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8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8" l="1"/>
  <c r="B71" i="8"/>
  <c r="B72" i="8"/>
  <c r="B29" i="8"/>
  <c r="C29" i="8"/>
  <c r="D29" i="8"/>
  <c r="B80" i="8"/>
  <c r="B82" i="8"/>
  <c r="B81" i="8"/>
  <c r="B83" i="8"/>
  <c r="I83" i="8"/>
  <c r="B81" i="1"/>
  <c r="T26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124" i="8"/>
  <c r="I124" i="8"/>
  <c r="I30" i="8"/>
  <c r="I32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I83" i="12"/>
  <c r="I84" i="12"/>
  <c r="H84" i="12"/>
  <c r="R8" i="12"/>
  <c r="L94" i="12"/>
  <c r="L95" i="12"/>
  <c r="L96" i="12"/>
  <c r="L97" i="12"/>
  <c r="L91" i="12"/>
  <c r="L92" i="12"/>
  <c r="L93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S8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I124" i="12"/>
  <c r="I30" i="12"/>
  <c r="I32" i="12"/>
  <c r="B71" i="12"/>
  <c r="B125" i="12"/>
  <c r="I128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<sst xmlns="http://schemas.openxmlformats.org/spreadsheetml/2006/main" count="790" uniqueCount="145">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</sst>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0.125134744707347</c:v>
                </c:pt>
                <c:pt idx="2" formatCode="0.0%">
                  <c:v>0.125134744707347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0.066803704856787</c:v>
                </c:pt>
                <c:pt idx="2" formatCode="0.0%">
                  <c:v>0.066803704856787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0.158100381275572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0.0332388108993664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0.00362351816932297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0.195122952661768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0.512357260273973</c:v>
                </c:pt>
                <c:pt idx="2" formatCode="0.0%">
                  <c:v>0.191171725128413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4111880"/>
        <c:axId val="1574115176"/>
      </c:barChart>
      <c:catAx>
        <c:axId val="157411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11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411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11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0.116151513196102</c:v>
                </c:pt>
                <c:pt idx="2">
                  <c:v>0.116151513196102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0.0557527263341292</c:v>
                </c:pt>
                <c:pt idx="2">
                  <c:v>0.0557527263341292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0.0135510098728786</c:v>
                </c:pt>
                <c:pt idx="2">
                  <c:v>0.0135510098728786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0.331354455701103</c:v>
                </c:pt>
                <c:pt idx="2">
                  <c:v>0.331354455701103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0.0551381413091242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0.00929212105568819</c:v>
                </c:pt>
                <c:pt idx="2">
                  <c:v>0.00992486543564236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0.0129057236884558</c:v>
                </c:pt>
                <c:pt idx="2">
                  <c:v>0.0137845353272811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0.00645286184422791</c:v>
                </c:pt>
                <c:pt idx="2">
                  <c:v>0.00689226766364052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0.0193585855326837</c:v>
                </c:pt>
                <c:pt idx="2">
                  <c:v>0.0193585855326837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0.109956765825644</c:v>
                </c:pt>
                <c:pt idx="2">
                  <c:v>0.109956765825644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0.0516228947538233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1328376"/>
        <c:axId val="1941214088"/>
      </c:barChart>
      <c:catAx>
        <c:axId val="194132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21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121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28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0.0850761153386646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0.0436182818758769</c:v>
                </c:pt>
                <c:pt idx="2">
                  <c:v>0.0443384313469066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0.0179925412737992</c:v>
                </c:pt>
                <c:pt idx="2">
                  <c:v>0.0179925412737992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0.218091409379385</c:v>
                </c:pt>
                <c:pt idx="2">
                  <c:v>0.218091409379385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0.0348946255007015</c:v>
                </c:pt>
                <c:pt idx="2">
                  <c:v>0.0383513429616442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0.0159933700211549</c:v>
                </c:pt>
                <c:pt idx="2">
                  <c:v>0.0159933700211549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0.0261709691255261</c:v>
                </c:pt>
                <c:pt idx="2">
                  <c:v>0.0287635072212332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0.0181742841149487</c:v>
                </c:pt>
                <c:pt idx="2">
                  <c:v>0.019974657792523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0.00908714205747435</c:v>
                </c:pt>
                <c:pt idx="2">
                  <c:v>0.00998732889626152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0.174473127503508</c:v>
                </c:pt>
                <c:pt idx="2">
                  <c:v>0.174473127503508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0.157985416954426</c:v>
                </c:pt>
                <c:pt idx="2">
                  <c:v>0.157985416954426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0.0619379602637452</c:v>
                </c:pt>
                <c:pt idx="2">
                  <c:v>0.0619379602637452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0.0872365637517538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65806792"/>
        <c:axId val="1561508184"/>
      </c:barChart>
      <c:catAx>
        <c:axId val="156580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50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150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806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0.0312891113892365</c:v>
                </c:pt>
                <c:pt idx="2">
                  <c:v>0.0313331305350204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0.708886107634543</c:v>
                </c:pt>
                <c:pt idx="2">
                  <c:v>0.708886107634543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0.25982478097622</c:v>
                </c:pt>
                <c:pt idx="2">
                  <c:v>0.25982478097622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2878472"/>
        <c:axId val="1552881464"/>
      </c:barChart>
      <c:catAx>
        <c:axId val="155287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88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88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87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4826.646512707314</c:v>
                </c:pt>
                <c:pt idx="1">
                  <c:v>4837.115796768523</c:v>
                </c:pt>
                <c:pt idx="2">
                  <c:v>3938.515629790286</c:v>
                </c:pt>
                <c:pt idx="3">
                  <c:v>4568.101991475698</c:v>
                </c:pt>
                <c:pt idx="4">
                  <c:v>4825.674654031356</c:v>
                </c:pt>
                <c:pt idx="5">
                  <c:v>4847.86559099632</c:v>
                </c:pt>
                <c:pt idx="6">
                  <c:v>3407.261694069537</c:v>
                </c:pt>
                <c:pt idx="7">
                  <c:v>3506.978668291163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1250.0</c:v>
                </c:pt>
                <c:pt idx="1">
                  <c:v>2000.0</c:v>
                </c:pt>
                <c:pt idx="2">
                  <c:v>31894.99999999999</c:v>
                </c:pt>
                <c:pt idx="3">
                  <c:v>44350.00000000001</c:v>
                </c:pt>
                <c:pt idx="4">
                  <c:v>1251.758564874065</c:v>
                </c:pt>
                <c:pt idx="5">
                  <c:v>1985.602630023301</c:v>
                </c:pt>
                <c:pt idx="6">
                  <c:v>32318.54915736979</c:v>
                </c:pt>
                <c:pt idx="7">
                  <c:v>45553.59844955521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1902.705223880597</c:v>
                </c:pt>
                <c:pt idx="1">
                  <c:v>3214.225746268657</c:v>
                </c:pt>
                <c:pt idx="2">
                  <c:v>3126.305970149254</c:v>
                </c:pt>
                <c:pt idx="3">
                  <c:v>3126.305970149254</c:v>
                </c:pt>
                <c:pt idx="4">
                  <c:v>1902.705223880597</c:v>
                </c:pt>
                <c:pt idx="5">
                  <c:v>3214.225746268657</c:v>
                </c:pt>
                <c:pt idx="6">
                  <c:v>3126.305970149254</c:v>
                </c:pt>
                <c:pt idx="7">
                  <c:v>3126.305970149254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  <c:pt idx="4">
                  <c:v>0.0</c:v>
                </c:pt>
                <c:pt idx="5">
                  <c:v>6043.183254653834</c:v>
                </c:pt>
                <c:pt idx="6">
                  <c:v>1437</c:v>
                </c:pt>
                <c:pt idx="7">
                  <c:v>20276.87679842713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  <c:pt idx="4">
                  <c:v>0.0</c:v>
                </c:pt>
                <c:pt idx="5">
                  <c:v>0.0</c:v>
                </c:pt>
                <c:pt idx="6">
                  <c:v>1500.0</c:v>
                </c:pt>
                <c:pt idx="7">
                  <c:v>24000.0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10380.0</c:v>
                </c:pt>
                <c:pt idx="1">
                  <c:v>7640.0</c:v>
                </c:pt>
                <c:pt idx="2">
                  <c:v>4000.0</c:v>
                </c:pt>
                <c:pt idx="3">
                  <c:v>0.0</c:v>
                </c:pt>
                <c:pt idx="4">
                  <c:v>10380.0</c:v>
                </c:pt>
                <c:pt idx="5">
                  <c:v>7640.0</c:v>
                </c:pt>
                <c:pt idx="6">
                  <c:v>4000.0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21732.0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  <c:pt idx="4">
                  <c:v>28320.0</c:v>
                </c:pt>
                <c:pt idx="5">
                  <c:v>28320.0</c:v>
                </c:pt>
                <c:pt idx="6">
                  <c:v>8520.0</c:v>
                </c:pt>
                <c:pt idx="7">
                  <c:v>8520.0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12000.0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077016"/>
        <c:axId val="15520793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29727.44471348643</c:v>
                </c:pt>
                <c:pt idx="5" formatCode="#,##0">
                  <c:v>29727.44471348643</c:v>
                </c:pt>
                <c:pt idx="6" formatCode="#,##0">
                  <c:v>29727.44471348643</c:v>
                </c:pt>
                <c:pt idx="7" formatCode="#,##0">
                  <c:v>29727.44471348643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46053.44471348643</c:v>
                </c:pt>
                <c:pt idx="1">
                  <c:v>46053.44471348643</c:v>
                </c:pt>
                <c:pt idx="2">
                  <c:v>46053.44471348643</c:v>
                </c:pt>
                <c:pt idx="3">
                  <c:v>46053.44471348643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46053.44471348643</c:v>
                </c:pt>
                <c:pt idx="5" formatCode="#,##0">
                  <c:v>46053.44471348643</c:v>
                </c:pt>
                <c:pt idx="6" formatCode="#,##0">
                  <c:v>46053.44471348643</c:v>
                </c:pt>
                <c:pt idx="7" formatCode="#,##0">
                  <c:v>46053.44471348643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77265.44471348643</c:v>
                </c:pt>
                <c:pt idx="1">
                  <c:v>77265.44471348643</c:v>
                </c:pt>
                <c:pt idx="2">
                  <c:v>77265.44471348643</c:v>
                </c:pt>
                <c:pt idx="3">
                  <c:v>77265.44471348643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77265.44471348643</c:v>
                </c:pt>
                <c:pt idx="5" formatCode="#,##0">
                  <c:v>77265.44471348643</c:v>
                </c:pt>
                <c:pt idx="6" formatCode="#,##0">
                  <c:v>77265.44471348643</c:v>
                </c:pt>
                <c:pt idx="7" formatCode="#,##0">
                  <c:v>77265.44471348643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077016"/>
        <c:axId val="1552079352"/>
      </c:lineChart>
      <c:catAx>
        <c:axId val="155207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207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07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207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4826.646512707314</c:v>
                </c:pt>
                <c:pt idx="1">
                  <c:v>4837.115796768523</c:v>
                </c:pt>
                <c:pt idx="2">
                  <c:v>3938.515629790286</c:v>
                </c:pt>
                <c:pt idx="3">
                  <c:v>4568.101991475698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1250.0</c:v>
                </c:pt>
                <c:pt idx="1">
                  <c:v>2000.0</c:v>
                </c:pt>
                <c:pt idx="2">
                  <c:v>31894.99999999999</c:v>
                </c:pt>
                <c:pt idx="3">
                  <c:v>44350.00000000001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1902.705223880597</c:v>
                </c:pt>
                <c:pt idx="1">
                  <c:v>3214.225746268657</c:v>
                </c:pt>
                <c:pt idx="2">
                  <c:v>3126.305970149254</c:v>
                </c:pt>
                <c:pt idx="3">
                  <c:v>3126.305970149254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10380.0</c:v>
                </c:pt>
                <c:pt idx="1">
                  <c:v>7640.0</c:v>
                </c:pt>
                <c:pt idx="2">
                  <c:v>4000.0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102216"/>
        <c:axId val="15550212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46053.44471348643</c:v>
                </c:pt>
                <c:pt idx="1">
                  <c:v>46053.44471348643</c:v>
                </c:pt>
                <c:pt idx="2">
                  <c:v>46053.44471348643</c:v>
                </c:pt>
                <c:pt idx="3">
                  <c:v>46053.44471348643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77265.44471348643</c:v>
                </c:pt>
                <c:pt idx="1">
                  <c:v>77265.44471348643</c:v>
                </c:pt>
                <c:pt idx="2">
                  <c:v>77265.44471348643</c:v>
                </c:pt>
                <c:pt idx="3">
                  <c:v>77265.44471348643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102216"/>
        <c:axId val="1555021240"/>
      </c:lineChart>
      <c:catAx>
        <c:axId val="154210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502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502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42102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898392"/>
        <c:axId val="15570159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46053.44471348643</c:v>
                </c:pt>
                <c:pt idx="1">
                  <c:v>46053.44471348643</c:v>
                </c:pt>
                <c:pt idx="2">
                  <c:v>46053.44471348643</c:v>
                </c:pt>
                <c:pt idx="3">
                  <c:v>46053.44471348643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98392"/>
        <c:axId val="1557015928"/>
      </c:lineChart>
      <c:catAx>
        <c:axId val="15518983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01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701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89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0.380343774115468</c:v>
                </c:pt>
                <c:pt idx="2">
                  <c:v>0.380343774115468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0.37086844914927</c:v>
                </c:pt>
                <c:pt idx="2">
                  <c:v>0.37086844914927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0.0538808005193657</c:v>
                </c:pt>
                <c:pt idx="2">
                  <c:v>0.175331921656035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-1.68936973813348E-16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0.194906976215897</c:v>
                </c:pt>
                <c:pt idx="2">
                  <c:v>0.0727240653578936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-0.316987648629904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42160536"/>
        <c:axId val="1542163880"/>
      </c:barChart>
      <c:catAx>
        <c:axId val="154216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4216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216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4216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0.216081993680545</c:v>
                </c:pt>
                <c:pt idx="2">
                  <c:v>0.216081993680545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0.149066309415689</c:v>
                </c:pt>
                <c:pt idx="2">
                  <c:v>0.0596547600896483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0.0213394042019536</c:v>
                </c:pt>
                <c:pt idx="2">
                  <c:v>0.0744402142350132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0.402813447764083</c:v>
                </c:pt>
                <c:pt idx="2">
                  <c:v>0.402813447764083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0.0417769476864733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0.149066309415689</c:v>
                </c:pt>
                <c:pt idx="2">
                  <c:v>0.0596547600896483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3243960"/>
        <c:axId val="1553247320"/>
      </c:barChart>
      <c:catAx>
        <c:axId val="155324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324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324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3243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0.121717639090246</c:v>
                </c:pt>
                <c:pt idx="2">
                  <c:v>0.121717639090246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0.0952030848758599</c:v>
                </c:pt>
                <c:pt idx="2">
                  <c:v>0.0301361139631604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0.0524582536693879</c:v>
                </c:pt>
                <c:pt idx="2">
                  <c:v>0.052458253669388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0.385033375061933</c:v>
                </c:pt>
                <c:pt idx="2">
                  <c:v>0.457409863105585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0.0952030848758599</c:v>
                </c:pt>
                <c:pt idx="2">
                  <c:v>0.0301361139631604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2465720"/>
        <c:axId val="1552469240"/>
      </c:barChart>
      <c:catAx>
        <c:axId val="155246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246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46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246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0.419101709144856</c:v>
                </c:pt>
                <c:pt idx="2">
                  <c:v>0.419101709144856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0.408660826032541</c:v>
                </c:pt>
                <c:pt idx="2">
                  <c:v>0.408660826032541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0.0589102523911062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0.21476846057572</c:v>
                </c:pt>
                <c:pt idx="2">
                  <c:v>0.113371231577281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-0.408660826032541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2777944"/>
        <c:axId val="1552781288"/>
      </c:barChart>
      <c:catAx>
        <c:axId val="155277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278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78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277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0.125134744707347</c:v>
                </c:pt>
                <c:pt idx="2" formatCode="0.0%">
                  <c:v>0.125134744707347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0.0765078657257711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0.00375309970864832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0.0307540347750799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0.00335264110755587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0.201545970084516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0.689735760896637</c:v>
                </c:pt>
                <c:pt idx="2" formatCode="0.0%">
                  <c:v>0.276024954953433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4280040"/>
        <c:axId val="1574283336"/>
      </c:barChart>
      <c:catAx>
        <c:axId val="157428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28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428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28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  <c:pt idx="10">
                  <c:v>4826.646512707314</c:v>
                </c:pt>
                <c:pt idx="11">
                  <c:v>4826.646512707314</c:v>
                </c:pt>
                <c:pt idx="12">
                  <c:v>4826.646512707314</c:v>
                </c:pt>
                <c:pt idx="13">
                  <c:v>4826.646512707314</c:v>
                </c:pt>
                <c:pt idx="14">
                  <c:v>4826.646512707314</c:v>
                </c:pt>
                <c:pt idx="15">
                  <c:v>4826.646512707314</c:v>
                </c:pt>
                <c:pt idx="16">
                  <c:v>4826.646512707314</c:v>
                </c:pt>
                <c:pt idx="17">
                  <c:v>4826.646512707314</c:v>
                </c:pt>
                <c:pt idx="18">
                  <c:v>4826.646512707314</c:v>
                </c:pt>
                <c:pt idx="19">
                  <c:v>4826.646512707314</c:v>
                </c:pt>
                <c:pt idx="20">
                  <c:v>4826.646512707314</c:v>
                </c:pt>
                <c:pt idx="21">
                  <c:v>4826.646512707314</c:v>
                </c:pt>
                <c:pt idx="22">
                  <c:v>4826.646512707314</c:v>
                </c:pt>
                <c:pt idx="23">
                  <c:v>4826.646512707314</c:v>
                </c:pt>
                <c:pt idx="24">
                  <c:v>4826.646512707314</c:v>
                </c:pt>
                <c:pt idx="25">
                  <c:v>4826.646512707314</c:v>
                </c:pt>
                <c:pt idx="26">
                  <c:v>4826.646512707314</c:v>
                </c:pt>
                <c:pt idx="27">
                  <c:v>4826.646512707314</c:v>
                </c:pt>
                <c:pt idx="28">
                  <c:v>4826.646512707314</c:v>
                </c:pt>
                <c:pt idx="29">
                  <c:v>4826.646512707314</c:v>
                </c:pt>
                <c:pt idx="30">
                  <c:v>4826.646512707314</c:v>
                </c:pt>
                <c:pt idx="31">
                  <c:v>4826.646512707314</c:v>
                </c:pt>
                <c:pt idx="32">
                  <c:v>4826.646512707314</c:v>
                </c:pt>
                <c:pt idx="33">
                  <c:v>4826.646512707314</c:v>
                </c:pt>
                <c:pt idx="34">
                  <c:v>4826.646512707314</c:v>
                </c:pt>
                <c:pt idx="35">
                  <c:v>4826.646512707314</c:v>
                </c:pt>
                <c:pt idx="36">
                  <c:v>4826.646512707314</c:v>
                </c:pt>
                <c:pt idx="37">
                  <c:v>4837.115796768523</c:v>
                </c:pt>
                <c:pt idx="38">
                  <c:v>4837.115796768523</c:v>
                </c:pt>
                <c:pt idx="39">
                  <c:v>4837.115796768523</c:v>
                </c:pt>
                <c:pt idx="40">
                  <c:v>4837.115796768523</c:v>
                </c:pt>
                <c:pt idx="41">
                  <c:v>4837.115796768523</c:v>
                </c:pt>
                <c:pt idx="42">
                  <c:v>4837.115796768523</c:v>
                </c:pt>
                <c:pt idx="43">
                  <c:v>4837.115796768523</c:v>
                </c:pt>
                <c:pt idx="44">
                  <c:v>4837.115796768523</c:v>
                </c:pt>
                <c:pt idx="45">
                  <c:v>4837.115796768523</c:v>
                </c:pt>
                <c:pt idx="46">
                  <c:v>4837.115796768523</c:v>
                </c:pt>
                <c:pt idx="47">
                  <c:v>4837.115796768523</c:v>
                </c:pt>
                <c:pt idx="48">
                  <c:v>4837.115796768523</c:v>
                </c:pt>
                <c:pt idx="49">
                  <c:v>4837.115796768523</c:v>
                </c:pt>
                <c:pt idx="50">
                  <c:v>4837.115796768523</c:v>
                </c:pt>
                <c:pt idx="51">
                  <c:v>4837.115796768523</c:v>
                </c:pt>
                <c:pt idx="52">
                  <c:v>4837.115796768523</c:v>
                </c:pt>
                <c:pt idx="53">
                  <c:v>4837.115796768523</c:v>
                </c:pt>
                <c:pt idx="54">
                  <c:v>4837.115796768523</c:v>
                </c:pt>
                <c:pt idx="55">
                  <c:v>4837.115796768523</c:v>
                </c:pt>
                <c:pt idx="56">
                  <c:v>4837.115796768523</c:v>
                </c:pt>
                <c:pt idx="57">
                  <c:v>4837.115796768523</c:v>
                </c:pt>
                <c:pt idx="58">
                  <c:v>4837.115796768523</c:v>
                </c:pt>
                <c:pt idx="59">
                  <c:v>4837.115796768523</c:v>
                </c:pt>
                <c:pt idx="60">
                  <c:v>4837.115796768523</c:v>
                </c:pt>
                <c:pt idx="61">
                  <c:v>4837.115796768523</c:v>
                </c:pt>
                <c:pt idx="62">
                  <c:v>4837.115796768523</c:v>
                </c:pt>
                <c:pt idx="63">
                  <c:v>4837.115796768523</c:v>
                </c:pt>
                <c:pt idx="64">
                  <c:v>4837.115796768523</c:v>
                </c:pt>
                <c:pt idx="65">
                  <c:v>4837.115796768523</c:v>
                </c:pt>
                <c:pt idx="66">
                  <c:v>4837.115796768523</c:v>
                </c:pt>
                <c:pt idx="67">
                  <c:v>4837.115796768523</c:v>
                </c:pt>
                <c:pt idx="68">
                  <c:v>4837.115796768523</c:v>
                </c:pt>
                <c:pt idx="69">
                  <c:v>4837.115796768523</c:v>
                </c:pt>
                <c:pt idx="70">
                  <c:v>3938.515629790286</c:v>
                </c:pt>
                <c:pt idx="71">
                  <c:v>3938.515629790286</c:v>
                </c:pt>
                <c:pt idx="72">
                  <c:v>3938.515629790286</c:v>
                </c:pt>
                <c:pt idx="73">
                  <c:v>3938.515629790286</c:v>
                </c:pt>
                <c:pt idx="74">
                  <c:v>3938.515629790286</c:v>
                </c:pt>
                <c:pt idx="75">
                  <c:v>3938.515629790286</c:v>
                </c:pt>
                <c:pt idx="76">
                  <c:v>3938.515629790286</c:v>
                </c:pt>
                <c:pt idx="77">
                  <c:v>3938.515629790286</c:v>
                </c:pt>
                <c:pt idx="78">
                  <c:v>3938.515629790286</c:v>
                </c:pt>
                <c:pt idx="79">
                  <c:v>3938.515629790286</c:v>
                </c:pt>
                <c:pt idx="80">
                  <c:v>3938.515629790286</c:v>
                </c:pt>
                <c:pt idx="81">
                  <c:v>3938.515629790286</c:v>
                </c:pt>
                <c:pt idx="82">
                  <c:v>3938.515629790286</c:v>
                </c:pt>
                <c:pt idx="83">
                  <c:v>3938.515629790286</c:v>
                </c:pt>
                <c:pt idx="84">
                  <c:v>3938.515629790286</c:v>
                </c:pt>
                <c:pt idx="85">
                  <c:v>3938.515629790286</c:v>
                </c:pt>
                <c:pt idx="86">
                  <c:v>3938.515629790286</c:v>
                </c:pt>
                <c:pt idx="87">
                  <c:v>3938.515629790286</c:v>
                </c:pt>
                <c:pt idx="88">
                  <c:v>3938.515629790286</c:v>
                </c:pt>
                <c:pt idx="89">
                  <c:v>3938.515629790286</c:v>
                </c:pt>
                <c:pt idx="90">
                  <c:v>4568.101991475698</c:v>
                </c:pt>
                <c:pt idx="91">
                  <c:v>4568.101991475698</c:v>
                </c:pt>
                <c:pt idx="92">
                  <c:v>4568.101991475698</c:v>
                </c:pt>
                <c:pt idx="93">
                  <c:v>4568.101991475698</c:v>
                </c:pt>
                <c:pt idx="94">
                  <c:v>4568.101991475698</c:v>
                </c:pt>
                <c:pt idx="95">
                  <c:v>4568.101991475698</c:v>
                </c:pt>
                <c:pt idx="96">
                  <c:v>4568.101991475698</c:v>
                </c:pt>
                <c:pt idx="97">
                  <c:v>4568.101991475698</c:v>
                </c:pt>
                <c:pt idx="98">
                  <c:v>4568.101991475698</c:v>
                </c:pt>
                <c:pt idx="99">
                  <c:v>4568.101991475698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1250.0</c:v>
                </c:pt>
                <c:pt idx="20">
                  <c:v>1250.0</c:v>
                </c:pt>
                <c:pt idx="21">
                  <c:v>1250.0</c:v>
                </c:pt>
                <c:pt idx="22">
                  <c:v>1250.0</c:v>
                </c:pt>
                <c:pt idx="23">
                  <c:v>1250.0</c:v>
                </c:pt>
                <c:pt idx="24">
                  <c:v>1250.0</c:v>
                </c:pt>
                <c:pt idx="25">
                  <c:v>1250.0</c:v>
                </c:pt>
                <c:pt idx="26">
                  <c:v>1250.0</c:v>
                </c:pt>
                <c:pt idx="27">
                  <c:v>1250.0</c:v>
                </c:pt>
                <c:pt idx="28">
                  <c:v>1250.0</c:v>
                </c:pt>
                <c:pt idx="29">
                  <c:v>1250.0</c:v>
                </c:pt>
                <c:pt idx="30">
                  <c:v>1250.0</c:v>
                </c:pt>
                <c:pt idx="31">
                  <c:v>1250.0</c:v>
                </c:pt>
                <c:pt idx="32">
                  <c:v>1250.0</c:v>
                </c:pt>
                <c:pt idx="33">
                  <c:v>1250.0</c:v>
                </c:pt>
                <c:pt idx="34">
                  <c:v>1250.0</c:v>
                </c:pt>
                <c:pt idx="35">
                  <c:v>1250.0</c:v>
                </c:pt>
                <c:pt idx="36">
                  <c:v>1250.0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31894.99999999999</c:v>
                </c:pt>
                <c:pt idx="71">
                  <c:v>31894.99999999999</c:v>
                </c:pt>
                <c:pt idx="72">
                  <c:v>31894.99999999999</c:v>
                </c:pt>
                <c:pt idx="73">
                  <c:v>31894.99999999999</c:v>
                </c:pt>
                <c:pt idx="74">
                  <c:v>31894.99999999999</c:v>
                </c:pt>
                <c:pt idx="75">
                  <c:v>31894.99999999999</c:v>
                </c:pt>
                <c:pt idx="76">
                  <c:v>31894.99999999999</c:v>
                </c:pt>
                <c:pt idx="77">
                  <c:v>31894.99999999999</c:v>
                </c:pt>
                <c:pt idx="78">
                  <c:v>31894.99999999999</c:v>
                </c:pt>
                <c:pt idx="79">
                  <c:v>31894.99999999999</c:v>
                </c:pt>
                <c:pt idx="80">
                  <c:v>31894.99999999999</c:v>
                </c:pt>
                <c:pt idx="81">
                  <c:v>31894.99999999999</c:v>
                </c:pt>
                <c:pt idx="82">
                  <c:v>31894.99999999999</c:v>
                </c:pt>
                <c:pt idx="83">
                  <c:v>31894.99999999999</c:v>
                </c:pt>
                <c:pt idx="84">
                  <c:v>31894.99999999999</c:v>
                </c:pt>
                <c:pt idx="85">
                  <c:v>31894.99999999999</c:v>
                </c:pt>
                <c:pt idx="86">
                  <c:v>31894.99999999999</c:v>
                </c:pt>
                <c:pt idx="87">
                  <c:v>31894.99999999999</c:v>
                </c:pt>
                <c:pt idx="88">
                  <c:v>31894.99999999999</c:v>
                </c:pt>
                <c:pt idx="89">
                  <c:v>31894.99999999999</c:v>
                </c:pt>
                <c:pt idx="90">
                  <c:v>44350.00000000001</c:v>
                </c:pt>
                <c:pt idx="91">
                  <c:v>44350.00000000001</c:v>
                </c:pt>
                <c:pt idx="92">
                  <c:v>44350.00000000001</c:v>
                </c:pt>
                <c:pt idx="93">
                  <c:v>44350.00000000001</c:v>
                </c:pt>
                <c:pt idx="94">
                  <c:v>44350.00000000001</c:v>
                </c:pt>
                <c:pt idx="95">
                  <c:v>44350.00000000001</c:v>
                </c:pt>
                <c:pt idx="96">
                  <c:v>44350.00000000001</c:v>
                </c:pt>
                <c:pt idx="97">
                  <c:v>44350.00000000001</c:v>
                </c:pt>
                <c:pt idx="98">
                  <c:v>44350.00000000001</c:v>
                </c:pt>
                <c:pt idx="99">
                  <c:v>44350.00000000001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  <c:pt idx="10">
                  <c:v>1902.705223880597</c:v>
                </c:pt>
                <c:pt idx="11">
                  <c:v>1902.705223880597</c:v>
                </c:pt>
                <c:pt idx="12">
                  <c:v>1902.705223880597</c:v>
                </c:pt>
                <c:pt idx="13">
                  <c:v>1902.705223880597</c:v>
                </c:pt>
                <c:pt idx="14">
                  <c:v>1902.705223880597</c:v>
                </c:pt>
                <c:pt idx="15">
                  <c:v>1902.705223880597</c:v>
                </c:pt>
                <c:pt idx="16">
                  <c:v>1902.705223880597</c:v>
                </c:pt>
                <c:pt idx="17">
                  <c:v>1902.705223880597</c:v>
                </c:pt>
                <c:pt idx="18">
                  <c:v>1902.705223880597</c:v>
                </c:pt>
                <c:pt idx="19">
                  <c:v>1902.705223880597</c:v>
                </c:pt>
                <c:pt idx="20">
                  <c:v>1902.705223880597</c:v>
                </c:pt>
                <c:pt idx="21">
                  <c:v>1902.705223880597</c:v>
                </c:pt>
                <c:pt idx="22">
                  <c:v>1902.705223880597</c:v>
                </c:pt>
                <c:pt idx="23">
                  <c:v>1902.705223880597</c:v>
                </c:pt>
                <c:pt idx="24">
                  <c:v>1902.705223880597</c:v>
                </c:pt>
                <c:pt idx="25">
                  <c:v>1902.705223880597</c:v>
                </c:pt>
                <c:pt idx="26">
                  <c:v>1902.705223880597</c:v>
                </c:pt>
                <c:pt idx="27">
                  <c:v>1902.705223880597</c:v>
                </c:pt>
                <c:pt idx="28">
                  <c:v>1902.705223880597</c:v>
                </c:pt>
                <c:pt idx="29">
                  <c:v>1902.705223880597</c:v>
                </c:pt>
                <c:pt idx="30">
                  <c:v>1902.705223880597</c:v>
                </c:pt>
                <c:pt idx="31">
                  <c:v>1902.705223880597</c:v>
                </c:pt>
                <c:pt idx="32">
                  <c:v>1902.705223880597</c:v>
                </c:pt>
                <c:pt idx="33">
                  <c:v>1902.705223880597</c:v>
                </c:pt>
                <c:pt idx="34">
                  <c:v>1902.705223880597</c:v>
                </c:pt>
                <c:pt idx="35">
                  <c:v>1902.705223880597</c:v>
                </c:pt>
                <c:pt idx="36">
                  <c:v>1902.705223880597</c:v>
                </c:pt>
                <c:pt idx="37">
                  <c:v>3214.225746268657</c:v>
                </c:pt>
                <c:pt idx="38">
                  <c:v>3214.225746268657</c:v>
                </c:pt>
                <c:pt idx="39">
                  <c:v>3214.225746268657</c:v>
                </c:pt>
                <c:pt idx="40">
                  <c:v>3214.225746268657</c:v>
                </c:pt>
                <c:pt idx="41">
                  <c:v>3214.225746268657</c:v>
                </c:pt>
                <c:pt idx="42">
                  <c:v>3214.225746268657</c:v>
                </c:pt>
                <c:pt idx="43">
                  <c:v>3214.225746268657</c:v>
                </c:pt>
                <c:pt idx="44">
                  <c:v>3214.225746268657</c:v>
                </c:pt>
                <c:pt idx="45">
                  <c:v>3214.225746268657</c:v>
                </c:pt>
                <c:pt idx="46">
                  <c:v>3214.225746268657</c:v>
                </c:pt>
                <c:pt idx="47">
                  <c:v>3214.225746268657</c:v>
                </c:pt>
                <c:pt idx="48">
                  <c:v>3214.225746268657</c:v>
                </c:pt>
                <c:pt idx="49">
                  <c:v>3214.225746268657</c:v>
                </c:pt>
                <c:pt idx="50">
                  <c:v>3214.225746268657</c:v>
                </c:pt>
                <c:pt idx="51">
                  <c:v>3214.225746268657</c:v>
                </c:pt>
                <c:pt idx="52">
                  <c:v>3214.225746268657</c:v>
                </c:pt>
                <c:pt idx="53">
                  <c:v>3214.225746268657</c:v>
                </c:pt>
                <c:pt idx="54">
                  <c:v>3214.225746268657</c:v>
                </c:pt>
                <c:pt idx="55">
                  <c:v>3214.225746268657</c:v>
                </c:pt>
                <c:pt idx="56">
                  <c:v>3214.225746268657</c:v>
                </c:pt>
                <c:pt idx="57">
                  <c:v>3214.225746268657</c:v>
                </c:pt>
                <c:pt idx="58">
                  <c:v>3214.225746268657</c:v>
                </c:pt>
                <c:pt idx="59">
                  <c:v>3214.225746268657</c:v>
                </c:pt>
                <c:pt idx="60">
                  <c:v>3214.225746268657</c:v>
                </c:pt>
                <c:pt idx="61">
                  <c:v>3214.225746268657</c:v>
                </c:pt>
                <c:pt idx="62">
                  <c:v>3214.225746268657</c:v>
                </c:pt>
                <c:pt idx="63">
                  <c:v>3214.225746268657</c:v>
                </c:pt>
                <c:pt idx="64">
                  <c:v>3214.225746268657</c:v>
                </c:pt>
                <c:pt idx="65">
                  <c:v>3214.225746268657</c:v>
                </c:pt>
                <c:pt idx="66">
                  <c:v>3214.225746268657</c:v>
                </c:pt>
                <c:pt idx="67">
                  <c:v>3214.225746268657</c:v>
                </c:pt>
                <c:pt idx="68">
                  <c:v>3214.225746268657</c:v>
                </c:pt>
                <c:pt idx="69">
                  <c:v>3214.225746268657</c:v>
                </c:pt>
                <c:pt idx="70">
                  <c:v>3126.305970149254</c:v>
                </c:pt>
                <c:pt idx="71">
                  <c:v>3126.305970149254</c:v>
                </c:pt>
                <c:pt idx="72">
                  <c:v>3126.305970149254</c:v>
                </c:pt>
                <c:pt idx="73">
                  <c:v>3126.305970149254</c:v>
                </c:pt>
                <c:pt idx="74">
                  <c:v>3126.305970149254</c:v>
                </c:pt>
                <c:pt idx="75">
                  <c:v>3126.305970149254</c:v>
                </c:pt>
                <c:pt idx="76">
                  <c:v>3126.305970149254</c:v>
                </c:pt>
                <c:pt idx="77">
                  <c:v>3126.305970149254</c:v>
                </c:pt>
                <c:pt idx="78">
                  <c:v>3126.305970149254</c:v>
                </c:pt>
                <c:pt idx="79">
                  <c:v>3126.305970149254</c:v>
                </c:pt>
                <c:pt idx="80">
                  <c:v>3126.305970149254</c:v>
                </c:pt>
                <c:pt idx="81">
                  <c:v>3126.305970149254</c:v>
                </c:pt>
                <c:pt idx="82">
                  <c:v>3126.305970149254</c:v>
                </c:pt>
                <c:pt idx="83">
                  <c:v>3126.305970149254</c:v>
                </c:pt>
                <c:pt idx="84">
                  <c:v>3126.305970149254</c:v>
                </c:pt>
                <c:pt idx="85">
                  <c:v>3126.305970149254</c:v>
                </c:pt>
                <c:pt idx="86">
                  <c:v>3126.305970149254</c:v>
                </c:pt>
                <c:pt idx="87">
                  <c:v>3126.305970149254</c:v>
                </c:pt>
                <c:pt idx="88">
                  <c:v>3126.305970149254</c:v>
                </c:pt>
                <c:pt idx="89">
                  <c:v>3126.305970149254</c:v>
                </c:pt>
                <c:pt idx="90">
                  <c:v>3126.305970149254</c:v>
                </c:pt>
                <c:pt idx="91">
                  <c:v>3126.305970149254</c:v>
                </c:pt>
                <c:pt idx="92">
                  <c:v>3126.305970149254</c:v>
                </c:pt>
                <c:pt idx="93">
                  <c:v>3126.305970149254</c:v>
                </c:pt>
                <c:pt idx="94">
                  <c:v>3126.305970149254</c:v>
                </c:pt>
                <c:pt idx="95">
                  <c:v>3126.305970149254</c:v>
                </c:pt>
                <c:pt idx="96">
                  <c:v>3126.305970149254</c:v>
                </c:pt>
                <c:pt idx="97">
                  <c:v>3126.305970149254</c:v>
                </c:pt>
                <c:pt idx="98">
                  <c:v>3126.305970149254</c:v>
                </c:pt>
                <c:pt idx="99">
                  <c:v>3126.305970149254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6061.0</c:v>
                </c:pt>
                <c:pt idx="38">
                  <c:v>6061.0</c:v>
                </c:pt>
                <c:pt idx="39">
                  <c:v>6061.0</c:v>
                </c:pt>
                <c:pt idx="40">
                  <c:v>6061.0</c:v>
                </c:pt>
                <c:pt idx="41">
                  <c:v>6061.0</c:v>
                </c:pt>
                <c:pt idx="42">
                  <c:v>6061.0</c:v>
                </c:pt>
                <c:pt idx="43">
                  <c:v>6061.0</c:v>
                </c:pt>
                <c:pt idx="44">
                  <c:v>6061.0</c:v>
                </c:pt>
                <c:pt idx="45">
                  <c:v>6061.0</c:v>
                </c:pt>
                <c:pt idx="46">
                  <c:v>6061.0</c:v>
                </c:pt>
                <c:pt idx="47">
                  <c:v>6061.0</c:v>
                </c:pt>
                <c:pt idx="48">
                  <c:v>6061.0</c:v>
                </c:pt>
                <c:pt idx="49">
                  <c:v>6061.0</c:v>
                </c:pt>
                <c:pt idx="50">
                  <c:v>6061.0</c:v>
                </c:pt>
                <c:pt idx="51">
                  <c:v>6061.0</c:v>
                </c:pt>
                <c:pt idx="52">
                  <c:v>6061.0</c:v>
                </c:pt>
                <c:pt idx="53">
                  <c:v>6061.0</c:v>
                </c:pt>
                <c:pt idx="54">
                  <c:v>6061.0</c:v>
                </c:pt>
                <c:pt idx="55">
                  <c:v>6061.0</c:v>
                </c:pt>
                <c:pt idx="56">
                  <c:v>6061.0</c:v>
                </c:pt>
                <c:pt idx="57">
                  <c:v>6061.0</c:v>
                </c:pt>
                <c:pt idx="58">
                  <c:v>6061.0</c:v>
                </c:pt>
                <c:pt idx="59">
                  <c:v>6061.0</c:v>
                </c:pt>
                <c:pt idx="60">
                  <c:v>6061.0</c:v>
                </c:pt>
                <c:pt idx="61">
                  <c:v>6061.0</c:v>
                </c:pt>
                <c:pt idx="62">
                  <c:v>6061.0</c:v>
                </c:pt>
                <c:pt idx="63">
                  <c:v>6061.0</c:v>
                </c:pt>
                <c:pt idx="64">
                  <c:v>6061.0</c:v>
                </c:pt>
                <c:pt idx="65">
                  <c:v>6061.0</c:v>
                </c:pt>
                <c:pt idx="66">
                  <c:v>6061.0</c:v>
                </c:pt>
                <c:pt idx="67">
                  <c:v>6061.0</c:v>
                </c:pt>
                <c:pt idx="68">
                  <c:v>6061.0</c:v>
                </c:pt>
                <c:pt idx="69">
                  <c:v>6061.0</c:v>
                </c:pt>
                <c:pt idx="70">
                  <c:v>1437</c:v>
                </c:pt>
                <c:pt idx="71">
                  <c:v>1437</c:v>
                </c:pt>
                <c:pt idx="72">
                  <c:v>1437</c:v>
                </c:pt>
                <c:pt idx="73">
                  <c:v>1437</c:v>
                </c:pt>
                <c:pt idx="74">
                  <c:v>1437</c:v>
                </c:pt>
                <c:pt idx="75">
                  <c:v>1437</c:v>
                </c:pt>
                <c:pt idx="76">
                  <c:v>1437</c:v>
                </c:pt>
                <c:pt idx="77">
                  <c:v>1437</c:v>
                </c:pt>
                <c:pt idx="78">
                  <c:v>1437</c:v>
                </c:pt>
                <c:pt idx="79">
                  <c:v>1437</c:v>
                </c:pt>
                <c:pt idx="80">
                  <c:v>1437</c:v>
                </c:pt>
                <c:pt idx="81">
                  <c:v>1437</c:v>
                </c:pt>
                <c:pt idx="82">
                  <c:v>1437</c:v>
                </c:pt>
                <c:pt idx="83">
                  <c:v>1437</c:v>
                </c:pt>
                <c:pt idx="84">
                  <c:v>1437</c:v>
                </c:pt>
                <c:pt idx="85">
                  <c:v>1437</c:v>
                </c:pt>
                <c:pt idx="86">
                  <c:v>1437</c:v>
                </c:pt>
                <c:pt idx="87">
                  <c:v>1437</c:v>
                </c:pt>
                <c:pt idx="88">
                  <c:v>1437</c:v>
                </c:pt>
                <c:pt idx="89">
                  <c:v>1437</c:v>
                </c:pt>
                <c:pt idx="90">
                  <c:v>20475.0</c:v>
                </c:pt>
                <c:pt idx="91">
                  <c:v>20475.0</c:v>
                </c:pt>
                <c:pt idx="92">
                  <c:v>20475.0</c:v>
                </c:pt>
                <c:pt idx="93">
                  <c:v>20475.0</c:v>
                </c:pt>
                <c:pt idx="94">
                  <c:v>20475.0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24000.0</c:v>
                </c:pt>
                <c:pt idx="91">
                  <c:v>24000.0</c:v>
                </c:pt>
                <c:pt idx="92">
                  <c:v>24000.0</c:v>
                </c:pt>
                <c:pt idx="93">
                  <c:v>24000.0</c:v>
                </c:pt>
                <c:pt idx="94">
                  <c:v>24000.0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21732.0</c:v>
                </c:pt>
                <c:pt idx="91">
                  <c:v>21732.0</c:v>
                </c:pt>
                <c:pt idx="92">
                  <c:v>21732.0</c:v>
                </c:pt>
                <c:pt idx="93">
                  <c:v>21732.0</c:v>
                </c:pt>
                <c:pt idx="94">
                  <c:v>21732.0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  <c:pt idx="10">
                  <c:v>2215.09622858425</c:v>
                </c:pt>
                <c:pt idx="11">
                  <c:v>2215.09622858425</c:v>
                </c:pt>
                <c:pt idx="12">
                  <c:v>2215.09622858425</c:v>
                </c:pt>
                <c:pt idx="13">
                  <c:v>2215.09622858425</c:v>
                </c:pt>
                <c:pt idx="14">
                  <c:v>2215.09622858425</c:v>
                </c:pt>
                <c:pt idx="15">
                  <c:v>2215.09622858425</c:v>
                </c:pt>
                <c:pt idx="16">
                  <c:v>2215.09622858425</c:v>
                </c:pt>
                <c:pt idx="17">
                  <c:v>2215.09622858425</c:v>
                </c:pt>
                <c:pt idx="18">
                  <c:v>2215.09622858425</c:v>
                </c:pt>
                <c:pt idx="19">
                  <c:v>2215.09622858425</c:v>
                </c:pt>
                <c:pt idx="20">
                  <c:v>2215.09622858425</c:v>
                </c:pt>
                <c:pt idx="21">
                  <c:v>2215.09622858425</c:v>
                </c:pt>
                <c:pt idx="22">
                  <c:v>2215.09622858425</c:v>
                </c:pt>
                <c:pt idx="23">
                  <c:v>2215.09622858425</c:v>
                </c:pt>
                <c:pt idx="24">
                  <c:v>2215.09622858425</c:v>
                </c:pt>
                <c:pt idx="25">
                  <c:v>2215.09622858425</c:v>
                </c:pt>
                <c:pt idx="26">
                  <c:v>2215.09622858425</c:v>
                </c:pt>
                <c:pt idx="27">
                  <c:v>2215.09622858425</c:v>
                </c:pt>
                <c:pt idx="28">
                  <c:v>2215.09622858425</c:v>
                </c:pt>
                <c:pt idx="29">
                  <c:v>2215.09622858425</c:v>
                </c:pt>
                <c:pt idx="30">
                  <c:v>2215.09622858425</c:v>
                </c:pt>
                <c:pt idx="31">
                  <c:v>2215.09622858425</c:v>
                </c:pt>
                <c:pt idx="32">
                  <c:v>2215.09622858425</c:v>
                </c:pt>
                <c:pt idx="33">
                  <c:v>2215.09622858425</c:v>
                </c:pt>
                <c:pt idx="34">
                  <c:v>2215.09622858425</c:v>
                </c:pt>
                <c:pt idx="35">
                  <c:v>2215.09622858425</c:v>
                </c:pt>
                <c:pt idx="36">
                  <c:v>2215.09622858425</c:v>
                </c:pt>
                <c:pt idx="37">
                  <c:v>2215.09622858425</c:v>
                </c:pt>
                <c:pt idx="38">
                  <c:v>2215.09622858425</c:v>
                </c:pt>
                <c:pt idx="39">
                  <c:v>2215.09622858425</c:v>
                </c:pt>
                <c:pt idx="40">
                  <c:v>2215.09622858425</c:v>
                </c:pt>
                <c:pt idx="41">
                  <c:v>2215.09622858425</c:v>
                </c:pt>
                <c:pt idx="42">
                  <c:v>2215.09622858425</c:v>
                </c:pt>
                <c:pt idx="43">
                  <c:v>2215.09622858425</c:v>
                </c:pt>
                <c:pt idx="44">
                  <c:v>2215.09622858425</c:v>
                </c:pt>
                <c:pt idx="45">
                  <c:v>2215.09622858425</c:v>
                </c:pt>
                <c:pt idx="46">
                  <c:v>2215.09622858425</c:v>
                </c:pt>
                <c:pt idx="47">
                  <c:v>2215.09622858425</c:v>
                </c:pt>
                <c:pt idx="48">
                  <c:v>2215.09622858425</c:v>
                </c:pt>
                <c:pt idx="49">
                  <c:v>2215.09622858425</c:v>
                </c:pt>
                <c:pt idx="50">
                  <c:v>2215.09622858425</c:v>
                </c:pt>
                <c:pt idx="51">
                  <c:v>2215.09622858425</c:v>
                </c:pt>
                <c:pt idx="52">
                  <c:v>2215.09622858425</c:v>
                </c:pt>
                <c:pt idx="53">
                  <c:v>2215.09622858425</c:v>
                </c:pt>
                <c:pt idx="54">
                  <c:v>2215.09622858425</c:v>
                </c:pt>
                <c:pt idx="55">
                  <c:v>2215.09622858425</c:v>
                </c:pt>
                <c:pt idx="56">
                  <c:v>2215.09622858425</c:v>
                </c:pt>
                <c:pt idx="57">
                  <c:v>2215.09622858425</c:v>
                </c:pt>
                <c:pt idx="58">
                  <c:v>2215.09622858425</c:v>
                </c:pt>
                <c:pt idx="59">
                  <c:v>2215.09622858425</c:v>
                </c:pt>
                <c:pt idx="60">
                  <c:v>2215.09622858425</c:v>
                </c:pt>
                <c:pt idx="61">
                  <c:v>2215.09622858425</c:v>
                </c:pt>
                <c:pt idx="62">
                  <c:v>2215.09622858425</c:v>
                </c:pt>
                <c:pt idx="63">
                  <c:v>2215.09622858425</c:v>
                </c:pt>
                <c:pt idx="64">
                  <c:v>2215.09622858425</c:v>
                </c:pt>
                <c:pt idx="65">
                  <c:v>2215.09622858425</c:v>
                </c:pt>
                <c:pt idx="66">
                  <c:v>2215.09622858425</c:v>
                </c:pt>
                <c:pt idx="67">
                  <c:v>2215.09622858425</c:v>
                </c:pt>
                <c:pt idx="68">
                  <c:v>2215.09622858425</c:v>
                </c:pt>
                <c:pt idx="69">
                  <c:v>2215.09622858425</c:v>
                </c:pt>
                <c:pt idx="70">
                  <c:v>2215.09622858425</c:v>
                </c:pt>
                <c:pt idx="71">
                  <c:v>2215.09622858425</c:v>
                </c:pt>
                <c:pt idx="72">
                  <c:v>2215.09622858425</c:v>
                </c:pt>
                <c:pt idx="73">
                  <c:v>2215.09622858425</c:v>
                </c:pt>
                <c:pt idx="74">
                  <c:v>2215.09622858425</c:v>
                </c:pt>
                <c:pt idx="75">
                  <c:v>2215.09622858425</c:v>
                </c:pt>
                <c:pt idx="76">
                  <c:v>2215.09622858425</c:v>
                </c:pt>
                <c:pt idx="77">
                  <c:v>2215.09622858425</c:v>
                </c:pt>
                <c:pt idx="78">
                  <c:v>2215.09622858425</c:v>
                </c:pt>
                <c:pt idx="79">
                  <c:v>2215.09622858425</c:v>
                </c:pt>
                <c:pt idx="80">
                  <c:v>2215.09622858425</c:v>
                </c:pt>
                <c:pt idx="81">
                  <c:v>2215.09622858425</c:v>
                </c:pt>
                <c:pt idx="82">
                  <c:v>2215.09622858425</c:v>
                </c:pt>
                <c:pt idx="83">
                  <c:v>2215.09622858425</c:v>
                </c:pt>
                <c:pt idx="84">
                  <c:v>2215.09622858425</c:v>
                </c:pt>
                <c:pt idx="85">
                  <c:v>2215.09622858425</c:v>
                </c:pt>
                <c:pt idx="86">
                  <c:v>2215.09622858425</c:v>
                </c:pt>
                <c:pt idx="87">
                  <c:v>2215.09622858425</c:v>
                </c:pt>
                <c:pt idx="88">
                  <c:v>2215.09622858425</c:v>
                </c:pt>
                <c:pt idx="89">
                  <c:v>2215.09622858425</c:v>
                </c:pt>
                <c:pt idx="90">
                  <c:v>2215.09622858425</c:v>
                </c:pt>
                <c:pt idx="91">
                  <c:v>2215.09622858425</c:v>
                </c:pt>
                <c:pt idx="92">
                  <c:v>2215.09622858425</c:v>
                </c:pt>
                <c:pt idx="93">
                  <c:v>2215.09622858425</c:v>
                </c:pt>
                <c:pt idx="94">
                  <c:v>2215.09622858425</c:v>
                </c:pt>
                <c:pt idx="95">
                  <c:v>2215.09622858425</c:v>
                </c:pt>
                <c:pt idx="96">
                  <c:v>2215.09622858425</c:v>
                </c:pt>
                <c:pt idx="97">
                  <c:v>2215.09622858425</c:v>
                </c:pt>
                <c:pt idx="98">
                  <c:v>2215.09622858425</c:v>
                </c:pt>
                <c:pt idx="99">
                  <c:v>2215.09622858425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28320.0</c:v>
                </c:pt>
                <c:pt idx="55">
                  <c:v>28320.0</c:v>
                </c:pt>
                <c:pt idx="56">
                  <c:v>28320.0</c:v>
                </c:pt>
                <c:pt idx="57">
                  <c:v>28320.0</c:v>
                </c:pt>
                <c:pt idx="58">
                  <c:v>28320.0</c:v>
                </c:pt>
                <c:pt idx="59">
                  <c:v>28320.0</c:v>
                </c:pt>
                <c:pt idx="60">
                  <c:v>28320.0</c:v>
                </c:pt>
                <c:pt idx="61">
                  <c:v>28320.0</c:v>
                </c:pt>
                <c:pt idx="62">
                  <c:v>28320.0</c:v>
                </c:pt>
                <c:pt idx="63">
                  <c:v>28320.0</c:v>
                </c:pt>
                <c:pt idx="64">
                  <c:v>28320.0</c:v>
                </c:pt>
                <c:pt idx="65">
                  <c:v>28320.0</c:v>
                </c:pt>
                <c:pt idx="66">
                  <c:v>28320.0</c:v>
                </c:pt>
                <c:pt idx="67">
                  <c:v>28320.0</c:v>
                </c:pt>
                <c:pt idx="68">
                  <c:v>28320.0</c:v>
                </c:pt>
                <c:pt idx="69">
                  <c:v>28320.0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12000.0</c:v>
                </c:pt>
                <c:pt idx="91">
                  <c:v>12000.0</c:v>
                </c:pt>
                <c:pt idx="92">
                  <c:v>12000.0</c:v>
                </c:pt>
                <c:pt idx="93">
                  <c:v>12000.0</c:v>
                </c:pt>
                <c:pt idx="94">
                  <c:v>12000.0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159400"/>
        <c:axId val="19211627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  <c:pt idx="4">
                  <c:v>29727.44471348643</c:v>
                </c:pt>
                <c:pt idx="5">
                  <c:v>29727.44471348643</c:v>
                </c:pt>
                <c:pt idx="6">
                  <c:v>29727.44471348643</c:v>
                </c:pt>
                <c:pt idx="7">
                  <c:v>29727.44471348643</c:v>
                </c:pt>
                <c:pt idx="8">
                  <c:v>29727.44471348643</c:v>
                </c:pt>
                <c:pt idx="9">
                  <c:v>29727.44471348643</c:v>
                </c:pt>
                <c:pt idx="10">
                  <c:v>29727.44471348643</c:v>
                </c:pt>
                <c:pt idx="11">
                  <c:v>29727.44471348643</c:v>
                </c:pt>
                <c:pt idx="12">
                  <c:v>29727.44471348643</c:v>
                </c:pt>
                <c:pt idx="13">
                  <c:v>29727.44471348643</c:v>
                </c:pt>
                <c:pt idx="14">
                  <c:v>29727.44471348643</c:v>
                </c:pt>
                <c:pt idx="15">
                  <c:v>29727.44471348643</c:v>
                </c:pt>
                <c:pt idx="16">
                  <c:v>29727.44471348643</c:v>
                </c:pt>
                <c:pt idx="17">
                  <c:v>29727.44471348643</c:v>
                </c:pt>
                <c:pt idx="18">
                  <c:v>29727.44471348643</c:v>
                </c:pt>
                <c:pt idx="19">
                  <c:v>29727.44471348643</c:v>
                </c:pt>
                <c:pt idx="20">
                  <c:v>29727.44471348643</c:v>
                </c:pt>
                <c:pt idx="21">
                  <c:v>29727.44471348643</c:v>
                </c:pt>
                <c:pt idx="22">
                  <c:v>29727.44471348643</c:v>
                </c:pt>
                <c:pt idx="23">
                  <c:v>29727.44471348643</c:v>
                </c:pt>
                <c:pt idx="24">
                  <c:v>29727.44471348643</c:v>
                </c:pt>
                <c:pt idx="25">
                  <c:v>29727.44471348643</c:v>
                </c:pt>
                <c:pt idx="26">
                  <c:v>29727.44471348643</c:v>
                </c:pt>
                <c:pt idx="27">
                  <c:v>29727.44471348643</c:v>
                </c:pt>
                <c:pt idx="28">
                  <c:v>29727.44471348643</c:v>
                </c:pt>
                <c:pt idx="29">
                  <c:v>29727.44471348643</c:v>
                </c:pt>
                <c:pt idx="30">
                  <c:v>29727.44471348643</c:v>
                </c:pt>
                <c:pt idx="31">
                  <c:v>29727.44471348643</c:v>
                </c:pt>
                <c:pt idx="32">
                  <c:v>29727.44471348643</c:v>
                </c:pt>
                <c:pt idx="33">
                  <c:v>29727.44471348643</c:v>
                </c:pt>
                <c:pt idx="34">
                  <c:v>29727.44471348643</c:v>
                </c:pt>
                <c:pt idx="35">
                  <c:v>29727.44471348643</c:v>
                </c:pt>
                <c:pt idx="36">
                  <c:v>29727.44471348643</c:v>
                </c:pt>
                <c:pt idx="37">
                  <c:v>29727.44471348643</c:v>
                </c:pt>
                <c:pt idx="38">
                  <c:v>29727.44471348643</c:v>
                </c:pt>
                <c:pt idx="39">
                  <c:v>29727.44471348643</c:v>
                </c:pt>
                <c:pt idx="40">
                  <c:v>29727.44471348643</c:v>
                </c:pt>
                <c:pt idx="41">
                  <c:v>29727.44471348643</c:v>
                </c:pt>
                <c:pt idx="42">
                  <c:v>29727.44471348643</c:v>
                </c:pt>
                <c:pt idx="43">
                  <c:v>29727.44471348643</c:v>
                </c:pt>
                <c:pt idx="44">
                  <c:v>29727.44471348643</c:v>
                </c:pt>
                <c:pt idx="45">
                  <c:v>29727.44471348643</c:v>
                </c:pt>
                <c:pt idx="46">
                  <c:v>29727.44471348643</c:v>
                </c:pt>
                <c:pt idx="47">
                  <c:v>29727.44471348643</c:v>
                </c:pt>
                <c:pt idx="48">
                  <c:v>29727.44471348643</c:v>
                </c:pt>
                <c:pt idx="49">
                  <c:v>29727.44471348643</c:v>
                </c:pt>
                <c:pt idx="50">
                  <c:v>29727.44471348643</c:v>
                </c:pt>
                <c:pt idx="51">
                  <c:v>29727.44471348643</c:v>
                </c:pt>
                <c:pt idx="52">
                  <c:v>29727.44471348643</c:v>
                </c:pt>
                <c:pt idx="53">
                  <c:v>29727.44471348643</c:v>
                </c:pt>
                <c:pt idx="54">
                  <c:v>29727.44471348643</c:v>
                </c:pt>
                <c:pt idx="55">
                  <c:v>29727.44471348643</c:v>
                </c:pt>
                <c:pt idx="56">
                  <c:v>29727.44471348643</c:v>
                </c:pt>
                <c:pt idx="57">
                  <c:v>29727.44471348643</c:v>
                </c:pt>
                <c:pt idx="58">
                  <c:v>29727.44471348643</c:v>
                </c:pt>
                <c:pt idx="59">
                  <c:v>29727.44471348643</c:v>
                </c:pt>
                <c:pt idx="60">
                  <c:v>29727.44471348643</c:v>
                </c:pt>
                <c:pt idx="61">
                  <c:v>29727.44471348643</c:v>
                </c:pt>
                <c:pt idx="62">
                  <c:v>29727.44471348643</c:v>
                </c:pt>
                <c:pt idx="63">
                  <c:v>29727.44471348643</c:v>
                </c:pt>
                <c:pt idx="64">
                  <c:v>29727.44471348643</c:v>
                </c:pt>
                <c:pt idx="65">
                  <c:v>29727.44471348643</c:v>
                </c:pt>
                <c:pt idx="66">
                  <c:v>29727.44471348643</c:v>
                </c:pt>
                <c:pt idx="67">
                  <c:v>29727.44471348643</c:v>
                </c:pt>
                <c:pt idx="68">
                  <c:v>29727.44471348643</c:v>
                </c:pt>
                <c:pt idx="69">
                  <c:v>29727.44471348643</c:v>
                </c:pt>
                <c:pt idx="70">
                  <c:v>29727.44471348643</c:v>
                </c:pt>
                <c:pt idx="71">
                  <c:v>29727.44471348643</c:v>
                </c:pt>
                <c:pt idx="72">
                  <c:v>29727.44471348643</c:v>
                </c:pt>
                <c:pt idx="73">
                  <c:v>29727.44471348643</c:v>
                </c:pt>
                <c:pt idx="74">
                  <c:v>29727.44471348643</c:v>
                </c:pt>
                <c:pt idx="75">
                  <c:v>29727.44471348643</c:v>
                </c:pt>
                <c:pt idx="76">
                  <c:v>29727.44471348643</c:v>
                </c:pt>
                <c:pt idx="77">
                  <c:v>29727.44471348643</c:v>
                </c:pt>
                <c:pt idx="78">
                  <c:v>29727.44471348643</c:v>
                </c:pt>
                <c:pt idx="79">
                  <c:v>29727.44471348643</c:v>
                </c:pt>
                <c:pt idx="80">
                  <c:v>29727.44471348643</c:v>
                </c:pt>
                <c:pt idx="81">
                  <c:v>29727.44471348643</c:v>
                </c:pt>
                <c:pt idx="82">
                  <c:v>29727.44471348643</c:v>
                </c:pt>
                <c:pt idx="83">
                  <c:v>29727.44471348643</c:v>
                </c:pt>
                <c:pt idx="84">
                  <c:v>29727.44471348643</c:v>
                </c:pt>
                <c:pt idx="85">
                  <c:v>29727.44471348643</c:v>
                </c:pt>
                <c:pt idx="86">
                  <c:v>29727.44471348643</c:v>
                </c:pt>
                <c:pt idx="87">
                  <c:v>29727.44471348643</c:v>
                </c:pt>
                <c:pt idx="88">
                  <c:v>29727.44471348643</c:v>
                </c:pt>
                <c:pt idx="89">
                  <c:v>29727.44471348643</c:v>
                </c:pt>
                <c:pt idx="90">
                  <c:v>29727.44471348643</c:v>
                </c:pt>
                <c:pt idx="91">
                  <c:v>29727.44471348643</c:v>
                </c:pt>
                <c:pt idx="92">
                  <c:v>29727.44471348643</c:v>
                </c:pt>
                <c:pt idx="93">
                  <c:v>29727.44471348643</c:v>
                </c:pt>
                <c:pt idx="94">
                  <c:v>29727.44471348643</c:v>
                </c:pt>
                <c:pt idx="95">
                  <c:v>29727.44471348643</c:v>
                </c:pt>
                <c:pt idx="96">
                  <c:v>29727.44471348643</c:v>
                </c:pt>
                <c:pt idx="97">
                  <c:v>29727.44471348643</c:v>
                </c:pt>
                <c:pt idx="98">
                  <c:v>29727.44471348643</c:v>
                </c:pt>
                <c:pt idx="99">
                  <c:v>29727.44471348643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59400"/>
        <c:axId val="19211627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48971.49067669287</c:v>
                </c:pt>
                <c:pt idx="7">
                  <c:v>49125.57609973427</c:v>
                </c:pt>
                <c:pt idx="8">
                  <c:v>49279.66152277568</c:v>
                </c:pt>
                <c:pt idx="9">
                  <c:v>49433.74694581709</c:v>
                </c:pt>
                <c:pt idx="10">
                  <c:v>49587.8323688585</c:v>
                </c:pt>
                <c:pt idx="11">
                  <c:v>49741.9177918999</c:v>
                </c:pt>
                <c:pt idx="12">
                  <c:v>49896.00321494132</c:v>
                </c:pt>
                <c:pt idx="13">
                  <c:v>50050.08863798272</c:v>
                </c:pt>
                <c:pt idx="14">
                  <c:v>50204.17406102413</c:v>
                </c:pt>
                <c:pt idx="15">
                  <c:v>50358.25948406554</c:v>
                </c:pt>
                <c:pt idx="16">
                  <c:v>50512.34490710694</c:v>
                </c:pt>
                <c:pt idx="17">
                  <c:v>50666.43033014835</c:v>
                </c:pt>
                <c:pt idx="18">
                  <c:v>50820.51575318976</c:v>
                </c:pt>
                <c:pt idx="19">
                  <c:v>50974.60117623117</c:v>
                </c:pt>
                <c:pt idx="20">
                  <c:v>51128.68659927257</c:v>
                </c:pt>
                <c:pt idx="21">
                  <c:v>51282.77202231398</c:v>
                </c:pt>
                <c:pt idx="22">
                  <c:v>51436.85744535539</c:v>
                </c:pt>
                <c:pt idx="23">
                  <c:v>51590.9428683968</c:v>
                </c:pt>
                <c:pt idx="24">
                  <c:v>51745.0282914382</c:v>
                </c:pt>
                <c:pt idx="25">
                  <c:v>51899.11371447962</c:v>
                </c:pt>
                <c:pt idx="26">
                  <c:v>52053.19913752102</c:v>
                </c:pt>
                <c:pt idx="27">
                  <c:v>52207.28456056243</c:v>
                </c:pt>
                <c:pt idx="28">
                  <c:v>52361.36998360384</c:v>
                </c:pt>
                <c:pt idx="29">
                  <c:v>52515.45540664525</c:v>
                </c:pt>
                <c:pt idx="30">
                  <c:v>52669.54082968665</c:v>
                </c:pt>
                <c:pt idx="31">
                  <c:v>52823.62625272806</c:v>
                </c:pt>
                <c:pt idx="32">
                  <c:v>52977.71167576947</c:v>
                </c:pt>
                <c:pt idx="33">
                  <c:v>53131.79709881088</c:v>
                </c:pt>
                <c:pt idx="34">
                  <c:v>53285.88252185228</c:v>
                </c:pt>
                <c:pt idx="35">
                  <c:v>53439.96794489369</c:v>
                </c:pt>
                <c:pt idx="36">
                  <c:v>53594.0533679351</c:v>
                </c:pt>
                <c:pt idx="37">
                  <c:v>53748.13879097651</c:v>
                </c:pt>
                <c:pt idx="38">
                  <c:v>53902.22421401792</c:v>
                </c:pt>
                <c:pt idx="39">
                  <c:v>54056.30963705932</c:v>
                </c:pt>
                <c:pt idx="40">
                  <c:v>54210.39506010073</c:v>
                </c:pt>
                <c:pt idx="41">
                  <c:v>54900.2204142045</c:v>
                </c:pt>
                <c:pt idx="42">
                  <c:v>56125.78569937062</c:v>
                </c:pt>
                <c:pt idx="43">
                  <c:v>57351.35098453675</c:v>
                </c:pt>
                <c:pt idx="44">
                  <c:v>58576.91626970288</c:v>
                </c:pt>
                <c:pt idx="45">
                  <c:v>59802.48155486901</c:v>
                </c:pt>
                <c:pt idx="46">
                  <c:v>61028.04684003513</c:v>
                </c:pt>
                <c:pt idx="47">
                  <c:v>62253.61212520126</c:v>
                </c:pt>
                <c:pt idx="48">
                  <c:v>63479.17741036738</c:v>
                </c:pt>
                <c:pt idx="49">
                  <c:v>64704.74269553351</c:v>
                </c:pt>
                <c:pt idx="50">
                  <c:v>65930.30798069964</c:v>
                </c:pt>
                <c:pt idx="51">
                  <c:v>67155.87326586576</c:v>
                </c:pt>
                <c:pt idx="52">
                  <c:v>68381.4385510319</c:v>
                </c:pt>
                <c:pt idx="53">
                  <c:v>69607.00383619801</c:v>
                </c:pt>
                <c:pt idx="54">
                  <c:v>70832.56912136414</c:v>
                </c:pt>
                <c:pt idx="55">
                  <c:v>72058.13440653026</c:v>
                </c:pt>
                <c:pt idx="56">
                  <c:v>73283.6996916964</c:v>
                </c:pt>
                <c:pt idx="57">
                  <c:v>74509.26497686253</c:v>
                </c:pt>
                <c:pt idx="58">
                  <c:v>75734.83026202864</c:v>
                </c:pt>
                <c:pt idx="59">
                  <c:v>76960.39554719477</c:v>
                </c:pt>
                <c:pt idx="60">
                  <c:v>78185.9608323609</c:v>
                </c:pt>
                <c:pt idx="61">
                  <c:v>79411.52611752703</c:v>
                </c:pt>
                <c:pt idx="62">
                  <c:v>80637.09140269315</c:v>
                </c:pt>
                <c:pt idx="63">
                  <c:v>81862.65668785929</c:v>
                </c:pt>
                <c:pt idx="64">
                  <c:v>83088.22197302541</c:v>
                </c:pt>
                <c:pt idx="65">
                  <c:v>84313.78725819153</c:v>
                </c:pt>
                <c:pt idx="66">
                  <c:v>85539.35254335766</c:v>
                </c:pt>
                <c:pt idx="67">
                  <c:v>86764.91782852379</c:v>
                </c:pt>
                <c:pt idx="68">
                  <c:v>90811.69025263615</c:v>
                </c:pt>
                <c:pt idx="69">
                  <c:v>94858.4626767485</c:v>
                </c:pt>
                <c:pt idx="70">
                  <c:v>98905.23510086086</c:v>
                </c:pt>
                <c:pt idx="71">
                  <c:v>102952.0075249732</c:v>
                </c:pt>
                <c:pt idx="72">
                  <c:v>106998.7799490856</c:v>
                </c:pt>
                <c:pt idx="73">
                  <c:v>111045.5523731979</c:v>
                </c:pt>
                <c:pt idx="74">
                  <c:v>115092.3247973103</c:v>
                </c:pt>
                <c:pt idx="75">
                  <c:v>119139.0972214227</c:v>
                </c:pt>
                <c:pt idx="76">
                  <c:v>123185.869645535</c:v>
                </c:pt>
                <c:pt idx="77">
                  <c:v>127232.6420696474</c:v>
                </c:pt>
                <c:pt idx="78">
                  <c:v>131279.4144937597</c:v>
                </c:pt>
                <c:pt idx="79">
                  <c:v>135326.1869178721</c:v>
                </c:pt>
                <c:pt idx="80">
                  <c:v>139372.9593419845</c:v>
                </c:pt>
                <c:pt idx="81">
                  <c:v>143419.7317660968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59400"/>
        <c:axId val="1921162760"/>
      </c:scatterChart>
      <c:catAx>
        <c:axId val="192115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1162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21162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1159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  <c:pt idx="10">
                  <c:v>4826.646512707314</c:v>
                </c:pt>
                <c:pt idx="11">
                  <c:v>4826.646512707314</c:v>
                </c:pt>
                <c:pt idx="12">
                  <c:v>4826.646512707314</c:v>
                </c:pt>
                <c:pt idx="13">
                  <c:v>4826.646512707314</c:v>
                </c:pt>
                <c:pt idx="14">
                  <c:v>4826.646512707314</c:v>
                </c:pt>
                <c:pt idx="15">
                  <c:v>4826.646512707314</c:v>
                </c:pt>
                <c:pt idx="16">
                  <c:v>4826.646512707314</c:v>
                </c:pt>
                <c:pt idx="17">
                  <c:v>4826.646512707314</c:v>
                </c:pt>
                <c:pt idx="18">
                  <c:v>4826.646512707314</c:v>
                </c:pt>
                <c:pt idx="19">
                  <c:v>4826.79607390819</c:v>
                </c:pt>
                <c:pt idx="20">
                  <c:v>4827.095196309937</c:v>
                </c:pt>
                <c:pt idx="21">
                  <c:v>4827.394318711686</c:v>
                </c:pt>
                <c:pt idx="22">
                  <c:v>4827.693441113435</c:v>
                </c:pt>
                <c:pt idx="23">
                  <c:v>4827.992563515183</c:v>
                </c:pt>
                <c:pt idx="24">
                  <c:v>4828.291685916933</c:v>
                </c:pt>
                <c:pt idx="25">
                  <c:v>4828.590808318681</c:v>
                </c:pt>
                <c:pt idx="26">
                  <c:v>4828.88993072043</c:v>
                </c:pt>
                <c:pt idx="27">
                  <c:v>4829.189053122179</c:v>
                </c:pt>
                <c:pt idx="28">
                  <c:v>4829.488175523928</c:v>
                </c:pt>
                <c:pt idx="29">
                  <c:v>4829.787297925677</c:v>
                </c:pt>
                <c:pt idx="30">
                  <c:v>4830.086420327426</c:v>
                </c:pt>
                <c:pt idx="31">
                  <c:v>4830.385542729175</c:v>
                </c:pt>
                <c:pt idx="32">
                  <c:v>4830.684665130923</c:v>
                </c:pt>
                <c:pt idx="33">
                  <c:v>4830.983787532672</c:v>
                </c:pt>
                <c:pt idx="34">
                  <c:v>4831.282909934421</c:v>
                </c:pt>
                <c:pt idx="35">
                  <c:v>4831.58203233617</c:v>
                </c:pt>
                <c:pt idx="36">
                  <c:v>4831.88115473792</c:v>
                </c:pt>
                <c:pt idx="37">
                  <c:v>4832.180277139667</c:v>
                </c:pt>
                <c:pt idx="38">
                  <c:v>4832.479399541417</c:v>
                </c:pt>
                <c:pt idx="39">
                  <c:v>4832.778521943165</c:v>
                </c:pt>
                <c:pt idx="40">
                  <c:v>4833.077644344914</c:v>
                </c:pt>
                <c:pt idx="41">
                  <c:v>4833.376766746663</c:v>
                </c:pt>
                <c:pt idx="42">
                  <c:v>4833.675889148411</c:v>
                </c:pt>
                <c:pt idx="43">
                  <c:v>4833.97501155016</c:v>
                </c:pt>
                <c:pt idx="44">
                  <c:v>4834.274133951908</c:v>
                </c:pt>
                <c:pt idx="45">
                  <c:v>4834.573256353658</c:v>
                </c:pt>
                <c:pt idx="46">
                  <c:v>4834.872378755407</c:v>
                </c:pt>
                <c:pt idx="47">
                  <c:v>4835.171501157155</c:v>
                </c:pt>
                <c:pt idx="48">
                  <c:v>4835.470623558904</c:v>
                </c:pt>
                <c:pt idx="49">
                  <c:v>4835.769745960653</c:v>
                </c:pt>
                <c:pt idx="50">
                  <c:v>4836.068868362402</c:v>
                </c:pt>
                <c:pt idx="51">
                  <c:v>4836.367990764151</c:v>
                </c:pt>
                <c:pt idx="52">
                  <c:v>4836.6671131659</c:v>
                </c:pt>
                <c:pt idx="53">
                  <c:v>4836.966235567648</c:v>
                </c:pt>
                <c:pt idx="54">
                  <c:v>4820.161076636858</c:v>
                </c:pt>
                <c:pt idx="55">
                  <c:v>4786.251636373528</c:v>
                </c:pt>
                <c:pt idx="56">
                  <c:v>4752.342196110198</c:v>
                </c:pt>
                <c:pt idx="57">
                  <c:v>4718.432755846869</c:v>
                </c:pt>
                <c:pt idx="58">
                  <c:v>4684.52331558354</c:v>
                </c:pt>
                <c:pt idx="59">
                  <c:v>4650.613875320209</c:v>
                </c:pt>
                <c:pt idx="60">
                  <c:v>4616.70443505688</c:v>
                </c:pt>
                <c:pt idx="61">
                  <c:v>4582.79499479355</c:v>
                </c:pt>
                <c:pt idx="62">
                  <c:v>4548.88555453022</c:v>
                </c:pt>
                <c:pt idx="63">
                  <c:v>4514.976114266891</c:v>
                </c:pt>
                <c:pt idx="64">
                  <c:v>4481.06667400356</c:v>
                </c:pt>
                <c:pt idx="65">
                  <c:v>4447.157233740231</c:v>
                </c:pt>
                <c:pt idx="66">
                  <c:v>4413.247793476901</c:v>
                </c:pt>
                <c:pt idx="67">
                  <c:v>4379.338353213572</c:v>
                </c:pt>
                <c:pt idx="68">
                  <c:v>4345.428912950242</c:v>
                </c:pt>
                <c:pt idx="69">
                  <c:v>4311.519472686912</c:v>
                </c:pt>
                <c:pt idx="70">
                  <c:v>4277.610032423583</c:v>
                </c:pt>
                <c:pt idx="71">
                  <c:v>4243.700592160253</c:v>
                </c:pt>
                <c:pt idx="72">
                  <c:v>4209.791151896923</c:v>
                </c:pt>
                <c:pt idx="73">
                  <c:v>4175.881711633594</c:v>
                </c:pt>
                <c:pt idx="74">
                  <c:v>4141.972271370264</c:v>
                </c:pt>
                <c:pt idx="75">
                  <c:v>4108.062831106934</c:v>
                </c:pt>
                <c:pt idx="76">
                  <c:v>4074.153390843605</c:v>
                </c:pt>
                <c:pt idx="77">
                  <c:v>4040.243950580275</c:v>
                </c:pt>
                <c:pt idx="78">
                  <c:v>4006.334510316945</c:v>
                </c:pt>
                <c:pt idx="79">
                  <c:v>3972.425070053616</c:v>
                </c:pt>
                <c:pt idx="80">
                  <c:v>3938.515629790286</c:v>
                </c:pt>
                <c:pt idx="81">
                  <c:v>3980.488053902647</c:v>
                </c:pt>
                <c:pt idx="82">
                  <c:v>4022.460478015008</c:v>
                </c:pt>
                <c:pt idx="83">
                  <c:v>4064.432902127368</c:v>
                </c:pt>
                <c:pt idx="84">
                  <c:v>4106.40532623973</c:v>
                </c:pt>
                <c:pt idx="85">
                  <c:v>4148.37775035209</c:v>
                </c:pt>
                <c:pt idx="86">
                  <c:v>4190.35017446445</c:v>
                </c:pt>
                <c:pt idx="87">
                  <c:v>4232.32259857681</c:v>
                </c:pt>
                <c:pt idx="88">
                  <c:v>4274.295022689172</c:v>
                </c:pt>
                <c:pt idx="89">
                  <c:v>4316.267446801533</c:v>
                </c:pt>
                <c:pt idx="90">
                  <c:v>4358.239870913894</c:v>
                </c:pt>
                <c:pt idx="91">
                  <c:v>4400.212295026255</c:v>
                </c:pt>
                <c:pt idx="92">
                  <c:v>4442.184719138616</c:v>
                </c:pt>
                <c:pt idx="93">
                  <c:v>4484.157143250976</c:v>
                </c:pt>
                <c:pt idx="94">
                  <c:v>4526.129567363337</c:v>
                </c:pt>
                <c:pt idx="95">
                  <c:v>4568.101991475698</c:v>
                </c:pt>
                <c:pt idx="96">
                  <c:v>4568.101991475698</c:v>
                </c:pt>
                <c:pt idx="97">
                  <c:v>4568.101991475698</c:v>
                </c:pt>
                <c:pt idx="98">
                  <c:v>4568.101991475698</c:v>
                </c:pt>
                <c:pt idx="99">
                  <c:v>4568.101991475698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1453.571428571429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1646.428571428572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1946.428571428572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3692.169811320754</c:v>
                </c:pt>
                <c:pt idx="56">
                  <c:v>4820.283018867924</c:v>
                </c:pt>
                <c:pt idx="57">
                  <c:v>5948.396226415093</c:v>
                </c:pt>
                <c:pt idx="58">
                  <c:v>7076.509433962263</c:v>
                </c:pt>
                <c:pt idx="59">
                  <c:v>8204.62264150943</c:v>
                </c:pt>
                <c:pt idx="60">
                  <c:v>9332.7358490566</c:v>
                </c:pt>
                <c:pt idx="61">
                  <c:v>10460.84905660377</c:v>
                </c:pt>
                <c:pt idx="62">
                  <c:v>11588.96226415094</c:v>
                </c:pt>
                <c:pt idx="63">
                  <c:v>12717.07547169811</c:v>
                </c:pt>
                <c:pt idx="64">
                  <c:v>13845.18867924528</c:v>
                </c:pt>
                <c:pt idx="65">
                  <c:v>14973.30188679245</c:v>
                </c:pt>
                <c:pt idx="66">
                  <c:v>16101.41509433962</c:v>
                </c:pt>
                <c:pt idx="67">
                  <c:v>17229.52830188679</c:v>
                </c:pt>
                <c:pt idx="68">
                  <c:v>18357.64150943396</c:v>
                </c:pt>
                <c:pt idx="69">
                  <c:v>19485.75471698113</c:v>
                </c:pt>
                <c:pt idx="70">
                  <c:v>20613.8679245283</c:v>
                </c:pt>
                <c:pt idx="71">
                  <c:v>21741.98113207547</c:v>
                </c:pt>
                <c:pt idx="72">
                  <c:v>22870.09433962264</c:v>
                </c:pt>
                <c:pt idx="73">
                  <c:v>23998.20754716981</c:v>
                </c:pt>
                <c:pt idx="74">
                  <c:v>25126.32075471698</c:v>
                </c:pt>
                <c:pt idx="75">
                  <c:v>26254.43396226415</c:v>
                </c:pt>
                <c:pt idx="76">
                  <c:v>27382.54716981132</c:v>
                </c:pt>
                <c:pt idx="77">
                  <c:v>28510.66037735849</c:v>
                </c:pt>
                <c:pt idx="78">
                  <c:v>29638.77358490565</c:v>
                </c:pt>
                <c:pt idx="79">
                  <c:v>30766.88679245282</c:v>
                </c:pt>
                <c:pt idx="80">
                  <c:v>31894.99999999999</c:v>
                </c:pt>
                <c:pt idx="81">
                  <c:v>32725.33333333333</c:v>
                </c:pt>
                <c:pt idx="82">
                  <c:v>33555.66666666666</c:v>
                </c:pt>
                <c:pt idx="83">
                  <c:v>34386</c:v>
                </c:pt>
                <c:pt idx="84">
                  <c:v>35216.33333333333</c:v>
                </c:pt>
                <c:pt idx="85">
                  <c:v>36046.66666666666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38537.66666666666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43519.66666666667</c:v>
                </c:pt>
                <c:pt idx="95">
                  <c:v>44350.00000000001</c:v>
                </c:pt>
                <c:pt idx="96">
                  <c:v>44350.00000000001</c:v>
                </c:pt>
                <c:pt idx="97">
                  <c:v>44350.00000000001</c:v>
                </c:pt>
                <c:pt idx="98">
                  <c:v>44350.00000000001</c:v>
                </c:pt>
                <c:pt idx="99">
                  <c:v>44350.00000000001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  <c:pt idx="10">
                  <c:v>1902.705223880597</c:v>
                </c:pt>
                <c:pt idx="11">
                  <c:v>1902.705223880597</c:v>
                </c:pt>
                <c:pt idx="12">
                  <c:v>1902.705223880597</c:v>
                </c:pt>
                <c:pt idx="13">
                  <c:v>1902.705223880597</c:v>
                </c:pt>
                <c:pt idx="14">
                  <c:v>1902.705223880597</c:v>
                </c:pt>
                <c:pt idx="15">
                  <c:v>1902.705223880597</c:v>
                </c:pt>
                <c:pt idx="16">
                  <c:v>1902.705223880597</c:v>
                </c:pt>
                <c:pt idx="17">
                  <c:v>1902.705223880597</c:v>
                </c:pt>
                <c:pt idx="18">
                  <c:v>1902.705223880597</c:v>
                </c:pt>
                <c:pt idx="19">
                  <c:v>1921.441231343284</c:v>
                </c:pt>
                <c:pt idx="20">
                  <c:v>1958.913246268657</c:v>
                </c:pt>
                <c:pt idx="21">
                  <c:v>1996.38526119403</c:v>
                </c:pt>
                <c:pt idx="22">
                  <c:v>2033.857276119403</c:v>
                </c:pt>
                <c:pt idx="23">
                  <c:v>2071.329291044777</c:v>
                </c:pt>
                <c:pt idx="24">
                  <c:v>2108.80130597015</c:v>
                </c:pt>
                <c:pt idx="25">
                  <c:v>2146.273320895523</c:v>
                </c:pt>
                <c:pt idx="26">
                  <c:v>2183.745335820896</c:v>
                </c:pt>
                <c:pt idx="27">
                  <c:v>2221.217350746269</c:v>
                </c:pt>
                <c:pt idx="28">
                  <c:v>2258.689365671642</c:v>
                </c:pt>
                <c:pt idx="29">
                  <c:v>2296.161380597016</c:v>
                </c:pt>
                <c:pt idx="30">
                  <c:v>2333.633395522388</c:v>
                </c:pt>
                <c:pt idx="31">
                  <c:v>2371.105410447762</c:v>
                </c:pt>
                <c:pt idx="32">
                  <c:v>2408.577425373135</c:v>
                </c:pt>
                <c:pt idx="33">
                  <c:v>2446.049440298508</c:v>
                </c:pt>
                <c:pt idx="34">
                  <c:v>2483.521455223881</c:v>
                </c:pt>
                <c:pt idx="35">
                  <c:v>2520.993470149254</c:v>
                </c:pt>
                <c:pt idx="36">
                  <c:v>2558.465485074627</c:v>
                </c:pt>
                <c:pt idx="37">
                  <c:v>2595.9375</c:v>
                </c:pt>
                <c:pt idx="38">
                  <c:v>2633.409514925373</c:v>
                </c:pt>
                <c:pt idx="39">
                  <c:v>2670.881529850747</c:v>
                </c:pt>
                <c:pt idx="40">
                  <c:v>2708.35354477612</c:v>
                </c:pt>
                <c:pt idx="41">
                  <c:v>2745.825559701493</c:v>
                </c:pt>
                <c:pt idx="42">
                  <c:v>2783.297574626866</c:v>
                </c:pt>
                <c:pt idx="43">
                  <c:v>2820.769589552239</c:v>
                </c:pt>
                <c:pt idx="44">
                  <c:v>2858.241604477612</c:v>
                </c:pt>
                <c:pt idx="45">
                  <c:v>2895.713619402985</c:v>
                </c:pt>
                <c:pt idx="46">
                  <c:v>2933.185634328359</c:v>
                </c:pt>
                <c:pt idx="47">
                  <c:v>2970.657649253732</c:v>
                </c:pt>
                <c:pt idx="48">
                  <c:v>3008.129664179105</c:v>
                </c:pt>
                <c:pt idx="49">
                  <c:v>3045.601679104478</c:v>
                </c:pt>
                <c:pt idx="50">
                  <c:v>3083.073694029851</c:v>
                </c:pt>
                <c:pt idx="51">
                  <c:v>3120.545708955224</c:v>
                </c:pt>
                <c:pt idx="52">
                  <c:v>3158.017723880597</c:v>
                </c:pt>
                <c:pt idx="53">
                  <c:v>3195.489738805971</c:v>
                </c:pt>
                <c:pt idx="54">
                  <c:v>3212.566882568291</c:v>
                </c:pt>
                <c:pt idx="55">
                  <c:v>3209.249155167559</c:v>
                </c:pt>
                <c:pt idx="56">
                  <c:v>3205.931427766827</c:v>
                </c:pt>
                <c:pt idx="57">
                  <c:v>3202.613700366094</c:v>
                </c:pt>
                <c:pt idx="58">
                  <c:v>3199.295972965362</c:v>
                </c:pt>
                <c:pt idx="59">
                  <c:v>3195.97824556463</c:v>
                </c:pt>
                <c:pt idx="60">
                  <c:v>3192.660518163898</c:v>
                </c:pt>
                <c:pt idx="61">
                  <c:v>3189.342790763166</c:v>
                </c:pt>
                <c:pt idx="62">
                  <c:v>3186.025063362434</c:v>
                </c:pt>
                <c:pt idx="63">
                  <c:v>3182.707335961702</c:v>
                </c:pt>
                <c:pt idx="64">
                  <c:v>3179.38960856097</c:v>
                </c:pt>
                <c:pt idx="65">
                  <c:v>3176.071881160237</c:v>
                </c:pt>
                <c:pt idx="66">
                  <c:v>3172.754153759505</c:v>
                </c:pt>
                <c:pt idx="67">
                  <c:v>3169.436426358773</c:v>
                </c:pt>
                <c:pt idx="68">
                  <c:v>3166.118698958041</c:v>
                </c:pt>
                <c:pt idx="69">
                  <c:v>3162.800971557308</c:v>
                </c:pt>
                <c:pt idx="70">
                  <c:v>3159.483244156576</c:v>
                </c:pt>
                <c:pt idx="71">
                  <c:v>3156.165516755844</c:v>
                </c:pt>
                <c:pt idx="72">
                  <c:v>3152.847789355112</c:v>
                </c:pt>
                <c:pt idx="73">
                  <c:v>3149.53006195438</c:v>
                </c:pt>
                <c:pt idx="74">
                  <c:v>3146.212334553647</c:v>
                </c:pt>
                <c:pt idx="75">
                  <c:v>3142.894607152915</c:v>
                </c:pt>
                <c:pt idx="76">
                  <c:v>3139.576879752183</c:v>
                </c:pt>
                <c:pt idx="77">
                  <c:v>3136.25915235145</c:v>
                </c:pt>
                <c:pt idx="78">
                  <c:v>3132.941424950719</c:v>
                </c:pt>
                <c:pt idx="79">
                  <c:v>3129.623697549986</c:v>
                </c:pt>
                <c:pt idx="80">
                  <c:v>3126.305970149254</c:v>
                </c:pt>
                <c:pt idx="81">
                  <c:v>3126.305970149254</c:v>
                </c:pt>
                <c:pt idx="82">
                  <c:v>3126.305970149254</c:v>
                </c:pt>
                <c:pt idx="83">
                  <c:v>3126.305970149254</c:v>
                </c:pt>
                <c:pt idx="84">
                  <c:v>3126.305970149254</c:v>
                </c:pt>
                <c:pt idx="85">
                  <c:v>3126.305970149254</c:v>
                </c:pt>
                <c:pt idx="86">
                  <c:v>3126.305970149254</c:v>
                </c:pt>
                <c:pt idx="87">
                  <c:v>3126.305970149254</c:v>
                </c:pt>
                <c:pt idx="88">
                  <c:v>3126.305970149254</c:v>
                </c:pt>
                <c:pt idx="89">
                  <c:v>3126.305970149254</c:v>
                </c:pt>
                <c:pt idx="90">
                  <c:v>3126.305970149254</c:v>
                </c:pt>
                <c:pt idx="91">
                  <c:v>3126.305970149254</c:v>
                </c:pt>
                <c:pt idx="92">
                  <c:v>3126.305970149254</c:v>
                </c:pt>
                <c:pt idx="93">
                  <c:v>3126.305970149254</c:v>
                </c:pt>
                <c:pt idx="94">
                  <c:v>3126.305970149254</c:v>
                </c:pt>
                <c:pt idx="95">
                  <c:v>3126.305970149254</c:v>
                </c:pt>
                <c:pt idx="96">
                  <c:v>3126.305970149254</c:v>
                </c:pt>
                <c:pt idx="97">
                  <c:v>3126.305970149254</c:v>
                </c:pt>
                <c:pt idx="98">
                  <c:v>3126.305970149254</c:v>
                </c:pt>
                <c:pt idx="99">
                  <c:v>3126.305970149254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3896.357142857142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4762.214285714285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9980.339622641508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  <c:pt idx="10">
                  <c:v>2215.09622858425</c:v>
                </c:pt>
                <c:pt idx="11">
                  <c:v>2215.09622858425</c:v>
                </c:pt>
                <c:pt idx="12">
                  <c:v>2215.09622858425</c:v>
                </c:pt>
                <c:pt idx="13">
                  <c:v>2215.09622858425</c:v>
                </c:pt>
                <c:pt idx="14">
                  <c:v>2215.09622858425</c:v>
                </c:pt>
                <c:pt idx="15">
                  <c:v>2215.09622858425</c:v>
                </c:pt>
                <c:pt idx="16">
                  <c:v>2215.09622858425</c:v>
                </c:pt>
                <c:pt idx="17">
                  <c:v>2215.09622858425</c:v>
                </c:pt>
                <c:pt idx="18">
                  <c:v>2215.09622858425</c:v>
                </c:pt>
                <c:pt idx="19">
                  <c:v>2215.09622858425</c:v>
                </c:pt>
                <c:pt idx="20">
                  <c:v>2215.09622858425</c:v>
                </c:pt>
                <c:pt idx="21">
                  <c:v>2215.09622858425</c:v>
                </c:pt>
                <c:pt idx="22">
                  <c:v>2215.09622858425</c:v>
                </c:pt>
                <c:pt idx="23">
                  <c:v>2215.09622858425</c:v>
                </c:pt>
                <c:pt idx="24">
                  <c:v>2215.09622858425</c:v>
                </c:pt>
                <c:pt idx="25">
                  <c:v>2215.09622858425</c:v>
                </c:pt>
                <c:pt idx="26">
                  <c:v>2215.09622858425</c:v>
                </c:pt>
                <c:pt idx="27">
                  <c:v>2215.09622858425</c:v>
                </c:pt>
                <c:pt idx="28">
                  <c:v>2215.09622858425</c:v>
                </c:pt>
                <c:pt idx="29">
                  <c:v>2215.09622858425</c:v>
                </c:pt>
                <c:pt idx="30">
                  <c:v>2215.09622858425</c:v>
                </c:pt>
                <c:pt idx="31">
                  <c:v>2215.09622858425</c:v>
                </c:pt>
                <c:pt idx="32">
                  <c:v>2215.09622858425</c:v>
                </c:pt>
                <c:pt idx="33">
                  <c:v>2215.09622858425</c:v>
                </c:pt>
                <c:pt idx="34">
                  <c:v>2215.09622858425</c:v>
                </c:pt>
                <c:pt idx="35">
                  <c:v>2215.09622858425</c:v>
                </c:pt>
                <c:pt idx="36">
                  <c:v>2215.09622858425</c:v>
                </c:pt>
                <c:pt idx="37">
                  <c:v>2215.09622858425</c:v>
                </c:pt>
                <c:pt idx="38">
                  <c:v>2215.09622858425</c:v>
                </c:pt>
                <c:pt idx="39">
                  <c:v>2215.09622858425</c:v>
                </c:pt>
                <c:pt idx="40">
                  <c:v>2215.09622858425</c:v>
                </c:pt>
                <c:pt idx="41">
                  <c:v>2215.09622858425</c:v>
                </c:pt>
                <c:pt idx="42">
                  <c:v>2215.09622858425</c:v>
                </c:pt>
                <c:pt idx="43">
                  <c:v>2215.09622858425</c:v>
                </c:pt>
                <c:pt idx="44">
                  <c:v>2215.09622858425</c:v>
                </c:pt>
                <c:pt idx="45">
                  <c:v>2215.09622858425</c:v>
                </c:pt>
                <c:pt idx="46">
                  <c:v>2215.09622858425</c:v>
                </c:pt>
                <c:pt idx="47">
                  <c:v>2215.09622858425</c:v>
                </c:pt>
                <c:pt idx="48">
                  <c:v>2215.09622858425</c:v>
                </c:pt>
                <c:pt idx="49">
                  <c:v>2215.09622858425</c:v>
                </c:pt>
                <c:pt idx="50">
                  <c:v>2215.09622858425</c:v>
                </c:pt>
                <c:pt idx="51">
                  <c:v>2215.09622858425</c:v>
                </c:pt>
                <c:pt idx="52">
                  <c:v>2215.09622858425</c:v>
                </c:pt>
                <c:pt idx="53">
                  <c:v>2215.09622858425</c:v>
                </c:pt>
                <c:pt idx="54">
                  <c:v>2215.09622858425</c:v>
                </c:pt>
                <c:pt idx="55">
                  <c:v>2215.09622858425</c:v>
                </c:pt>
                <c:pt idx="56">
                  <c:v>2215.09622858425</c:v>
                </c:pt>
                <c:pt idx="57">
                  <c:v>2215.09622858425</c:v>
                </c:pt>
                <c:pt idx="58">
                  <c:v>2215.09622858425</c:v>
                </c:pt>
                <c:pt idx="59">
                  <c:v>2215.09622858425</c:v>
                </c:pt>
                <c:pt idx="60">
                  <c:v>2215.09622858425</c:v>
                </c:pt>
                <c:pt idx="61">
                  <c:v>2215.09622858425</c:v>
                </c:pt>
                <c:pt idx="62">
                  <c:v>2215.09622858425</c:v>
                </c:pt>
                <c:pt idx="63">
                  <c:v>2215.09622858425</c:v>
                </c:pt>
                <c:pt idx="64">
                  <c:v>2215.09622858425</c:v>
                </c:pt>
                <c:pt idx="65">
                  <c:v>2215.09622858425</c:v>
                </c:pt>
                <c:pt idx="66">
                  <c:v>2215.09622858425</c:v>
                </c:pt>
                <c:pt idx="67">
                  <c:v>2215.09622858425</c:v>
                </c:pt>
                <c:pt idx="68">
                  <c:v>2215.09622858425</c:v>
                </c:pt>
                <c:pt idx="69">
                  <c:v>2215.09622858425</c:v>
                </c:pt>
                <c:pt idx="70">
                  <c:v>2215.09622858425</c:v>
                </c:pt>
                <c:pt idx="71">
                  <c:v>2215.09622858425</c:v>
                </c:pt>
                <c:pt idx="72">
                  <c:v>2215.09622858425</c:v>
                </c:pt>
                <c:pt idx="73">
                  <c:v>2215.09622858425</c:v>
                </c:pt>
                <c:pt idx="74">
                  <c:v>2215.09622858425</c:v>
                </c:pt>
                <c:pt idx="75">
                  <c:v>2215.09622858425</c:v>
                </c:pt>
                <c:pt idx="76">
                  <c:v>2215.09622858425</c:v>
                </c:pt>
                <c:pt idx="77">
                  <c:v>2215.09622858425</c:v>
                </c:pt>
                <c:pt idx="78">
                  <c:v>2215.09622858425</c:v>
                </c:pt>
                <c:pt idx="79">
                  <c:v>2215.09622858425</c:v>
                </c:pt>
                <c:pt idx="80">
                  <c:v>2215.09622858425</c:v>
                </c:pt>
                <c:pt idx="81">
                  <c:v>2215.09622858425</c:v>
                </c:pt>
                <c:pt idx="82">
                  <c:v>2215.09622858425</c:v>
                </c:pt>
                <c:pt idx="83">
                  <c:v>2215.09622858425</c:v>
                </c:pt>
                <c:pt idx="84">
                  <c:v>2215.09622858425</c:v>
                </c:pt>
                <c:pt idx="85">
                  <c:v>2215.09622858425</c:v>
                </c:pt>
                <c:pt idx="86">
                  <c:v>2215.09622858425</c:v>
                </c:pt>
                <c:pt idx="87">
                  <c:v>2215.09622858425</c:v>
                </c:pt>
                <c:pt idx="88">
                  <c:v>2215.09622858425</c:v>
                </c:pt>
                <c:pt idx="89">
                  <c:v>2215.09622858425</c:v>
                </c:pt>
                <c:pt idx="90">
                  <c:v>2215.09622858425</c:v>
                </c:pt>
                <c:pt idx="91">
                  <c:v>2215.09622858425</c:v>
                </c:pt>
                <c:pt idx="92">
                  <c:v>2215.09622858425</c:v>
                </c:pt>
                <c:pt idx="93">
                  <c:v>2215.09622858425</c:v>
                </c:pt>
                <c:pt idx="94">
                  <c:v>2215.09622858425</c:v>
                </c:pt>
                <c:pt idx="95">
                  <c:v>2215.09622858425</c:v>
                </c:pt>
                <c:pt idx="96">
                  <c:v>2215.09622858425</c:v>
                </c:pt>
                <c:pt idx="97">
                  <c:v>2215.09622858425</c:v>
                </c:pt>
                <c:pt idx="98">
                  <c:v>2215.09622858425</c:v>
                </c:pt>
                <c:pt idx="99">
                  <c:v>2215.09622858425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20474.71698113207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10761.50943396226</c:v>
                </c:pt>
                <c:pt idx="78">
                  <c:v>10014.33962264151</c:v>
                </c:pt>
                <c:pt idx="79">
                  <c:v>9267.169811320753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9973.333333333332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997096"/>
        <c:axId val="19210004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  <c:pt idx="4">
                  <c:v>29727.44471348643</c:v>
                </c:pt>
                <c:pt idx="5">
                  <c:v>29727.44471348643</c:v>
                </c:pt>
                <c:pt idx="6">
                  <c:v>29727.44471348643</c:v>
                </c:pt>
                <c:pt idx="7">
                  <c:v>29727.44471348643</c:v>
                </c:pt>
                <c:pt idx="8">
                  <c:v>29727.44471348643</c:v>
                </c:pt>
                <c:pt idx="9">
                  <c:v>29727.44471348643</c:v>
                </c:pt>
                <c:pt idx="10">
                  <c:v>29727.44471348643</c:v>
                </c:pt>
                <c:pt idx="11">
                  <c:v>29727.44471348643</c:v>
                </c:pt>
                <c:pt idx="12">
                  <c:v>29727.44471348643</c:v>
                </c:pt>
                <c:pt idx="13">
                  <c:v>29727.44471348643</c:v>
                </c:pt>
                <c:pt idx="14">
                  <c:v>29727.44471348643</c:v>
                </c:pt>
                <c:pt idx="15">
                  <c:v>29727.44471348643</c:v>
                </c:pt>
                <c:pt idx="16">
                  <c:v>29727.44471348643</c:v>
                </c:pt>
                <c:pt idx="17">
                  <c:v>29727.44471348643</c:v>
                </c:pt>
                <c:pt idx="18">
                  <c:v>29727.44471348643</c:v>
                </c:pt>
                <c:pt idx="19">
                  <c:v>29727.44471348643</c:v>
                </c:pt>
                <c:pt idx="20">
                  <c:v>29727.44471348643</c:v>
                </c:pt>
                <c:pt idx="21">
                  <c:v>29727.44471348643</c:v>
                </c:pt>
                <c:pt idx="22">
                  <c:v>29727.44471348643</c:v>
                </c:pt>
                <c:pt idx="23">
                  <c:v>29727.44471348643</c:v>
                </c:pt>
                <c:pt idx="24">
                  <c:v>29727.44471348643</c:v>
                </c:pt>
                <c:pt idx="25">
                  <c:v>29727.44471348643</c:v>
                </c:pt>
                <c:pt idx="26">
                  <c:v>29727.44471348643</c:v>
                </c:pt>
                <c:pt idx="27">
                  <c:v>29727.44471348643</c:v>
                </c:pt>
                <c:pt idx="28">
                  <c:v>29727.44471348643</c:v>
                </c:pt>
                <c:pt idx="29">
                  <c:v>29727.44471348643</c:v>
                </c:pt>
                <c:pt idx="30">
                  <c:v>29727.44471348643</c:v>
                </c:pt>
                <c:pt idx="31">
                  <c:v>29727.44471348643</c:v>
                </c:pt>
                <c:pt idx="32">
                  <c:v>29727.44471348643</c:v>
                </c:pt>
                <c:pt idx="33">
                  <c:v>29727.44471348643</c:v>
                </c:pt>
                <c:pt idx="34">
                  <c:v>29727.44471348643</c:v>
                </c:pt>
                <c:pt idx="35">
                  <c:v>29727.44471348643</c:v>
                </c:pt>
                <c:pt idx="36">
                  <c:v>29727.44471348643</c:v>
                </c:pt>
                <c:pt idx="37">
                  <c:v>29727.44471348643</c:v>
                </c:pt>
                <c:pt idx="38">
                  <c:v>29727.44471348643</c:v>
                </c:pt>
                <c:pt idx="39">
                  <c:v>29727.44471348643</c:v>
                </c:pt>
                <c:pt idx="40">
                  <c:v>29727.44471348643</c:v>
                </c:pt>
                <c:pt idx="41">
                  <c:v>29727.44471348643</c:v>
                </c:pt>
                <c:pt idx="42">
                  <c:v>29727.44471348643</c:v>
                </c:pt>
                <c:pt idx="43">
                  <c:v>29727.44471348643</c:v>
                </c:pt>
                <c:pt idx="44">
                  <c:v>29727.44471348643</c:v>
                </c:pt>
                <c:pt idx="45">
                  <c:v>29727.44471348643</c:v>
                </c:pt>
                <c:pt idx="46">
                  <c:v>29727.44471348643</c:v>
                </c:pt>
                <c:pt idx="47">
                  <c:v>29727.44471348643</c:v>
                </c:pt>
                <c:pt idx="48">
                  <c:v>29727.44471348643</c:v>
                </c:pt>
                <c:pt idx="49">
                  <c:v>29727.44471348643</c:v>
                </c:pt>
                <c:pt idx="50">
                  <c:v>29727.44471348643</c:v>
                </c:pt>
                <c:pt idx="51">
                  <c:v>29727.44471348643</c:v>
                </c:pt>
                <c:pt idx="52">
                  <c:v>29727.44471348643</c:v>
                </c:pt>
                <c:pt idx="53">
                  <c:v>29727.44471348643</c:v>
                </c:pt>
                <c:pt idx="54">
                  <c:v>29727.44471348643</c:v>
                </c:pt>
                <c:pt idx="55">
                  <c:v>29727.44471348643</c:v>
                </c:pt>
                <c:pt idx="56">
                  <c:v>29727.44471348643</c:v>
                </c:pt>
                <c:pt idx="57">
                  <c:v>29727.44471348643</c:v>
                </c:pt>
                <c:pt idx="58">
                  <c:v>29727.44471348643</c:v>
                </c:pt>
                <c:pt idx="59">
                  <c:v>29727.44471348643</c:v>
                </c:pt>
                <c:pt idx="60">
                  <c:v>29727.44471348643</c:v>
                </c:pt>
                <c:pt idx="61">
                  <c:v>29727.44471348643</c:v>
                </c:pt>
                <c:pt idx="62">
                  <c:v>29727.44471348643</c:v>
                </c:pt>
                <c:pt idx="63">
                  <c:v>29727.44471348643</c:v>
                </c:pt>
                <c:pt idx="64">
                  <c:v>29727.44471348643</c:v>
                </c:pt>
                <c:pt idx="65">
                  <c:v>29727.44471348643</c:v>
                </c:pt>
                <c:pt idx="66">
                  <c:v>29727.44471348643</c:v>
                </c:pt>
                <c:pt idx="67">
                  <c:v>29727.44471348643</c:v>
                </c:pt>
                <c:pt idx="68">
                  <c:v>29727.44471348643</c:v>
                </c:pt>
                <c:pt idx="69">
                  <c:v>29727.44471348643</c:v>
                </c:pt>
                <c:pt idx="70">
                  <c:v>29727.44471348643</c:v>
                </c:pt>
                <c:pt idx="71">
                  <c:v>29727.44471348643</c:v>
                </c:pt>
                <c:pt idx="72">
                  <c:v>29727.44471348643</c:v>
                </c:pt>
                <c:pt idx="73">
                  <c:v>29727.44471348643</c:v>
                </c:pt>
                <c:pt idx="74">
                  <c:v>29727.44471348643</c:v>
                </c:pt>
                <c:pt idx="75">
                  <c:v>29727.44471348643</c:v>
                </c:pt>
                <c:pt idx="76">
                  <c:v>29727.44471348643</c:v>
                </c:pt>
                <c:pt idx="77">
                  <c:v>29727.44471348643</c:v>
                </c:pt>
                <c:pt idx="78">
                  <c:v>29727.44471348643</c:v>
                </c:pt>
                <c:pt idx="79">
                  <c:v>29727.44471348643</c:v>
                </c:pt>
                <c:pt idx="80">
                  <c:v>29727.44471348643</c:v>
                </c:pt>
                <c:pt idx="81">
                  <c:v>29727.44471348643</c:v>
                </c:pt>
                <c:pt idx="82">
                  <c:v>29727.44471348643</c:v>
                </c:pt>
                <c:pt idx="83">
                  <c:v>29727.44471348643</c:v>
                </c:pt>
                <c:pt idx="84">
                  <c:v>29727.44471348643</c:v>
                </c:pt>
                <c:pt idx="85">
                  <c:v>29727.44471348643</c:v>
                </c:pt>
                <c:pt idx="86">
                  <c:v>29727.44471348643</c:v>
                </c:pt>
                <c:pt idx="87">
                  <c:v>29727.44471348643</c:v>
                </c:pt>
                <c:pt idx="88">
                  <c:v>29727.44471348643</c:v>
                </c:pt>
                <c:pt idx="89">
                  <c:v>29727.44471348643</c:v>
                </c:pt>
                <c:pt idx="90">
                  <c:v>29727.44471348643</c:v>
                </c:pt>
                <c:pt idx="91">
                  <c:v>29727.44471348643</c:v>
                </c:pt>
                <c:pt idx="92">
                  <c:v>29727.44471348643</c:v>
                </c:pt>
                <c:pt idx="93">
                  <c:v>29727.44471348643</c:v>
                </c:pt>
                <c:pt idx="94">
                  <c:v>29727.44471348643</c:v>
                </c:pt>
                <c:pt idx="95">
                  <c:v>29727.44471348643</c:v>
                </c:pt>
                <c:pt idx="96">
                  <c:v>29727.44471348643</c:v>
                </c:pt>
                <c:pt idx="97">
                  <c:v>29727.44471348643</c:v>
                </c:pt>
                <c:pt idx="98">
                  <c:v>29727.44471348643</c:v>
                </c:pt>
                <c:pt idx="99">
                  <c:v>29727.44471348643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97096"/>
        <c:axId val="1921000456"/>
      </c:lineChart>
      <c:catAx>
        <c:axId val="192099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1000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21000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0997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0.299122401748822</c:v>
                </c:pt>
                <c:pt idx="1">
                  <c:v>-33.90944026332971</c:v>
                </c:pt>
                <c:pt idx="2">
                  <c:v>41.97242411236081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21.42857142857143</c:v>
                </c:pt>
                <c:pt idx="1">
                  <c:v>1128.11320754717</c:v>
                </c:pt>
                <c:pt idx="2">
                  <c:v>830.3333333333342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-747.1698113207547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88088"/>
        <c:axId val="15748913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37.47201492537313</c:v>
                </c:pt>
                <c:pt idx="1">
                  <c:v>-3.31772740073218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173.1714285714286</c:v>
                </c:pt>
                <c:pt idx="1">
                  <c:v>313.5471698113207</c:v>
                </c:pt>
                <c:pt idx="2">
                  <c:v>407.0000000000001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56.60377358490566</c:v>
                </c:pt>
                <c:pt idx="2">
                  <c:v>1500.0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1155.466666666667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506.6666666666666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94968"/>
        <c:axId val="1574897960"/>
      </c:scatterChart>
      <c:valAx>
        <c:axId val="15748880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4891368"/>
        <c:crosses val="autoZero"/>
        <c:crossBetween val="midCat"/>
      </c:valAx>
      <c:valAx>
        <c:axId val="1574891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4888088"/>
        <c:crosses val="autoZero"/>
        <c:crossBetween val="midCat"/>
      </c:valAx>
      <c:valAx>
        <c:axId val="15748949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574897960"/>
        <c:crosses val="autoZero"/>
        <c:crossBetween val="midCat"/>
      </c:valAx>
      <c:valAx>
        <c:axId val="15748979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48949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  <c:pt idx="10">
                  <c:v>4826.646512707314</c:v>
                </c:pt>
                <c:pt idx="11">
                  <c:v>4826.646512707314</c:v>
                </c:pt>
                <c:pt idx="12">
                  <c:v>4826.646512707314</c:v>
                </c:pt>
                <c:pt idx="13">
                  <c:v>4826.646512707314</c:v>
                </c:pt>
                <c:pt idx="14">
                  <c:v>4826.646512707314</c:v>
                </c:pt>
                <c:pt idx="15">
                  <c:v>4826.646512707314</c:v>
                </c:pt>
                <c:pt idx="16">
                  <c:v>4826.646512707314</c:v>
                </c:pt>
                <c:pt idx="17">
                  <c:v>4826.646512707314</c:v>
                </c:pt>
                <c:pt idx="18">
                  <c:v>4826.646512707314</c:v>
                </c:pt>
                <c:pt idx="19">
                  <c:v>4826.79607390819</c:v>
                </c:pt>
                <c:pt idx="20">
                  <c:v>4827.095196309937</c:v>
                </c:pt>
                <c:pt idx="21">
                  <c:v>4827.394318711686</c:v>
                </c:pt>
                <c:pt idx="22">
                  <c:v>4827.693441113435</c:v>
                </c:pt>
                <c:pt idx="23">
                  <c:v>4827.992563515183</c:v>
                </c:pt>
                <c:pt idx="24">
                  <c:v>4828.291685916933</c:v>
                </c:pt>
                <c:pt idx="25">
                  <c:v>4828.590808318681</c:v>
                </c:pt>
                <c:pt idx="26">
                  <c:v>4828.88993072043</c:v>
                </c:pt>
                <c:pt idx="27">
                  <c:v>4829.189053122179</c:v>
                </c:pt>
                <c:pt idx="28">
                  <c:v>4829.488175523928</c:v>
                </c:pt>
                <c:pt idx="29">
                  <c:v>4829.787297925677</c:v>
                </c:pt>
                <c:pt idx="30">
                  <c:v>4830.086420327426</c:v>
                </c:pt>
                <c:pt idx="31">
                  <c:v>4830.385542729175</c:v>
                </c:pt>
                <c:pt idx="32">
                  <c:v>4830.684665130923</c:v>
                </c:pt>
                <c:pt idx="33">
                  <c:v>4830.983787532672</c:v>
                </c:pt>
                <c:pt idx="34">
                  <c:v>4831.282909934421</c:v>
                </c:pt>
                <c:pt idx="35">
                  <c:v>4831.58203233617</c:v>
                </c:pt>
                <c:pt idx="36">
                  <c:v>4831.88115473792</c:v>
                </c:pt>
                <c:pt idx="37">
                  <c:v>4832.180277139667</c:v>
                </c:pt>
                <c:pt idx="38">
                  <c:v>4832.479399541417</c:v>
                </c:pt>
                <c:pt idx="39">
                  <c:v>4832.778521943165</c:v>
                </c:pt>
                <c:pt idx="40">
                  <c:v>4833.077644344914</c:v>
                </c:pt>
                <c:pt idx="41">
                  <c:v>4833.376766746663</c:v>
                </c:pt>
                <c:pt idx="42">
                  <c:v>4833.675889148411</c:v>
                </c:pt>
                <c:pt idx="43">
                  <c:v>4833.97501155016</c:v>
                </c:pt>
                <c:pt idx="44">
                  <c:v>4834.274133951908</c:v>
                </c:pt>
                <c:pt idx="45">
                  <c:v>4834.573256353658</c:v>
                </c:pt>
                <c:pt idx="46">
                  <c:v>4834.872378755407</c:v>
                </c:pt>
                <c:pt idx="47">
                  <c:v>4835.171501157155</c:v>
                </c:pt>
                <c:pt idx="48">
                  <c:v>4835.470623558904</c:v>
                </c:pt>
                <c:pt idx="49">
                  <c:v>4835.769745960653</c:v>
                </c:pt>
                <c:pt idx="50">
                  <c:v>4836.068868362402</c:v>
                </c:pt>
                <c:pt idx="51">
                  <c:v>4836.367990764151</c:v>
                </c:pt>
                <c:pt idx="52">
                  <c:v>4836.6671131659</c:v>
                </c:pt>
                <c:pt idx="53">
                  <c:v>4836.966235567648</c:v>
                </c:pt>
                <c:pt idx="54">
                  <c:v>4820.161076636858</c:v>
                </c:pt>
                <c:pt idx="55">
                  <c:v>4786.251636373528</c:v>
                </c:pt>
                <c:pt idx="56">
                  <c:v>4752.342196110198</c:v>
                </c:pt>
                <c:pt idx="57">
                  <c:v>4718.432755846869</c:v>
                </c:pt>
                <c:pt idx="58">
                  <c:v>4684.52331558354</c:v>
                </c:pt>
                <c:pt idx="59">
                  <c:v>4650.613875320209</c:v>
                </c:pt>
                <c:pt idx="60">
                  <c:v>4616.70443505688</c:v>
                </c:pt>
                <c:pt idx="61">
                  <c:v>4582.79499479355</c:v>
                </c:pt>
                <c:pt idx="62">
                  <c:v>4548.88555453022</c:v>
                </c:pt>
                <c:pt idx="63">
                  <c:v>4514.976114266891</c:v>
                </c:pt>
                <c:pt idx="64">
                  <c:v>4481.06667400356</c:v>
                </c:pt>
                <c:pt idx="65">
                  <c:v>4447.157233740231</c:v>
                </c:pt>
                <c:pt idx="66">
                  <c:v>4413.247793476901</c:v>
                </c:pt>
                <c:pt idx="67">
                  <c:v>4379.338353213572</c:v>
                </c:pt>
                <c:pt idx="68">
                  <c:v>4345.428912950242</c:v>
                </c:pt>
                <c:pt idx="69">
                  <c:v>4311.519472686912</c:v>
                </c:pt>
                <c:pt idx="70">
                  <c:v>4277.610032423583</c:v>
                </c:pt>
                <c:pt idx="71">
                  <c:v>4243.700592160253</c:v>
                </c:pt>
                <c:pt idx="72">
                  <c:v>4209.791151896923</c:v>
                </c:pt>
                <c:pt idx="73">
                  <c:v>4175.881711633594</c:v>
                </c:pt>
                <c:pt idx="74">
                  <c:v>4141.972271370264</c:v>
                </c:pt>
                <c:pt idx="75">
                  <c:v>4108.062831106934</c:v>
                </c:pt>
                <c:pt idx="76">
                  <c:v>4074.153390843605</c:v>
                </c:pt>
                <c:pt idx="77">
                  <c:v>4040.243950580275</c:v>
                </c:pt>
                <c:pt idx="78">
                  <c:v>4006.334510316945</c:v>
                </c:pt>
                <c:pt idx="79">
                  <c:v>3972.425070053615</c:v>
                </c:pt>
                <c:pt idx="80">
                  <c:v>3938.515629790286</c:v>
                </c:pt>
                <c:pt idx="81">
                  <c:v>3980.488053902647</c:v>
                </c:pt>
                <c:pt idx="82">
                  <c:v>4022.460478015008</c:v>
                </c:pt>
                <c:pt idx="83">
                  <c:v>4064.432902127368</c:v>
                </c:pt>
                <c:pt idx="84">
                  <c:v>4106.40532623973</c:v>
                </c:pt>
                <c:pt idx="85">
                  <c:v>4148.37775035209</c:v>
                </c:pt>
                <c:pt idx="86">
                  <c:v>4190.35017446445</c:v>
                </c:pt>
                <c:pt idx="87">
                  <c:v>4232.32259857681</c:v>
                </c:pt>
                <c:pt idx="88">
                  <c:v>4274.295022689172</c:v>
                </c:pt>
                <c:pt idx="89">
                  <c:v>4316.267446801533</c:v>
                </c:pt>
                <c:pt idx="90">
                  <c:v>4358.239870913894</c:v>
                </c:pt>
                <c:pt idx="91">
                  <c:v>4400.212295026255</c:v>
                </c:pt>
                <c:pt idx="92">
                  <c:v>4442.184719138616</c:v>
                </c:pt>
                <c:pt idx="93">
                  <c:v>4484.157143250976</c:v>
                </c:pt>
                <c:pt idx="94">
                  <c:v>4526.129567363337</c:v>
                </c:pt>
                <c:pt idx="95">
                  <c:v>4568.101991475698</c:v>
                </c:pt>
                <c:pt idx="96">
                  <c:v>4674.461991475697</c:v>
                </c:pt>
                <c:pt idx="97">
                  <c:v>4780.821991475698</c:v>
                </c:pt>
                <c:pt idx="98">
                  <c:v>4887.181991475697</c:v>
                </c:pt>
                <c:pt idx="99">
                  <c:v>4993.541991475698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7544.81</c:v>
                </c:pt>
                <c:pt idx="1">
                  <c:v>7204.55</c:v>
                </c:pt>
                <c:pt idx="2">
                  <c:v>6864.29</c:v>
                </c:pt>
                <c:pt idx="3">
                  <c:v>6524.03</c:v>
                </c:pt>
                <c:pt idx="4">
                  <c:v>6183.77</c:v>
                </c:pt>
                <c:pt idx="5">
                  <c:v>5843.51</c:v>
                </c:pt>
                <c:pt idx="6">
                  <c:v>5503.25</c:v>
                </c:pt>
                <c:pt idx="7">
                  <c:v>5162.99</c:v>
                </c:pt>
                <c:pt idx="8">
                  <c:v>4822.73</c:v>
                </c:pt>
                <c:pt idx="9">
                  <c:v>4482.47</c:v>
                </c:pt>
                <c:pt idx="10">
                  <c:v>4142.21</c:v>
                </c:pt>
                <c:pt idx="11">
                  <c:v>3801.95</c:v>
                </c:pt>
                <c:pt idx="12">
                  <c:v>3461.69</c:v>
                </c:pt>
                <c:pt idx="13">
                  <c:v>3121.43</c:v>
                </c:pt>
                <c:pt idx="14">
                  <c:v>2781.17</c:v>
                </c:pt>
                <c:pt idx="15">
                  <c:v>2440.91</c:v>
                </c:pt>
                <c:pt idx="16">
                  <c:v>2100.65</c:v>
                </c:pt>
                <c:pt idx="17">
                  <c:v>1760.39</c:v>
                </c:pt>
                <c:pt idx="18">
                  <c:v>1420.13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1453.571428571428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1646.428571428571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1946.428571428571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3692.169811320754</c:v>
                </c:pt>
                <c:pt idx="56">
                  <c:v>4820.283018867924</c:v>
                </c:pt>
                <c:pt idx="57">
                  <c:v>5948.396226415094</c:v>
                </c:pt>
                <c:pt idx="58">
                  <c:v>7076.509433962263</c:v>
                </c:pt>
                <c:pt idx="59">
                  <c:v>8204.622641509433</c:v>
                </c:pt>
                <c:pt idx="60">
                  <c:v>9332.7358490566</c:v>
                </c:pt>
                <c:pt idx="61">
                  <c:v>10460.84905660377</c:v>
                </c:pt>
                <c:pt idx="62">
                  <c:v>11588.96226415094</c:v>
                </c:pt>
                <c:pt idx="63">
                  <c:v>12717.07547169811</c:v>
                </c:pt>
                <c:pt idx="64">
                  <c:v>13845.18867924528</c:v>
                </c:pt>
                <c:pt idx="65">
                  <c:v>14973.30188679245</c:v>
                </c:pt>
                <c:pt idx="66">
                  <c:v>16101.41509433962</c:v>
                </c:pt>
                <c:pt idx="67">
                  <c:v>17229.52830188679</c:v>
                </c:pt>
                <c:pt idx="68">
                  <c:v>18357.64150943396</c:v>
                </c:pt>
                <c:pt idx="69">
                  <c:v>19485.75471698113</c:v>
                </c:pt>
                <c:pt idx="70">
                  <c:v>20613.8679245283</c:v>
                </c:pt>
                <c:pt idx="71">
                  <c:v>21741.98113207547</c:v>
                </c:pt>
                <c:pt idx="72">
                  <c:v>22870.09433962264</c:v>
                </c:pt>
                <c:pt idx="73">
                  <c:v>23998.20754716981</c:v>
                </c:pt>
                <c:pt idx="74">
                  <c:v>25126.32075471698</c:v>
                </c:pt>
                <c:pt idx="75">
                  <c:v>26254.43396226415</c:v>
                </c:pt>
                <c:pt idx="76">
                  <c:v>27382.54716981132</c:v>
                </c:pt>
                <c:pt idx="77">
                  <c:v>28510.66037735849</c:v>
                </c:pt>
                <c:pt idx="78">
                  <c:v>29638.77358490566</c:v>
                </c:pt>
                <c:pt idx="79">
                  <c:v>30766.88679245282</c:v>
                </c:pt>
                <c:pt idx="80">
                  <c:v>31895</c:v>
                </c:pt>
                <c:pt idx="81">
                  <c:v>32725.33333333333</c:v>
                </c:pt>
                <c:pt idx="82">
                  <c:v>33555.66666666666</c:v>
                </c:pt>
                <c:pt idx="83">
                  <c:v>34386</c:v>
                </c:pt>
                <c:pt idx="84">
                  <c:v>35216.33333333333</c:v>
                </c:pt>
                <c:pt idx="85">
                  <c:v>36046.66666666666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38537.66666666666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43519.66666666667</c:v>
                </c:pt>
                <c:pt idx="95">
                  <c:v>44350.00000000001</c:v>
                </c:pt>
                <c:pt idx="96">
                  <c:v>45074.86000000001</c:v>
                </c:pt>
                <c:pt idx="97">
                  <c:v>45799.72000000001</c:v>
                </c:pt>
                <c:pt idx="98">
                  <c:v>46524.58000000001</c:v>
                </c:pt>
                <c:pt idx="99">
                  <c:v>47249.44000000001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  <c:pt idx="10">
                  <c:v>1902.705223880597</c:v>
                </c:pt>
                <c:pt idx="11">
                  <c:v>1902.705223880597</c:v>
                </c:pt>
                <c:pt idx="12">
                  <c:v>1902.705223880597</c:v>
                </c:pt>
                <c:pt idx="13">
                  <c:v>1902.705223880597</c:v>
                </c:pt>
                <c:pt idx="14">
                  <c:v>1902.705223880597</c:v>
                </c:pt>
                <c:pt idx="15">
                  <c:v>1902.705223880597</c:v>
                </c:pt>
                <c:pt idx="16">
                  <c:v>1902.705223880597</c:v>
                </c:pt>
                <c:pt idx="17">
                  <c:v>1902.705223880597</c:v>
                </c:pt>
                <c:pt idx="18">
                  <c:v>1902.705223880597</c:v>
                </c:pt>
                <c:pt idx="19">
                  <c:v>1921.441231343284</c:v>
                </c:pt>
                <c:pt idx="20">
                  <c:v>1958.913246268657</c:v>
                </c:pt>
                <c:pt idx="21">
                  <c:v>1996.38526119403</c:v>
                </c:pt>
                <c:pt idx="22">
                  <c:v>2033.857276119403</c:v>
                </c:pt>
                <c:pt idx="23">
                  <c:v>2071.329291044777</c:v>
                </c:pt>
                <c:pt idx="24">
                  <c:v>2108.80130597015</c:v>
                </c:pt>
                <c:pt idx="25">
                  <c:v>2146.273320895523</c:v>
                </c:pt>
                <c:pt idx="26">
                  <c:v>2183.745335820896</c:v>
                </c:pt>
                <c:pt idx="27">
                  <c:v>2221.217350746269</c:v>
                </c:pt>
                <c:pt idx="28">
                  <c:v>2258.689365671642</c:v>
                </c:pt>
                <c:pt idx="29">
                  <c:v>2296.161380597016</c:v>
                </c:pt>
                <c:pt idx="30">
                  <c:v>2333.633395522388</c:v>
                </c:pt>
                <c:pt idx="31">
                  <c:v>2371.105410447762</c:v>
                </c:pt>
                <c:pt idx="32">
                  <c:v>2408.577425373135</c:v>
                </c:pt>
                <c:pt idx="33">
                  <c:v>2446.049440298508</c:v>
                </c:pt>
                <c:pt idx="34">
                  <c:v>2483.521455223881</c:v>
                </c:pt>
                <c:pt idx="35">
                  <c:v>2520.993470149254</c:v>
                </c:pt>
                <c:pt idx="36">
                  <c:v>2558.465485074627</c:v>
                </c:pt>
                <c:pt idx="37">
                  <c:v>2595.9375</c:v>
                </c:pt>
                <c:pt idx="38">
                  <c:v>2633.409514925373</c:v>
                </c:pt>
                <c:pt idx="39">
                  <c:v>2670.881529850747</c:v>
                </c:pt>
                <c:pt idx="40">
                  <c:v>2708.35354477612</c:v>
                </c:pt>
                <c:pt idx="41">
                  <c:v>2745.825559701493</c:v>
                </c:pt>
                <c:pt idx="42">
                  <c:v>2783.297574626866</c:v>
                </c:pt>
                <c:pt idx="43">
                  <c:v>2820.769589552239</c:v>
                </c:pt>
                <c:pt idx="44">
                  <c:v>2858.241604477612</c:v>
                </c:pt>
                <c:pt idx="45">
                  <c:v>2895.713619402985</c:v>
                </c:pt>
                <c:pt idx="46">
                  <c:v>2933.185634328359</c:v>
                </c:pt>
                <c:pt idx="47">
                  <c:v>2970.657649253732</c:v>
                </c:pt>
                <c:pt idx="48">
                  <c:v>3008.129664179105</c:v>
                </c:pt>
                <c:pt idx="49">
                  <c:v>3045.601679104478</c:v>
                </c:pt>
                <c:pt idx="50">
                  <c:v>3083.073694029851</c:v>
                </c:pt>
                <c:pt idx="51">
                  <c:v>3120.545708955224</c:v>
                </c:pt>
                <c:pt idx="52">
                  <c:v>3158.017723880597</c:v>
                </c:pt>
                <c:pt idx="53">
                  <c:v>3195.489738805971</c:v>
                </c:pt>
                <c:pt idx="54">
                  <c:v>3212.566882568291</c:v>
                </c:pt>
                <c:pt idx="55">
                  <c:v>3209.249155167559</c:v>
                </c:pt>
                <c:pt idx="56">
                  <c:v>3205.931427766827</c:v>
                </c:pt>
                <c:pt idx="57">
                  <c:v>3202.613700366094</c:v>
                </c:pt>
                <c:pt idx="58">
                  <c:v>3199.295972965362</c:v>
                </c:pt>
                <c:pt idx="59">
                  <c:v>3195.97824556463</c:v>
                </c:pt>
                <c:pt idx="60">
                  <c:v>3192.660518163898</c:v>
                </c:pt>
                <c:pt idx="61">
                  <c:v>3189.342790763166</c:v>
                </c:pt>
                <c:pt idx="62">
                  <c:v>3186.025063362434</c:v>
                </c:pt>
                <c:pt idx="63">
                  <c:v>3182.707335961702</c:v>
                </c:pt>
                <c:pt idx="64">
                  <c:v>3179.38960856097</c:v>
                </c:pt>
                <c:pt idx="65">
                  <c:v>3176.071881160237</c:v>
                </c:pt>
                <c:pt idx="66">
                  <c:v>3172.754153759505</c:v>
                </c:pt>
                <c:pt idx="67">
                  <c:v>3169.436426358773</c:v>
                </c:pt>
                <c:pt idx="68">
                  <c:v>3166.118698958041</c:v>
                </c:pt>
                <c:pt idx="69">
                  <c:v>3162.800971557308</c:v>
                </c:pt>
                <c:pt idx="70">
                  <c:v>3159.483244156576</c:v>
                </c:pt>
                <c:pt idx="71">
                  <c:v>3156.165516755844</c:v>
                </c:pt>
                <c:pt idx="72">
                  <c:v>3152.847789355112</c:v>
                </c:pt>
                <c:pt idx="73">
                  <c:v>3149.53006195438</c:v>
                </c:pt>
                <c:pt idx="74">
                  <c:v>3146.212334553647</c:v>
                </c:pt>
                <c:pt idx="75">
                  <c:v>3142.894607152915</c:v>
                </c:pt>
                <c:pt idx="76">
                  <c:v>3139.576879752183</c:v>
                </c:pt>
                <c:pt idx="77">
                  <c:v>3136.25915235145</c:v>
                </c:pt>
                <c:pt idx="78">
                  <c:v>3132.941424950719</c:v>
                </c:pt>
                <c:pt idx="79">
                  <c:v>3129.623697549986</c:v>
                </c:pt>
                <c:pt idx="80">
                  <c:v>3126.305970149254</c:v>
                </c:pt>
                <c:pt idx="81">
                  <c:v>3126.305970149254</c:v>
                </c:pt>
                <c:pt idx="82">
                  <c:v>3126.305970149254</c:v>
                </c:pt>
                <c:pt idx="83">
                  <c:v>3126.305970149254</c:v>
                </c:pt>
                <c:pt idx="84">
                  <c:v>3126.305970149254</c:v>
                </c:pt>
                <c:pt idx="85">
                  <c:v>3126.305970149254</c:v>
                </c:pt>
                <c:pt idx="86">
                  <c:v>3126.305970149254</c:v>
                </c:pt>
                <c:pt idx="87">
                  <c:v>3126.305970149254</c:v>
                </c:pt>
                <c:pt idx="88">
                  <c:v>3126.305970149254</c:v>
                </c:pt>
                <c:pt idx="89">
                  <c:v>3126.305970149254</c:v>
                </c:pt>
                <c:pt idx="90">
                  <c:v>3126.305970149254</c:v>
                </c:pt>
                <c:pt idx="91">
                  <c:v>3126.305970149254</c:v>
                </c:pt>
                <c:pt idx="92">
                  <c:v>3126.305970149254</c:v>
                </c:pt>
                <c:pt idx="93">
                  <c:v>3126.305970149254</c:v>
                </c:pt>
                <c:pt idx="94">
                  <c:v>3126.305970149254</c:v>
                </c:pt>
                <c:pt idx="95">
                  <c:v>3126.305970149254</c:v>
                </c:pt>
                <c:pt idx="96">
                  <c:v>3134.736970149254</c:v>
                </c:pt>
                <c:pt idx="97">
                  <c:v>3143.167970149254</c:v>
                </c:pt>
                <c:pt idx="98">
                  <c:v>3151.598970149254</c:v>
                </c:pt>
                <c:pt idx="99">
                  <c:v>3160.029970149254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3896.357142857143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4762.214285714286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5454.900000000001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9980.33962264151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26671.7</c:v>
                </c:pt>
                <c:pt idx="97">
                  <c:v>29343.4</c:v>
                </c:pt>
                <c:pt idx="98">
                  <c:v>32015.1</c:v>
                </c:pt>
                <c:pt idx="99">
                  <c:v>34686.8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27935.5</c:v>
                </c:pt>
                <c:pt idx="97">
                  <c:v>34139.0</c:v>
                </c:pt>
                <c:pt idx="98">
                  <c:v>40342.5</c:v>
                </c:pt>
                <c:pt idx="99">
                  <c:v>46546.0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  <c:pt idx="10">
                  <c:v>2215.09622858425</c:v>
                </c:pt>
                <c:pt idx="11">
                  <c:v>2215.09622858425</c:v>
                </c:pt>
                <c:pt idx="12">
                  <c:v>2215.09622858425</c:v>
                </c:pt>
                <c:pt idx="13">
                  <c:v>2215.09622858425</c:v>
                </c:pt>
                <c:pt idx="14">
                  <c:v>2215.09622858425</c:v>
                </c:pt>
                <c:pt idx="15">
                  <c:v>2215.09622858425</c:v>
                </c:pt>
                <c:pt idx="16">
                  <c:v>2215.09622858425</c:v>
                </c:pt>
                <c:pt idx="17">
                  <c:v>2215.09622858425</c:v>
                </c:pt>
                <c:pt idx="18">
                  <c:v>2215.09622858425</c:v>
                </c:pt>
                <c:pt idx="19">
                  <c:v>2215.09622858425</c:v>
                </c:pt>
                <c:pt idx="20">
                  <c:v>2215.09622858425</c:v>
                </c:pt>
                <c:pt idx="21">
                  <c:v>2215.09622858425</c:v>
                </c:pt>
                <c:pt idx="22">
                  <c:v>2215.09622858425</c:v>
                </c:pt>
                <c:pt idx="23">
                  <c:v>2215.09622858425</c:v>
                </c:pt>
                <c:pt idx="24">
                  <c:v>2215.09622858425</c:v>
                </c:pt>
                <c:pt idx="25">
                  <c:v>2215.09622858425</c:v>
                </c:pt>
                <c:pt idx="26">
                  <c:v>2215.09622858425</c:v>
                </c:pt>
                <c:pt idx="27">
                  <c:v>2215.09622858425</c:v>
                </c:pt>
                <c:pt idx="28">
                  <c:v>2215.09622858425</c:v>
                </c:pt>
                <c:pt idx="29">
                  <c:v>2215.09622858425</c:v>
                </c:pt>
                <c:pt idx="30">
                  <c:v>2215.09622858425</c:v>
                </c:pt>
                <c:pt idx="31">
                  <c:v>2215.09622858425</c:v>
                </c:pt>
                <c:pt idx="32">
                  <c:v>2215.09622858425</c:v>
                </c:pt>
                <c:pt idx="33">
                  <c:v>2215.09622858425</c:v>
                </c:pt>
                <c:pt idx="34">
                  <c:v>2215.09622858425</c:v>
                </c:pt>
                <c:pt idx="35">
                  <c:v>2215.09622858425</c:v>
                </c:pt>
                <c:pt idx="36">
                  <c:v>2215.09622858425</c:v>
                </c:pt>
                <c:pt idx="37">
                  <c:v>2215.09622858425</c:v>
                </c:pt>
                <c:pt idx="38">
                  <c:v>2215.09622858425</c:v>
                </c:pt>
                <c:pt idx="39">
                  <c:v>2215.09622858425</c:v>
                </c:pt>
                <c:pt idx="40">
                  <c:v>2215.09622858425</c:v>
                </c:pt>
                <c:pt idx="41">
                  <c:v>2215.09622858425</c:v>
                </c:pt>
                <c:pt idx="42">
                  <c:v>2215.09622858425</c:v>
                </c:pt>
                <c:pt idx="43">
                  <c:v>2215.09622858425</c:v>
                </c:pt>
                <c:pt idx="44">
                  <c:v>2215.09622858425</c:v>
                </c:pt>
                <c:pt idx="45">
                  <c:v>2215.09622858425</c:v>
                </c:pt>
                <c:pt idx="46">
                  <c:v>2215.09622858425</c:v>
                </c:pt>
                <c:pt idx="47">
                  <c:v>2215.09622858425</c:v>
                </c:pt>
                <c:pt idx="48">
                  <c:v>2215.09622858425</c:v>
                </c:pt>
                <c:pt idx="49">
                  <c:v>2215.09622858425</c:v>
                </c:pt>
                <c:pt idx="50">
                  <c:v>2215.09622858425</c:v>
                </c:pt>
                <c:pt idx="51">
                  <c:v>2215.09622858425</c:v>
                </c:pt>
                <c:pt idx="52">
                  <c:v>2215.09622858425</c:v>
                </c:pt>
                <c:pt idx="53">
                  <c:v>2215.09622858425</c:v>
                </c:pt>
                <c:pt idx="54">
                  <c:v>2215.09622858425</c:v>
                </c:pt>
                <c:pt idx="55">
                  <c:v>2215.09622858425</c:v>
                </c:pt>
                <c:pt idx="56">
                  <c:v>2215.09622858425</c:v>
                </c:pt>
                <c:pt idx="57">
                  <c:v>2215.09622858425</c:v>
                </c:pt>
                <c:pt idx="58">
                  <c:v>2215.09622858425</c:v>
                </c:pt>
                <c:pt idx="59">
                  <c:v>2215.09622858425</c:v>
                </c:pt>
                <c:pt idx="60">
                  <c:v>2215.09622858425</c:v>
                </c:pt>
                <c:pt idx="61">
                  <c:v>2215.09622858425</c:v>
                </c:pt>
                <c:pt idx="62">
                  <c:v>2215.09622858425</c:v>
                </c:pt>
                <c:pt idx="63">
                  <c:v>2215.09622858425</c:v>
                </c:pt>
                <c:pt idx="64">
                  <c:v>2215.09622858425</c:v>
                </c:pt>
                <c:pt idx="65">
                  <c:v>2215.09622858425</c:v>
                </c:pt>
                <c:pt idx="66">
                  <c:v>2215.09622858425</c:v>
                </c:pt>
                <c:pt idx="67">
                  <c:v>2215.09622858425</c:v>
                </c:pt>
                <c:pt idx="68">
                  <c:v>2215.09622858425</c:v>
                </c:pt>
                <c:pt idx="69">
                  <c:v>2215.09622858425</c:v>
                </c:pt>
                <c:pt idx="70">
                  <c:v>2215.09622858425</c:v>
                </c:pt>
                <c:pt idx="71">
                  <c:v>2215.09622858425</c:v>
                </c:pt>
                <c:pt idx="72">
                  <c:v>2215.09622858425</c:v>
                </c:pt>
                <c:pt idx="73">
                  <c:v>2215.09622858425</c:v>
                </c:pt>
                <c:pt idx="74">
                  <c:v>2215.09622858425</c:v>
                </c:pt>
                <c:pt idx="75">
                  <c:v>2215.09622858425</c:v>
                </c:pt>
                <c:pt idx="76">
                  <c:v>2215.09622858425</c:v>
                </c:pt>
                <c:pt idx="77">
                  <c:v>2215.09622858425</c:v>
                </c:pt>
                <c:pt idx="78">
                  <c:v>2215.09622858425</c:v>
                </c:pt>
                <c:pt idx="79">
                  <c:v>2215.09622858425</c:v>
                </c:pt>
                <c:pt idx="80">
                  <c:v>2215.09622858425</c:v>
                </c:pt>
                <c:pt idx="81">
                  <c:v>2215.09622858425</c:v>
                </c:pt>
                <c:pt idx="82">
                  <c:v>2215.09622858425</c:v>
                </c:pt>
                <c:pt idx="83">
                  <c:v>2215.09622858425</c:v>
                </c:pt>
                <c:pt idx="84">
                  <c:v>2215.09622858425</c:v>
                </c:pt>
                <c:pt idx="85">
                  <c:v>2215.09622858425</c:v>
                </c:pt>
                <c:pt idx="86">
                  <c:v>2215.09622858425</c:v>
                </c:pt>
                <c:pt idx="87">
                  <c:v>2215.09622858425</c:v>
                </c:pt>
                <c:pt idx="88">
                  <c:v>2215.09622858425</c:v>
                </c:pt>
                <c:pt idx="89">
                  <c:v>2215.09622858425</c:v>
                </c:pt>
                <c:pt idx="90">
                  <c:v>2215.09622858425</c:v>
                </c:pt>
                <c:pt idx="91">
                  <c:v>2215.09622858425</c:v>
                </c:pt>
                <c:pt idx="92">
                  <c:v>2215.09622858425</c:v>
                </c:pt>
                <c:pt idx="93">
                  <c:v>2215.09622858425</c:v>
                </c:pt>
                <c:pt idx="94">
                  <c:v>2215.09622858425</c:v>
                </c:pt>
                <c:pt idx="95">
                  <c:v>2215.09622858425</c:v>
                </c:pt>
                <c:pt idx="96">
                  <c:v>2229.82622858425</c:v>
                </c:pt>
                <c:pt idx="97">
                  <c:v>2244.55622858425</c:v>
                </c:pt>
                <c:pt idx="98">
                  <c:v>2259.286228584249</c:v>
                </c:pt>
                <c:pt idx="99">
                  <c:v>2274.01622858425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20474.71698113208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10761.50943396227</c:v>
                </c:pt>
                <c:pt idx="78">
                  <c:v>10014.33962264151</c:v>
                </c:pt>
                <c:pt idx="79">
                  <c:v>9267.169811320757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7392.17</c:v>
                </c:pt>
                <c:pt idx="97">
                  <c:v>6264.34</c:v>
                </c:pt>
                <c:pt idx="98">
                  <c:v>5136.51</c:v>
                </c:pt>
                <c:pt idx="99">
                  <c:v>4008.68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9973.333333333334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12296.33</c:v>
                </c:pt>
                <c:pt idx="97">
                  <c:v>12592.66</c:v>
                </c:pt>
                <c:pt idx="98">
                  <c:v>12888.99</c:v>
                </c:pt>
                <c:pt idx="99">
                  <c:v>13185.32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7640"/>
        <c:axId val="19574046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  <c:pt idx="4">
                  <c:v>29727.44471348643</c:v>
                </c:pt>
                <c:pt idx="5">
                  <c:v>29727.44471348643</c:v>
                </c:pt>
                <c:pt idx="6">
                  <c:v>29727.44471348643</c:v>
                </c:pt>
                <c:pt idx="7">
                  <c:v>29727.44471348643</c:v>
                </c:pt>
                <c:pt idx="8">
                  <c:v>29727.44471348643</c:v>
                </c:pt>
                <c:pt idx="9">
                  <c:v>29727.44471348643</c:v>
                </c:pt>
                <c:pt idx="10">
                  <c:v>29727.44471348643</c:v>
                </c:pt>
                <c:pt idx="11">
                  <c:v>29727.44471348643</c:v>
                </c:pt>
                <c:pt idx="12">
                  <c:v>29727.44471348643</c:v>
                </c:pt>
                <c:pt idx="13">
                  <c:v>29727.44471348643</c:v>
                </c:pt>
                <c:pt idx="14">
                  <c:v>29727.44471348643</c:v>
                </c:pt>
                <c:pt idx="15">
                  <c:v>29727.44471348643</c:v>
                </c:pt>
                <c:pt idx="16">
                  <c:v>29727.44471348643</c:v>
                </c:pt>
                <c:pt idx="17">
                  <c:v>29727.44471348643</c:v>
                </c:pt>
                <c:pt idx="18">
                  <c:v>29727.44471348643</c:v>
                </c:pt>
                <c:pt idx="19">
                  <c:v>29727.44471348643</c:v>
                </c:pt>
                <c:pt idx="20">
                  <c:v>29727.44471348643</c:v>
                </c:pt>
                <c:pt idx="21">
                  <c:v>29727.44471348643</c:v>
                </c:pt>
                <c:pt idx="22">
                  <c:v>29727.44471348643</c:v>
                </c:pt>
                <c:pt idx="23">
                  <c:v>29727.44471348643</c:v>
                </c:pt>
                <c:pt idx="24">
                  <c:v>29727.44471348643</c:v>
                </c:pt>
                <c:pt idx="25">
                  <c:v>29727.44471348643</c:v>
                </c:pt>
                <c:pt idx="26">
                  <c:v>29727.44471348643</c:v>
                </c:pt>
                <c:pt idx="27">
                  <c:v>29727.44471348643</c:v>
                </c:pt>
                <c:pt idx="28">
                  <c:v>29727.44471348643</c:v>
                </c:pt>
                <c:pt idx="29">
                  <c:v>29727.44471348643</c:v>
                </c:pt>
                <c:pt idx="30">
                  <c:v>29727.44471348643</c:v>
                </c:pt>
                <c:pt idx="31">
                  <c:v>29727.44471348643</c:v>
                </c:pt>
                <c:pt idx="32">
                  <c:v>29727.44471348643</c:v>
                </c:pt>
                <c:pt idx="33">
                  <c:v>29727.44471348643</c:v>
                </c:pt>
                <c:pt idx="34">
                  <c:v>29727.44471348643</c:v>
                </c:pt>
                <c:pt idx="35">
                  <c:v>29727.44471348643</c:v>
                </c:pt>
                <c:pt idx="36">
                  <c:v>29727.44471348643</c:v>
                </c:pt>
                <c:pt idx="37">
                  <c:v>29727.44471348643</c:v>
                </c:pt>
                <c:pt idx="38">
                  <c:v>29727.44471348643</c:v>
                </c:pt>
                <c:pt idx="39">
                  <c:v>29727.44471348643</c:v>
                </c:pt>
                <c:pt idx="40">
                  <c:v>29727.44471348643</c:v>
                </c:pt>
                <c:pt idx="41">
                  <c:v>29727.44471348643</c:v>
                </c:pt>
                <c:pt idx="42">
                  <c:v>29727.44471348643</c:v>
                </c:pt>
                <c:pt idx="43">
                  <c:v>29727.44471348643</c:v>
                </c:pt>
                <c:pt idx="44">
                  <c:v>29727.44471348643</c:v>
                </c:pt>
                <c:pt idx="45">
                  <c:v>29727.44471348643</c:v>
                </c:pt>
                <c:pt idx="46">
                  <c:v>29727.44471348643</c:v>
                </c:pt>
                <c:pt idx="47">
                  <c:v>29727.44471348643</c:v>
                </c:pt>
                <c:pt idx="48">
                  <c:v>29727.44471348643</c:v>
                </c:pt>
                <c:pt idx="49">
                  <c:v>29727.44471348643</c:v>
                </c:pt>
                <c:pt idx="50">
                  <c:v>29727.44471348643</c:v>
                </c:pt>
                <c:pt idx="51">
                  <c:v>29727.44471348643</c:v>
                </c:pt>
                <c:pt idx="52">
                  <c:v>29727.44471348643</c:v>
                </c:pt>
                <c:pt idx="53">
                  <c:v>29727.44471348643</c:v>
                </c:pt>
                <c:pt idx="54">
                  <c:v>29727.44471348643</c:v>
                </c:pt>
                <c:pt idx="55">
                  <c:v>29727.44471348643</c:v>
                </c:pt>
                <c:pt idx="56">
                  <c:v>29727.44471348643</c:v>
                </c:pt>
                <c:pt idx="57">
                  <c:v>29727.44471348643</c:v>
                </c:pt>
                <c:pt idx="58">
                  <c:v>29727.44471348643</c:v>
                </c:pt>
                <c:pt idx="59">
                  <c:v>29727.44471348643</c:v>
                </c:pt>
                <c:pt idx="60">
                  <c:v>29727.44471348643</c:v>
                </c:pt>
                <c:pt idx="61">
                  <c:v>29727.44471348643</c:v>
                </c:pt>
                <c:pt idx="62">
                  <c:v>29727.44471348643</c:v>
                </c:pt>
                <c:pt idx="63">
                  <c:v>29727.44471348643</c:v>
                </c:pt>
                <c:pt idx="64">
                  <c:v>29727.44471348643</c:v>
                </c:pt>
                <c:pt idx="65">
                  <c:v>29727.44471348643</c:v>
                </c:pt>
                <c:pt idx="66">
                  <c:v>29727.44471348643</c:v>
                </c:pt>
                <c:pt idx="67">
                  <c:v>29727.44471348643</c:v>
                </c:pt>
                <c:pt idx="68">
                  <c:v>29727.44471348643</c:v>
                </c:pt>
                <c:pt idx="69">
                  <c:v>29727.44471348643</c:v>
                </c:pt>
                <c:pt idx="70">
                  <c:v>29727.44471348643</c:v>
                </c:pt>
                <c:pt idx="71">
                  <c:v>29727.44471348643</c:v>
                </c:pt>
                <c:pt idx="72">
                  <c:v>29727.44471348643</c:v>
                </c:pt>
                <c:pt idx="73">
                  <c:v>29727.44471348643</c:v>
                </c:pt>
                <c:pt idx="74">
                  <c:v>29727.44471348643</c:v>
                </c:pt>
                <c:pt idx="75">
                  <c:v>29727.44471348643</c:v>
                </c:pt>
                <c:pt idx="76">
                  <c:v>29727.44471348643</c:v>
                </c:pt>
                <c:pt idx="77">
                  <c:v>29727.44471348643</c:v>
                </c:pt>
                <c:pt idx="78">
                  <c:v>29727.44471348643</c:v>
                </c:pt>
                <c:pt idx="79">
                  <c:v>29727.44471348643</c:v>
                </c:pt>
                <c:pt idx="80">
                  <c:v>29727.44471348643</c:v>
                </c:pt>
                <c:pt idx="81">
                  <c:v>29727.44471348643</c:v>
                </c:pt>
                <c:pt idx="82">
                  <c:v>29727.44471348643</c:v>
                </c:pt>
                <c:pt idx="83">
                  <c:v>29727.44471348643</c:v>
                </c:pt>
                <c:pt idx="84">
                  <c:v>29727.44471348643</c:v>
                </c:pt>
                <c:pt idx="85">
                  <c:v>29727.44471348643</c:v>
                </c:pt>
                <c:pt idx="86">
                  <c:v>29727.44471348643</c:v>
                </c:pt>
                <c:pt idx="87">
                  <c:v>29727.44471348643</c:v>
                </c:pt>
                <c:pt idx="88">
                  <c:v>29727.44471348643</c:v>
                </c:pt>
                <c:pt idx="89">
                  <c:v>29727.44471348643</c:v>
                </c:pt>
                <c:pt idx="90">
                  <c:v>29727.44471348643</c:v>
                </c:pt>
                <c:pt idx="91">
                  <c:v>29727.44471348643</c:v>
                </c:pt>
                <c:pt idx="92">
                  <c:v>29727.44471348643</c:v>
                </c:pt>
                <c:pt idx="93">
                  <c:v>29727.44471348643</c:v>
                </c:pt>
                <c:pt idx="94">
                  <c:v>29727.44471348643</c:v>
                </c:pt>
                <c:pt idx="95">
                  <c:v>29727.44471348643</c:v>
                </c:pt>
                <c:pt idx="96">
                  <c:v>29727.44471348643</c:v>
                </c:pt>
                <c:pt idx="97">
                  <c:v>29727.44471348643</c:v>
                </c:pt>
                <c:pt idx="98">
                  <c:v>29727.44471348643</c:v>
                </c:pt>
                <c:pt idx="99">
                  <c:v>29727.44471348643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44809.25796517216</c:v>
                </c:pt>
                <c:pt idx="1">
                  <c:v>44468.99796517216</c:v>
                </c:pt>
                <c:pt idx="2">
                  <c:v>44128.73796517216</c:v>
                </c:pt>
                <c:pt idx="3">
                  <c:v>43788.47796517216</c:v>
                </c:pt>
                <c:pt idx="4">
                  <c:v>43448.21796517216</c:v>
                </c:pt>
                <c:pt idx="5">
                  <c:v>43107.95796517215</c:v>
                </c:pt>
                <c:pt idx="6">
                  <c:v>42767.69796517216</c:v>
                </c:pt>
                <c:pt idx="7">
                  <c:v>42427.43796517216</c:v>
                </c:pt>
                <c:pt idx="8">
                  <c:v>42087.17796517216</c:v>
                </c:pt>
                <c:pt idx="9">
                  <c:v>41746.91796517216</c:v>
                </c:pt>
                <c:pt idx="10">
                  <c:v>41406.65796517216</c:v>
                </c:pt>
                <c:pt idx="11">
                  <c:v>41066.39796517216</c:v>
                </c:pt>
                <c:pt idx="12">
                  <c:v>40726.13796517216</c:v>
                </c:pt>
                <c:pt idx="13">
                  <c:v>40385.87796517215</c:v>
                </c:pt>
                <c:pt idx="14">
                  <c:v>40045.61796517216</c:v>
                </c:pt>
                <c:pt idx="15">
                  <c:v>39705.35796517215</c:v>
                </c:pt>
                <c:pt idx="16">
                  <c:v>39365.09796517216</c:v>
                </c:pt>
                <c:pt idx="17">
                  <c:v>39024.83796517216</c:v>
                </c:pt>
                <c:pt idx="18">
                  <c:v>38684.57796517216</c:v>
                </c:pt>
                <c:pt idx="19">
                  <c:v>38630.63353383572</c:v>
                </c:pt>
                <c:pt idx="20">
                  <c:v>38863.00467116285</c:v>
                </c:pt>
                <c:pt idx="21">
                  <c:v>39095.37580848996</c:v>
                </c:pt>
                <c:pt idx="22">
                  <c:v>39327.74694581709</c:v>
                </c:pt>
                <c:pt idx="23">
                  <c:v>39560.11808314421</c:v>
                </c:pt>
                <c:pt idx="24">
                  <c:v>39792.48922047133</c:v>
                </c:pt>
                <c:pt idx="25">
                  <c:v>40024.86035779845</c:v>
                </c:pt>
                <c:pt idx="26">
                  <c:v>40257.23149512558</c:v>
                </c:pt>
                <c:pt idx="27">
                  <c:v>40489.6026324527</c:v>
                </c:pt>
                <c:pt idx="28">
                  <c:v>40721.97376977982</c:v>
                </c:pt>
                <c:pt idx="29">
                  <c:v>40954.34490710694</c:v>
                </c:pt>
                <c:pt idx="30">
                  <c:v>41186.71604443406</c:v>
                </c:pt>
                <c:pt idx="31">
                  <c:v>41419.08718176118</c:v>
                </c:pt>
                <c:pt idx="32">
                  <c:v>41651.4583190883</c:v>
                </c:pt>
                <c:pt idx="33">
                  <c:v>41883.82945641543</c:v>
                </c:pt>
                <c:pt idx="34">
                  <c:v>42116.20059374255</c:v>
                </c:pt>
                <c:pt idx="35">
                  <c:v>42348.57173106967</c:v>
                </c:pt>
                <c:pt idx="36">
                  <c:v>42580.9428683968</c:v>
                </c:pt>
                <c:pt idx="37">
                  <c:v>42813.31400572391</c:v>
                </c:pt>
                <c:pt idx="38">
                  <c:v>43045.68514305104</c:v>
                </c:pt>
                <c:pt idx="39">
                  <c:v>43278.05628037816</c:v>
                </c:pt>
                <c:pt idx="40">
                  <c:v>43510.42741770529</c:v>
                </c:pt>
                <c:pt idx="41">
                  <c:v>43742.79855503241</c:v>
                </c:pt>
                <c:pt idx="42">
                  <c:v>43975.16969235953</c:v>
                </c:pt>
                <c:pt idx="43">
                  <c:v>44207.54082968665</c:v>
                </c:pt>
                <c:pt idx="44">
                  <c:v>44439.91196701377</c:v>
                </c:pt>
                <c:pt idx="45">
                  <c:v>44672.2831043409</c:v>
                </c:pt>
                <c:pt idx="46">
                  <c:v>44904.65424166802</c:v>
                </c:pt>
                <c:pt idx="47">
                  <c:v>45137.02537899514</c:v>
                </c:pt>
                <c:pt idx="48">
                  <c:v>45369.39651632226</c:v>
                </c:pt>
                <c:pt idx="49">
                  <c:v>45601.76765364938</c:v>
                </c:pt>
                <c:pt idx="50">
                  <c:v>45834.1387909765</c:v>
                </c:pt>
                <c:pt idx="51">
                  <c:v>46066.50992830363</c:v>
                </c:pt>
                <c:pt idx="52">
                  <c:v>46298.88106563075</c:v>
                </c:pt>
                <c:pt idx="53">
                  <c:v>46531.25220295787</c:v>
                </c:pt>
                <c:pt idx="54">
                  <c:v>47170.40909344977</c:v>
                </c:pt>
                <c:pt idx="55">
                  <c:v>48216.35173710646</c:v>
                </c:pt>
                <c:pt idx="56">
                  <c:v>49262.29438076316</c:v>
                </c:pt>
                <c:pt idx="57">
                  <c:v>50308.23702441985</c:v>
                </c:pt>
                <c:pt idx="58">
                  <c:v>51354.17966807654</c:v>
                </c:pt>
                <c:pt idx="59">
                  <c:v>52400.12231173324</c:v>
                </c:pt>
                <c:pt idx="60">
                  <c:v>53446.06495538993</c:v>
                </c:pt>
                <c:pt idx="61">
                  <c:v>54492.00759904662</c:v>
                </c:pt>
                <c:pt idx="62">
                  <c:v>55537.95024270331</c:v>
                </c:pt>
                <c:pt idx="63">
                  <c:v>56583.89288636002</c:v>
                </c:pt>
                <c:pt idx="64">
                  <c:v>57629.83553001671</c:v>
                </c:pt>
                <c:pt idx="65">
                  <c:v>58675.7781736734</c:v>
                </c:pt>
                <c:pt idx="66">
                  <c:v>59721.72081733008</c:v>
                </c:pt>
                <c:pt idx="67">
                  <c:v>60767.66346098678</c:v>
                </c:pt>
                <c:pt idx="68">
                  <c:v>61813.60610464346</c:v>
                </c:pt>
                <c:pt idx="69">
                  <c:v>62859.54874830016</c:v>
                </c:pt>
                <c:pt idx="70">
                  <c:v>63905.49139195686</c:v>
                </c:pt>
                <c:pt idx="71">
                  <c:v>64951.43403561355</c:v>
                </c:pt>
                <c:pt idx="72">
                  <c:v>65997.37667927024</c:v>
                </c:pt>
                <c:pt idx="73">
                  <c:v>67043.31932292693</c:v>
                </c:pt>
                <c:pt idx="74">
                  <c:v>68089.26196658363</c:v>
                </c:pt>
                <c:pt idx="75">
                  <c:v>69135.2046102403</c:v>
                </c:pt>
                <c:pt idx="76">
                  <c:v>70181.14725389701</c:v>
                </c:pt>
                <c:pt idx="77">
                  <c:v>71227.08989755371</c:v>
                </c:pt>
                <c:pt idx="78">
                  <c:v>72273.0325412104</c:v>
                </c:pt>
                <c:pt idx="79">
                  <c:v>73318.9751848671</c:v>
                </c:pt>
                <c:pt idx="80">
                  <c:v>74364.91782852379</c:v>
                </c:pt>
                <c:pt idx="81">
                  <c:v>78806.35691930282</c:v>
                </c:pt>
                <c:pt idx="82">
                  <c:v>83247.79601008183</c:v>
                </c:pt>
                <c:pt idx="83">
                  <c:v>87689.23510086086</c:v>
                </c:pt>
                <c:pt idx="84">
                  <c:v>92130.6741916399</c:v>
                </c:pt>
                <c:pt idx="85">
                  <c:v>96572.11328241891</c:v>
                </c:pt>
                <c:pt idx="86">
                  <c:v>101013.552373198</c:v>
                </c:pt>
                <c:pt idx="87">
                  <c:v>105454.991463977</c:v>
                </c:pt>
                <c:pt idx="88">
                  <c:v>109896.430554756</c:v>
                </c:pt>
                <c:pt idx="89">
                  <c:v>114337.869645535</c:v>
                </c:pt>
                <c:pt idx="90">
                  <c:v>118779.3087363141</c:v>
                </c:pt>
                <c:pt idx="91">
                  <c:v>123220.7478270931</c:v>
                </c:pt>
                <c:pt idx="92">
                  <c:v>127662.1869178721</c:v>
                </c:pt>
                <c:pt idx="93">
                  <c:v>132103.6260086511</c:v>
                </c:pt>
                <c:pt idx="94">
                  <c:v>136545.0650994302</c:v>
                </c:pt>
                <c:pt idx="95">
                  <c:v>140986.5041902092</c:v>
                </c:pt>
                <c:pt idx="96">
                  <c:v>150766.3051902092</c:v>
                </c:pt>
                <c:pt idx="97">
                  <c:v>160546.1061902092</c:v>
                </c:pt>
                <c:pt idx="98">
                  <c:v>170325.9071902092</c:v>
                </c:pt>
                <c:pt idx="99">
                  <c:v>180105.7081902092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227640"/>
        <c:axId val="1957404648"/>
      </c:lineChart>
      <c:catAx>
        <c:axId val="190322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404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57404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32276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0.125134744707347</c:v>
                </c:pt>
                <c:pt idx="2" formatCode="0.0%">
                  <c:v>0.125134744707347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0.0761801401435703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0.00655799880352272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0.0330786661866731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0.00450546505450139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0.224070501989725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0.782022635118306</c:v>
                </c:pt>
                <c:pt idx="2" formatCode="0.0%">
                  <c:v>0.247545794177013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4454024"/>
        <c:axId val="1574457320"/>
      </c:barChart>
      <c:catAx>
        <c:axId val="157445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45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445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45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0.0510532378580324</c:v>
                </c:pt>
                <c:pt idx="2" formatCode="0.0%">
                  <c:v>0.0510532378580324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0.00819227650166536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0.195476278465879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0.512357260273973</c:v>
                </c:pt>
                <c:pt idx="2" formatCode="0.0%">
                  <c:v>0.270461377099374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4599144"/>
        <c:axId val="1574602440"/>
      </c:barChart>
      <c:catAx>
        <c:axId val="157459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60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460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599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0.0850916264009963</c:v>
                </c:pt>
                <c:pt idx="1">
                  <c:v>0.0850916264009963</c:v>
                </c:pt>
                <c:pt idx="2">
                  <c:v>0.165177863013699</c:v>
                </c:pt>
                <c:pt idx="3">
                  <c:v>0.165177863013699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0.267214819427148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0.0214529804149999</c:v>
                </c:pt>
                <c:pt idx="1">
                  <c:v>0.0252136862516668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0.0521000952935712</c:v>
                </c:pt>
                <c:pt idx="1">
                  <c:v>0.0612332380397621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0.290719232837903</c:v>
                </c:pt>
                <c:pt idx="1">
                  <c:v>0.341682292264386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0.0902827365181635</c:v>
                </c:pt>
                <c:pt idx="1">
                  <c:v>0.106109293369757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0.132955243597466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0.0144940726772919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0.195122952661768</c:v>
                </c:pt>
                <c:pt idx="1">
                  <c:v>0.195122952661768</c:v>
                </c:pt>
                <c:pt idx="2">
                  <c:v>0.195122952661768</c:v>
                </c:pt>
                <c:pt idx="3">
                  <c:v>0.195122952661768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0.0387777060592402</c:v>
                </c:pt>
                <c:pt idx="2">
                  <c:v>0.49286891160385</c:v>
                </c:pt>
                <c:pt idx="3">
                  <c:v>0.233040282850564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5266344"/>
        <c:axId val="1571879960"/>
      </c:barChart>
      <c:catAx>
        <c:axId val="1575266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879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7187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26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0.20421295143213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0.0619291730150897</c:v>
                </c:pt>
                <c:pt idx="1">
                  <c:v>0.0514041603182436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0.136608469886227</c:v>
                </c:pt>
                <c:pt idx="1">
                  <c:v>0.113391530113773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0.344738397748834</c:v>
                </c:pt>
                <c:pt idx="1">
                  <c:v>0.286149273484043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0.053657629401678</c:v>
                </c:pt>
                <c:pt idx="1">
                  <c:v>0.0445383855422821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0.0327691060066615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0.195476278465879</c:v>
                </c:pt>
                <c:pt idx="1">
                  <c:v>0.195476278465879</c:v>
                </c:pt>
                <c:pt idx="2">
                  <c:v>0.195476278465879</c:v>
                </c:pt>
                <c:pt idx="3">
                  <c:v>0.195476278465879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0.128463234542587</c:v>
                </c:pt>
                <c:pt idx="2">
                  <c:v>0.575104517306588</c:v>
                </c:pt>
                <c:pt idx="3">
                  <c:v>0.37827775654832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3073080"/>
        <c:axId val="1573076392"/>
      </c:barChart>
      <c:catAx>
        <c:axId val="15730730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076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7307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07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0.0850916264009963</c:v>
                </c:pt>
                <c:pt idx="1">
                  <c:v>0.0850916264009963</c:v>
                </c:pt>
                <c:pt idx="2">
                  <c:v>0.165177863013699</c:v>
                </c:pt>
                <c:pt idx="3">
                  <c:v>0.165177863013699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0.0322703724517502</c:v>
                </c:pt>
                <c:pt idx="1">
                  <c:v>0.0143962942149164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0.0783709045256791</c:v>
                </c:pt>
                <c:pt idx="1">
                  <c:v>0.0349624288076542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0.211623199067925</c:v>
                </c:pt>
                <c:pt idx="1">
                  <c:v>0.0944082638351591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0.135806656093681</c:v>
                </c:pt>
                <c:pt idx="1">
                  <c:v>0.0605853737942392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0.0100583072191775</c:v>
                </c:pt>
                <c:pt idx="3">
                  <c:v>0.00495409161541578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0.123016139100319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0.0134105644302235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0.201545970084516</c:v>
                </c:pt>
                <c:pt idx="1">
                  <c:v>0.201545970084516</c:v>
                </c:pt>
                <c:pt idx="2">
                  <c:v>0.201545970084516</c:v>
                </c:pt>
                <c:pt idx="3">
                  <c:v>0.201545970084516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0.363324346157163</c:v>
                </c:pt>
                <c:pt idx="2">
                  <c:v>0.490942727407475</c:v>
                </c:pt>
                <c:pt idx="3">
                  <c:v>0.249832746249095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4045608"/>
        <c:axId val="1574048920"/>
      </c:barChart>
      <c:catAx>
        <c:axId val="1574045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048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7404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04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0.0850916264009963</c:v>
                </c:pt>
                <c:pt idx="1">
                  <c:v>0.0850916264009963</c:v>
                </c:pt>
                <c:pt idx="2">
                  <c:v>0.165177863013699</c:v>
                </c:pt>
                <c:pt idx="3">
                  <c:v>0.165177863013699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0.0300880320554392</c:v>
                </c:pt>
                <c:pt idx="1">
                  <c:v>0.0165786346112274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0.073070934991781</c:v>
                </c:pt>
                <c:pt idx="1">
                  <c:v>0.0402623983415523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0.19646661416808</c:v>
                </c:pt>
                <c:pt idx="1">
                  <c:v>0.108253946406201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0.126622493372154</c:v>
                </c:pt>
                <c:pt idx="1">
                  <c:v>0.0697695365157661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0.0175754367934409</c:v>
                </c:pt>
                <c:pt idx="3">
                  <c:v>0.00865655842064999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0.132314664746693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0.0180218602180056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0.224070501989725</c:v>
                </c:pt>
                <c:pt idx="1">
                  <c:v>0.224070501989725</c:v>
                </c:pt>
                <c:pt idx="2">
                  <c:v>0.224070501989725</c:v>
                </c:pt>
                <c:pt idx="3">
                  <c:v>0.224070501989725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0.305676363241394</c:v>
                </c:pt>
                <c:pt idx="2">
                  <c:v>0.460901065928004</c:v>
                </c:pt>
                <c:pt idx="3">
                  <c:v>0.223605747538653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3989048"/>
        <c:axId val="1573172344"/>
      </c:barChart>
      <c:catAx>
        <c:axId val="1573989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172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7317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98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0.0624701846845823</c:v>
                </c:pt>
                <c:pt idx="2">
                  <c:v>0.0624701846845823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0.0749642216214988</c:v>
                </c:pt>
                <c:pt idx="2">
                  <c:v>0.0745594887588613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0.000249880738738329</c:v>
                </c:pt>
                <c:pt idx="2">
                  <c:v>0.000249880738738329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0.0112764511825226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0.0227164307943936</c:v>
                </c:pt>
                <c:pt idx="2">
                  <c:v>0.0225529023650451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0.0112764511825226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0.643329320097226</c:v>
                </c:pt>
                <c:pt idx="2">
                  <c:v>0.643329320097226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0.173553531269167</c:v>
                </c:pt>
                <c:pt idx="2">
                  <c:v>0.173553531269167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847560"/>
        <c:axId val="-2018844568"/>
      </c:barChart>
      <c:catAx>
        <c:axId val="-201884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84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84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84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6.2567372353673725E-2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5.1053237858032383E-2</v>
      </c>
      <c r="J7" s="24">
        <f t="shared" si="3"/>
        <v>5.1053237858032383E-2</v>
      </c>
      <c r="K7" s="22">
        <f t="shared" si="4"/>
        <v>5.1053237858032383E-2</v>
      </c>
      <c r="L7" s="22">
        <f t="shared" si="5"/>
        <v>5.1053237858032383E-2</v>
      </c>
      <c r="M7" s="177">
        <f t="shared" si="6"/>
        <v>5.1053237858032383E-2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4826.6465127073143</v>
      </c>
      <c r="S7" s="222">
        <f>IF($B$81=0,0,(SUMIF($N$6:$N$28,$U7,L$6:L$28)+SUMIF($N$91:$N$118,$U7,L$91:L$118))*$I$83*Poor!$B$81/$B$81)</f>
        <v>4826.6465127073143</v>
      </c>
      <c r="T7" s="222">
        <f>IF($B$81=0,0,(SUMIF($N$6:$N$28,$U7,M$6:M$28)+SUMIF($N$91:$N$118,$U7,M$91:M$118))*$I$83*Poor!$B$81/$B$81)</f>
        <v>4825.6746540313561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0.20421295143212953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0.20421295143212953</v>
      </c>
      <c r="AH7" s="123">
        <f t="shared" ref="AH7:AH30" si="12">SUM(Z7,AB7,AD7,AF7)</f>
        <v>1</v>
      </c>
      <c r="AI7" s="183">
        <f t="shared" ref="AI7:AI30" si="13">SUM(AA7,AC7,AE7,AG7)/4</f>
        <v>5.1053237858032383E-2</v>
      </c>
      <c r="AJ7" s="120">
        <f t="shared" ref="AJ7:AJ31" si="14">(AA7+AC7)/2</f>
        <v>0</v>
      </c>
      <c r="AK7" s="119">
        <f t="shared" ref="AK7:AK31" si="15">(AE7+AG7)/2</f>
        <v>0.10210647571606477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1250</v>
      </c>
      <c r="S8" s="222">
        <f>IF($B$81=0,0,(SUMIF($N$6:$N$28,$U8,L$6:L$28)+SUMIF($N$91:$N$118,$U8,L$91:L$118))*$I$83*Poor!$B$81/$B$81)</f>
        <v>1250</v>
      </c>
      <c r="T8" s="222">
        <f>IF($B$81=0,0,(SUMIF($N$6:$N$28,$U8,M$6:M$28)+SUMIF($N$91:$N$118,$U8,M$91:M$118))*$I$83*Poor!$B$81/$B$81)</f>
        <v>1251.7585648740646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0.54643387954490896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6.192917301508969E-2</v>
      </c>
      <c r="AB8" s="125">
        <f>IF($Y8=0,0,AC8/$Y8)</f>
        <v>0.45356612045509098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5.1404160318243651E-2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1902.7052238805975</v>
      </c>
      <c r="S9" s="222">
        <f>IF($B$81=0,0,(SUMIF($N$6:$N$28,$U9,L$6:L$28)+SUMIF($N$91:$N$118,$U9,L$91:L$118))*$I$83*Poor!$B$81/$B$81)</f>
        <v>1902.7052238805975</v>
      </c>
      <c r="T9" s="222">
        <f>IF($B$81=0,0,(SUMIF($N$6:$N$28,$U9,M$6:M$28)+SUMIF($N$91:$N$118,$U9,M$91:M$118))*$I$83*Poor!$B$81/$B$81)</f>
        <v>1902.7052238805975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0.54643387954490896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0.13660846988622724</v>
      </c>
      <c r="AB9" s="125">
        <f>IF($Y9=0,0,AC9/$Y9)</f>
        <v>0.45356612045509104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0.11339153011377276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0.125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</v>
      </c>
      <c r="H10" s="24">
        <f t="shared" si="1"/>
        <v>1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0.15772191780821915</v>
      </c>
      <c r="L10" s="22">
        <f t="shared" si="5"/>
        <v>0.15772191780821915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0.54643387954490896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0.3447383977488338</v>
      </c>
      <c r="AB10" s="125">
        <f>IF($Y10=0,0,AC10/$Y10)</f>
        <v>0.45356612045509104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0.28614927348404279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0.54643387954490896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5.3657629401677995E-2</v>
      </c>
      <c r="AB11" s="125">
        <f>IF($Y11=0,0,AC11/$Y11)</f>
        <v>0.45356612045509109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4.453838554228215E-2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4.9098007471980072E-2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8.1922765016653656E-3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8.1922765016653656E-3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3.2769106006661462E-2</v>
      </c>
      <c r="Z13" s="156">
        <f>Poor!Z13</f>
        <v>1</v>
      </c>
      <c r="AA13" s="121">
        <f>$M13*Z13*4</f>
        <v>3.2769106006661462E-2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8.1922765016653656E-3</v>
      </c>
      <c r="AJ13" s="120">
        <f t="shared" si="14"/>
        <v>1.6384553003330731E-2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10380</v>
      </c>
      <c r="S15" s="222">
        <f>IF($B$81=0,0,(SUMIF($N$6:$N$28,$U15,L$6:L$28)+SUMIF($N$91:$N$118,$U15,L$91:L$118))*$I$83*Poor!$B$81/$B$81)</f>
        <v>10380</v>
      </c>
      <c r="T15" s="222">
        <f>IF($B$81=0,0,(SUMIF($N$6:$N$28,$U15,M$6:M$28)+SUMIF($N$91:$N$118,$U15,M$91:M$118))*$I$83*Poor!$B$81/$B$81)</f>
        <v>10380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28320</v>
      </c>
      <c r="S20" s="222">
        <f>IF($B$81=0,0,(SUMIF($N$6:$N$28,$U20,L$6:L$28)+SUMIF($N$91:$N$118,$U20,L$91:L$118))*$I$83*Poor!$B$81/$B$81)</f>
        <v>28320</v>
      </c>
      <c r="T20" s="222">
        <f>IF($B$81=0,0,(SUMIF($N$6:$N$28,$U20,M$6:M$28)+SUMIF($N$91:$N$118,$U20,M$91:M$118))*$I$83*Poor!$B$81/$B$81)</f>
        <v>28320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48894.447965172163</v>
      </c>
      <c r="S23" s="179">
        <f>SUM(S7:S22)</f>
        <v>48894.447965172163</v>
      </c>
      <c r="T23" s="179">
        <f>SUM(T7:T22)</f>
        <v>48895.234671370272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0.19547627846587937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0.19547627846587937</v>
      </c>
      <c r="N29" s="229"/>
      <c r="P29" s="22"/>
      <c r="V29" s="56"/>
      <c r="W29" s="110"/>
      <c r="X29" s="118"/>
      <c r="Y29" s="183">
        <f t="shared" si="9"/>
        <v>0.78190511386351746</v>
      </c>
      <c r="Z29" s="156">
        <f>Poor!Z29</f>
        <v>0.25</v>
      </c>
      <c r="AA29" s="121">
        <f t="shared" si="16"/>
        <v>0.19547627846587937</v>
      </c>
      <c r="AB29" s="156">
        <f>Poor!AB29</f>
        <v>0.25</v>
      </c>
      <c r="AC29" s="121">
        <f t="shared" si="7"/>
        <v>0.19547627846587937</v>
      </c>
      <c r="AD29" s="156">
        <f>Poor!AD29</f>
        <v>0.25</v>
      </c>
      <c r="AE29" s="121">
        <f t="shared" si="8"/>
        <v>0.19547627846587937</v>
      </c>
      <c r="AF29" s="122">
        <f t="shared" si="10"/>
        <v>0.25</v>
      </c>
      <c r="AG29" s="121">
        <f t="shared" si="11"/>
        <v>0.19547627846587937</v>
      </c>
      <c r="AH29" s="123">
        <f t="shared" si="12"/>
        <v>1</v>
      </c>
      <c r="AI29" s="183">
        <f t="shared" si="13"/>
        <v>0.19547627846587937</v>
      </c>
      <c r="AJ29" s="120">
        <f t="shared" si="14"/>
        <v>0.19547627846587937</v>
      </c>
      <c r="AK29" s="119">
        <f t="shared" si="15"/>
        <v>0.19547627846587937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1.311162042404721</v>
      </c>
      <c r="J30" s="231">
        <f>IF(I$32&lt;=1,I30,1-SUM(J6:J29))</f>
        <v>0.27046137709937368</v>
      </c>
      <c r="K30" s="22">
        <f t="shared" si="4"/>
        <v>0.51235726027397255</v>
      </c>
      <c r="L30" s="22">
        <f>IF(L124=L119,0,IF(K30="",0,(L119-L124)/(B119-B124)*K30))</f>
        <v>0.51235726027397255</v>
      </c>
      <c r="M30" s="175">
        <f t="shared" si="6"/>
        <v>0.27046137709937368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1.0818455083974947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0.11874452825789852</v>
      </c>
      <c r="AC30" s="187">
        <f>IF(AC79*4/$I$83+SUM(AC6:AC29)&lt;1,AC79*4/$I$83,1-SUM(AC6:AC29))</f>
        <v>0.1284632345425869</v>
      </c>
      <c r="AD30" s="122">
        <f>IF($Y30=0,0,AE30/($Y$30))</f>
        <v>0.53159578964141807</v>
      </c>
      <c r="AE30" s="187">
        <f>IF(AE79*4/$I$83+SUM(AE6:AE29)&lt;1,AE79*4/$I$83,1-SUM(AE6:AE29))</f>
        <v>0.57510451730658763</v>
      </c>
      <c r="AF30" s="122">
        <f>IF($Y30=0,0,AG30/($Y$30))</f>
        <v>0.34965968210068327</v>
      </c>
      <c r="AG30" s="187">
        <f>IF(AG79*4/$I$83+SUM(AG6:AG29)&lt;1,AG79*4/$I$83,1-SUM(AG6:AG29))</f>
        <v>0.37827775654832008</v>
      </c>
      <c r="AH30" s="123">
        <f t="shared" si="12"/>
        <v>0.99999999999999978</v>
      </c>
      <c r="AI30" s="183">
        <f t="shared" si="13"/>
        <v>0.27046137709937368</v>
      </c>
      <c r="AJ30" s="120">
        <f t="shared" si="14"/>
        <v>6.4231617271293451E-2</v>
      </c>
      <c r="AK30" s="119">
        <f t="shared" si="15"/>
        <v>0.47669113692745385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-0.24199488486956966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2.1111707522748184</v>
      </c>
      <c r="J32" s="17"/>
      <c r="L32" s="22">
        <f>SUM(L6:L30)</f>
        <v>1.2419948848695697</v>
      </c>
      <c r="M32" s="23"/>
      <c r="N32" s="56"/>
      <c r="O32" s="2"/>
      <c r="P32" s="22"/>
      <c r="Q32" s="234" t="s">
        <v>143</v>
      </c>
      <c r="R32" s="234">
        <f t="shared" si="24"/>
        <v>28370.996748314268</v>
      </c>
      <c r="S32" s="234">
        <f t="shared" si="24"/>
        <v>28370.996748314268</v>
      </c>
      <c r="T32" s="234">
        <f t="shared" si="24"/>
        <v>28370.210042116159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-1.4068518992516701E-3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0.54643387954490896</v>
      </c>
      <c r="AA39" s="147">
        <f t="shared" ref="AA39:AA64" si="40">$J39*Z39</f>
        <v>0</v>
      </c>
      <c r="AB39" s="122">
        <f>AB8</f>
        <v>0.45356612045509098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0.54643387954490896</v>
      </c>
      <c r="AA40" s="147">
        <f t="shared" si="40"/>
        <v>0</v>
      </c>
      <c r="AB40" s="122">
        <f>AB9</f>
        <v>0.45356612045509104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0.54643387954490896</v>
      </c>
      <c r="AA41" s="147">
        <f t="shared" si="40"/>
        <v>0</v>
      </c>
      <c r="AB41" s="122">
        <f>AB11</f>
        <v>0.45356612045509109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1251.7585648740646</v>
      </c>
      <c r="K44" s="40">
        <f t="shared" si="33"/>
        <v>3.1289111389236547E-2</v>
      </c>
      <c r="L44" s="22">
        <f t="shared" si="34"/>
        <v>3.1289111389236547E-2</v>
      </c>
      <c r="M44" s="24">
        <f t="shared" si="35"/>
        <v>3.133313053502039E-2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312.93964121851616</v>
      </c>
      <c r="AB44" s="156">
        <f>Poor!AB44</f>
        <v>0.25</v>
      </c>
      <c r="AC44" s="147">
        <f t="shared" si="41"/>
        <v>312.93964121851616</v>
      </c>
      <c r="AD44" s="156">
        <f>Poor!AD44</f>
        <v>0.25</v>
      </c>
      <c r="AE44" s="147">
        <f t="shared" si="42"/>
        <v>312.93964121851616</v>
      </c>
      <c r="AF44" s="122">
        <f t="shared" si="29"/>
        <v>0.25</v>
      </c>
      <c r="AG44" s="147">
        <f t="shared" si="36"/>
        <v>312.93964121851616</v>
      </c>
      <c r="AH44" s="123">
        <f t="shared" si="37"/>
        <v>1</v>
      </c>
      <c r="AI44" s="112">
        <f t="shared" si="37"/>
        <v>1251.7585648740646</v>
      </c>
      <c r="AJ44" s="148">
        <f t="shared" si="38"/>
        <v>625.87928243703232</v>
      </c>
      <c r="AK44" s="147">
        <f t="shared" si="39"/>
        <v>625.87928243703232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28320</v>
      </c>
      <c r="J48" s="38">
        <f t="shared" si="32"/>
        <v>28320</v>
      </c>
      <c r="K48" s="40">
        <f t="shared" si="33"/>
        <v>0.70888610763454318</v>
      </c>
      <c r="L48" s="22">
        <f t="shared" si="34"/>
        <v>0.70888610763454318</v>
      </c>
      <c r="M48" s="24">
        <f t="shared" si="35"/>
        <v>0.70888610763454318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7080</v>
      </c>
      <c r="AB48" s="156">
        <f>Poor!AB48</f>
        <v>0.25</v>
      </c>
      <c r="AC48" s="147">
        <f t="shared" si="41"/>
        <v>7080</v>
      </c>
      <c r="AD48" s="156">
        <f>Poor!AD48</f>
        <v>0.25</v>
      </c>
      <c r="AE48" s="147">
        <f t="shared" si="42"/>
        <v>7080</v>
      </c>
      <c r="AF48" s="122">
        <f t="shared" si="29"/>
        <v>0.25</v>
      </c>
      <c r="AG48" s="147">
        <f t="shared" si="36"/>
        <v>7080</v>
      </c>
      <c r="AH48" s="123">
        <f t="shared" si="37"/>
        <v>1</v>
      </c>
      <c r="AI48" s="112">
        <f t="shared" si="37"/>
        <v>28320</v>
      </c>
      <c r="AJ48" s="148">
        <f t="shared" si="38"/>
        <v>14160</v>
      </c>
      <c r="AK48" s="147">
        <f t="shared" si="39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10380</v>
      </c>
      <c r="J49" s="38">
        <f t="shared" si="32"/>
        <v>10380</v>
      </c>
      <c r="K49" s="40">
        <f t="shared" si="33"/>
        <v>0.25982478097622025</v>
      </c>
      <c r="L49" s="22">
        <f t="shared" si="34"/>
        <v>0.25982478097622025</v>
      </c>
      <c r="M49" s="24">
        <f t="shared" si="35"/>
        <v>0.25982478097622025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2595</v>
      </c>
      <c r="AB49" s="156">
        <f>Poor!AB49</f>
        <v>0.25</v>
      </c>
      <c r="AC49" s="147">
        <f t="shared" si="41"/>
        <v>2595</v>
      </c>
      <c r="AD49" s="156">
        <f>Poor!AD49</f>
        <v>0.25</v>
      </c>
      <c r="AE49" s="147">
        <f t="shared" si="42"/>
        <v>2595</v>
      </c>
      <c r="AF49" s="122">
        <f t="shared" si="29"/>
        <v>0.25</v>
      </c>
      <c r="AG49" s="147">
        <f t="shared" si="36"/>
        <v>2595</v>
      </c>
      <c r="AH49" s="123">
        <f t="shared" si="37"/>
        <v>1</v>
      </c>
      <c r="AI49" s="112">
        <f t="shared" si="37"/>
        <v>10380</v>
      </c>
      <c r="AJ49" s="148">
        <f t="shared" si="38"/>
        <v>5190</v>
      </c>
      <c r="AK49" s="147">
        <f t="shared" si="39"/>
        <v>5190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38700</v>
      </c>
      <c r="J65" s="39">
        <f>SUM(J37:J64)</f>
        <v>39951.758564874064</v>
      </c>
      <c r="K65" s="40">
        <f>SUM(K37:K64)</f>
        <v>1</v>
      </c>
      <c r="L65" s="22">
        <f>SUM(L37:L64)</f>
        <v>1</v>
      </c>
      <c r="M65" s="24">
        <f>SUM(M37:M64)</f>
        <v>1.0000440191457838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9987.939641218516</v>
      </c>
      <c r="AB65" s="137"/>
      <c r="AC65" s="153">
        <f>SUM(AC37:AC64)</f>
        <v>9987.939641218516</v>
      </c>
      <c r="AD65" s="137"/>
      <c r="AE65" s="153">
        <f>SUM(AE37:AE64)</f>
        <v>9987.939641218516</v>
      </c>
      <c r="AF65" s="137"/>
      <c r="AG65" s="153">
        <f>SUM(AG37:AG64)</f>
        <v>9987.939641218516</v>
      </c>
      <c r="AH65" s="137"/>
      <c r="AI65" s="153">
        <f>SUM(AI37:AI64)</f>
        <v>39951.758564874064</v>
      </c>
      <c r="AJ65" s="153">
        <f>SUM(AJ37:AJ64)</f>
        <v>19975.879282437032</v>
      </c>
      <c r="AK65" s="153">
        <f>SUM(AK37:AK64)</f>
        <v>19975.879282437032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4">J124*I$83</f>
        <v>16743.113280336998</v>
      </c>
      <c r="K70" s="40">
        <f>B70/B$76</f>
        <v>0.41910170914485601</v>
      </c>
      <c r="L70" s="22">
        <f t="shared" ref="L70:L74" si="45">(L124*G$37*F$9/F$7)/B$130</f>
        <v>0.41910170914485612</v>
      </c>
      <c r="M70" s="24">
        <f>J70/B$76</f>
        <v>0.41910170914485601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16326.000000000002</v>
      </c>
      <c r="J71" s="51">
        <f t="shared" si="44"/>
        <v>16326.000000000002</v>
      </c>
      <c r="K71" s="40">
        <f t="shared" ref="K71:K72" si="47">B71/B$76</f>
        <v>0.40866082603254072</v>
      </c>
      <c r="L71" s="22">
        <f t="shared" si="45"/>
        <v>0.40866082603254078</v>
      </c>
      <c r="M71" s="24">
        <f t="shared" ref="M71:M72" si="48">J71/B$76</f>
        <v>0.40866082603254072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2353.4645830246927</v>
      </c>
      <c r="K72" s="40">
        <f t="shared" si="47"/>
        <v>0.78127659574468089</v>
      </c>
      <c r="L72" s="22">
        <f t="shared" si="45"/>
        <v>0</v>
      </c>
      <c r="M72" s="24">
        <f t="shared" si="48"/>
        <v>5.8910252391106199E-2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362.88</v>
      </c>
      <c r="AB73" s="156">
        <f>Poor!AB73</f>
        <v>0.09</v>
      </c>
      <c r="AC73" s="147">
        <f>$H$73*$B$73*AB73</f>
        <v>362.88</v>
      </c>
      <c r="AD73" s="156">
        <f>Poor!AD73</f>
        <v>0.23</v>
      </c>
      <c r="AE73" s="147">
        <f>$H$73*$B$73*AD73</f>
        <v>927.36</v>
      </c>
      <c r="AF73" s="156">
        <f>Poor!AF73</f>
        <v>0.59</v>
      </c>
      <c r="AG73" s="147">
        <f>$H$73*$B$73*AF73</f>
        <v>2378.8799999999997</v>
      </c>
      <c r="AH73" s="155">
        <f>SUM(Z73,AB73,AD73,AF73)</f>
        <v>1</v>
      </c>
      <c r="AI73" s="147">
        <f>SUM(AA73,AC73,AE73,AG73)</f>
        <v>4031.9999999999995</v>
      </c>
      <c r="AJ73" s="148">
        <f>(AA73+AC73)</f>
        <v>725.76</v>
      </c>
      <c r="AK73" s="147">
        <f>(AE73+AG73)</f>
        <v>3306.24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21956.886719662998</v>
      </c>
      <c r="J74" s="51">
        <f t="shared" si="44"/>
        <v>4529.1807015123686</v>
      </c>
      <c r="K74" s="40">
        <f>B74/B$76</f>
        <v>0.21476846057571966</v>
      </c>
      <c r="L74" s="22">
        <f t="shared" si="45"/>
        <v>0.21476846057571966</v>
      </c>
      <c r="M74" s="24">
        <f>J74/B$76</f>
        <v>0.11337123157728082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537.81542579586414</v>
      </c>
      <c r="AD74" s="156"/>
      <c r="AE74" s="147">
        <f>AE30*$I$83/4</f>
        <v>2407.6933914491397</v>
      </c>
      <c r="AF74" s="156"/>
      <c r="AG74" s="147">
        <f>AG30*$I$83/4</f>
        <v>1583.6718842673645</v>
      </c>
      <c r="AH74" s="155"/>
      <c r="AI74" s="147">
        <f>SUM(AA74,AC74,AE74,AG74)</f>
        <v>4529.1807015123686</v>
      </c>
      <c r="AJ74" s="148">
        <f>(AA74+AC74)</f>
        <v>537.81542579586414</v>
      </c>
      <c r="AK74" s="147">
        <f>(AE74+AG74)</f>
        <v>3991.3652757165041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10020.650758001168</v>
      </c>
      <c r="AB75" s="158"/>
      <c r="AC75" s="149">
        <f>AA75+AC65-SUM(AC70,AC74)</f>
        <v>15284.996653339571</v>
      </c>
      <c r="AD75" s="158"/>
      <c r="AE75" s="149">
        <f>AC75+AE65-SUM(AE70,AE74)</f>
        <v>18679.464583024695</v>
      </c>
      <c r="AF75" s="158"/>
      <c r="AG75" s="149">
        <f>IF(SUM(AG6:AG29)+((AG65-AG70-$J$75)*4/I$83)&lt;1,0,AG65-AG70-$J$75-(1-SUM(AG6:AG29))*I$83/4)</f>
        <v>4218.489436866902</v>
      </c>
      <c r="AH75" s="134"/>
      <c r="AI75" s="149">
        <f>AI76-SUM(AI70,AI74)</f>
        <v>18679.464583024695</v>
      </c>
      <c r="AJ75" s="151">
        <f>AJ76-SUM(AJ70,AJ74)</f>
        <v>11066.507216472668</v>
      </c>
      <c r="AK75" s="149">
        <f>AJ75+AK76-SUM(AK70,AK74)</f>
        <v>18679.464583024695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38700</v>
      </c>
      <c r="J76" s="51">
        <f t="shared" si="44"/>
        <v>39951.758564874064</v>
      </c>
      <c r="K76" s="40">
        <f>SUM(K70:K75)</f>
        <v>1.9247337491949188</v>
      </c>
      <c r="L76" s="22">
        <f>SUM(L70:L75)</f>
        <v>1.0425309957531166</v>
      </c>
      <c r="M76" s="24">
        <f>SUM(M70:M75)</f>
        <v>1.0000440191457838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9987.939641218516</v>
      </c>
      <c r="AB76" s="137"/>
      <c r="AC76" s="153">
        <f>AC65</f>
        <v>9987.939641218516</v>
      </c>
      <c r="AD76" s="137"/>
      <c r="AE76" s="153">
        <f>AE65</f>
        <v>9987.939641218516</v>
      </c>
      <c r="AF76" s="137"/>
      <c r="AG76" s="153">
        <f>AG65</f>
        <v>9987.939641218516</v>
      </c>
      <c r="AH76" s="137"/>
      <c r="AI76" s="153">
        <f>SUM(AA76,AC76,AE76,AG76)</f>
        <v>39951.758564874064</v>
      </c>
      <c r="AJ76" s="154">
        <f>SUM(AA76,AC76)</f>
        <v>19975.879282437032</v>
      </c>
      <c r="AK76" s="154">
        <f>SUM(AE76,AG76)</f>
        <v>19975.879282437032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44"/>
        <v>0</v>
      </c>
      <c r="K77" s="40"/>
      <c r="L77" s="22">
        <f>-(L131*G$37*F$9/F$7)/B$130</f>
        <v>-0.40866082603254078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4218.489436866902</v>
      </c>
      <c r="AB78" s="112"/>
      <c r="AC78" s="112">
        <f>IF(AA75&lt;0,0,AA75)</f>
        <v>10020.650758001168</v>
      </c>
      <c r="AD78" s="112"/>
      <c r="AE78" s="112">
        <f>AC75</f>
        <v>15284.996653339571</v>
      </c>
      <c r="AF78" s="112"/>
      <c r="AG78" s="112">
        <f>AE75</f>
        <v>18679.464583024695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10020.650758001168</v>
      </c>
      <c r="AB79" s="112"/>
      <c r="AC79" s="112">
        <f>AA79-AA74+AC65-AC70</f>
        <v>15822.812079135434</v>
      </c>
      <c r="AD79" s="112"/>
      <c r="AE79" s="112">
        <f>AC79-AC74+AE65-AE70</f>
        <v>21087.157974473837</v>
      </c>
      <c r="AF79" s="112"/>
      <c r="AG79" s="112">
        <f>AE79-AE74+AG65-AG70</f>
        <v>24481.625904158966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4186.5318720242303</v>
      </c>
      <c r="AB83" s="112"/>
      <c r="AC83" s="165">
        <f>$I$83*AB82/4</f>
        <v>4186.5318720242303</v>
      </c>
      <c r="AD83" s="112"/>
      <c r="AE83" s="165">
        <f>$I$83*AD82/4</f>
        <v>4186.5318720242303</v>
      </c>
      <c r="AF83" s="112"/>
      <c r="AG83" s="165">
        <f>$I$83*AF82/4</f>
        <v>4186.5318720242303</v>
      </c>
      <c r="AH83" s="165">
        <f>SUM(AA83,AC83,AE83,AG83)</f>
        <v>16746.127488096921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7.47491362264983E-2</v>
      </c>
      <c r="K98" s="22">
        <f t="shared" si="56"/>
        <v>7.4644123000287374E-2</v>
      </c>
      <c r="L98" s="22">
        <f t="shared" si="57"/>
        <v>7.4644123000287374E-2</v>
      </c>
      <c r="M98" s="228">
        <f t="shared" si="49"/>
        <v>7.47491362264983E-2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1</v>
      </c>
      <c r="I102" s="22">
        <f t="shared" si="54"/>
        <v>1.6911372506945106</v>
      </c>
      <c r="J102" s="24">
        <f>IF(I$32&lt;=1+I131,I102,L102+J$33*(I102-L102))</f>
        <v>1.6911372506945106</v>
      </c>
      <c r="K102" s="22">
        <f t="shared" si="56"/>
        <v>1.6911372506945106</v>
      </c>
      <c r="L102" s="22">
        <f t="shared" si="57"/>
        <v>1.6911372506945106</v>
      </c>
      <c r="M102" s="228">
        <f t="shared" si="49"/>
        <v>1.6911372506945106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1</v>
      </c>
      <c r="I103" s="22">
        <f t="shared" si="54"/>
        <v>0.61984479739438636</v>
      </c>
      <c r="J103" s="24">
        <f>IF(I$32&lt;=1+I131,I103,L103+J$33*(I103-L103))</f>
        <v>0.61984479739438636</v>
      </c>
      <c r="K103" s="22">
        <f t="shared" si="56"/>
        <v>0.61984479739438636</v>
      </c>
      <c r="L103" s="22">
        <f t="shared" si="57"/>
        <v>0.61984479739438636</v>
      </c>
      <c r="M103" s="228">
        <f t="shared" si="49"/>
        <v>0.61984479739438636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2.310982048088897</v>
      </c>
      <c r="J119" s="24">
        <f>SUM(J91:J118)</f>
        <v>2.3857311843153952</v>
      </c>
      <c r="K119" s="22">
        <f>SUM(K91:K118)</f>
        <v>2.3856261710891844</v>
      </c>
      <c r="L119" s="22">
        <f>SUM(L91:L118)</f>
        <v>2.3856261710891844</v>
      </c>
      <c r="M119" s="57">
        <f t="shared" si="49"/>
        <v>2.3857311843153952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9">
        <f>(B124)</f>
        <v>0.99982000568417595</v>
      </c>
      <c r="L124" s="29">
        <f>IF(SUMPRODUCT($B$124:$B124,$H$124:$H124)&lt;L$119,($B124*$H124),L$119)</f>
        <v>0.99982000568417595</v>
      </c>
      <c r="M124" s="240">
        <f t="shared" si="66"/>
        <v>0.99982000568417595</v>
      </c>
      <c r="N124" s="58"/>
      <c r="O124" s="174">
        <f>B124*H124</f>
        <v>0.99982000568417595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240">
        <f t="shared" si="66"/>
        <v>0.97491196168215344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0.14053783984969215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0.14053783984969215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0.24077208314972695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1.311162042404721</v>
      </c>
      <c r="J128" s="228">
        <f>(J30)</f>
        <v>0.27046137709937368</v>
      </c>
      <c r="K128" s="29">
        <f>(B128)</f>
        <v>0.51235726027397255</v>
      </c>
      <c r="L128" s="29">
        <f>IF(L124=L119,0,(L119-L124)/(B119-B124)*K128)</f>
        <v>0.51235726027397255</v>
      </c>
      <c r="M128" s="240">
        <f t="shared" si="66"/>
        <v>0.27046137709937368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2.310982048088897</v>
      </c>
      <c r="J130" s="228">
        <f>(J119)</f>
        <v>2.3857311843153952</v>
      </c>
      <c r="K130" s="29">
        <f>(B130)</f>
        <v>2.3856261710891844</v>
      </c>
      <c r="L130" s="29">
        <f>(L119)</f>
        <v>2.3856261710891844</v>
      </c>
      <c r="M130" s="240">
        <f t="shared" si="66"/>
        <v>2.3857311843153952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0.97491196168215355</v>
      </c>
      <c r="M131" s="237">
        <f>IF(I131&lt;SUM(M126:M127),0,I131-(SUM(M126:M127)))</f>
        <v>0.8343741218324614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0.12513474470734745</v>
      </c>
      <c r="J6" s="24">
        <f t="shared" ref="J6:J13" si="3">IF(I$32&lt;=1+I$131,I6,B6*H6+J$33*(I6-B6*H6))</f>
        <v>0.12513474470734745</v>
      </c>
      <c r="K6" s="22">
        <f t="shared" ref="K6:K31" si="4">B6</f>
        <v>0.12513474470734745</v>
      </c>
      <c r="L6" s="22">
        <f t="shared" ref="L6:L29" si="5">IF(K6="","",K6*H6)</f>
        <v>0.12513474470734745</v>
      </c>
      <c r="M6" s="224">
        <f t="shared" ref="M6:M31" si="6">J6</f>
        <v>0.12513474470734745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0.5005389788293898</v>
      </c>
      <c r="Z6" s="116">
        <v>0.17</v>
      </c>
      <c r="AA6" s="121">
        <f>$M6*Z6*4</f>
        <v>8.5091626400996268E-2</v>
      </c>
      <c r="AB6" s="116">
        <v>0.17</v>
      </c>
      <c r="AC6" s="121">
        <f t="shared" ref="AC6:AC29" si="7">$M6*AB6*4</f>
        <v>8.5091626400996268E-2</v>
      </c>
      <c r="AD6" s="116">
        <v>0.33</v>
      </c>
      <c r="AE6" s="121">
        <f t="shared" ref="AE6:AE29" si="8">$M6*AD6*4</f>
        <v>0.16517786301369863</v>
      </c>
      <c r="AF6" s="122">
        <f>1-SUM(Z6,AB6,AD6)</f>
        <v>0.32999999999999996</v>
      </c>
      <c r="AG6" s="121">
        <f>$M6*AF6*4</f>
        <v>0.16517786301369861</v>
      </c>
      <c r="AH6" s="123">
        <f>SUM(Z6,AB6,AD6,AF6)</f>
        <v>1</v>
      </c>
      <c r="AI6" s="183">
        <f>SUM(AA6,AC6,AE6,AG6)/4</f>
        <v>0.12513474470734745</v>
      </c>
      <c r="AJ6" s="120">
        <f>(AA6+AC6)/2</f>
        <v>8.5091626400996268E-2</v>
      </c>
      <c r="AK6" s="119">
        <f>(AE6+AG6)/2</f>
        <v>0.16517786301369863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6.680370485678705E-2</v>
      </c>
      <c r="J7" s="24">
        <f t="shared" si="3"/>
        <v>6.680370485678705E-2</v>
      </c>
      <c r="K7" s="22">
        <f t="shared" si="4"/>
        <v>6.680370485678705E-2</v>
      </c>
      <c r="L7" s="22">
        <f t="shared" si="5"/>
        <v>6.680370485678705E-2</v>
      </c>
      <c r="M7" s="224">
        <f t="shared" si="6"/>
        <v>6.680370485678705E-2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4837.1157967685231</v>
      </c>
      <c r="S7" s="222">
        <f>IF($B$81=0,0,(SUMIF($N$6:$N$28,$U7,L$6:L$28)+SUMIF($N$91:$N$118,$U7,L$91:L$118))*$I$83*Poor!$B$81/$B$81)</f>
        <v>4837.1157967685231</v>
      </c>
      <c r="T7" s="222">
        <f>IF($B$81=0,0,(SUMIF($N$6:$N$28,$U7,M$6:M$28)+SUMIF($N$91:$N$118,$U7,M$91:M$118))*$I$83*Poor!$B$81/$B$81)</f>
        <v>4847.86559099632</v>
      </c>
      <c r="U7" s="223">
        <v>1</v>
      </c>
      <c r="V7" s="56"/>
      <c r="W7" s="115"/>
      <c r="X7" s="124">
        <v>4</v>
      </c>
      <c r="Y7" s="183">
        <f t="shared" ref="Y7:Y29" si="9">M7*4</f>
        <v>0.2672148194271482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0.2672148194271482</v>
      </c>
      <c r="AH7" s="123">
        <f t="shared" ref="AH7:AH30" si="12">SUM(Z7,AB7,AD7,AF7)</f>
        <v>1</v>
      </c>
      <c r="AI7" s="183">
        <f t="shared" ref="AI7:AI30" si="13">SUM(AA7,AC7,AE7,AG7)/4</f>
        <v>6.680370485678705E-2</v>
      </c>
      <c r="AJ7" s="120">
        <f t="shared" ref="AJ7:AJ31" si="14">(AA7+AC7)/2</f>
        <v>0</v>
      </c>
      <c r="AK7" s="119">
        <f t="shared" ref="AK7:AK31" si="15">(AE7+AG7)/2</f>
        <v>0.1336074097135741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2000</v>
      </c>
      <c r="S8" s="222">
        <f>IF($B$81=0,0,(SUMIF($N$6:$N$28,$U8,L$6:L$28)+SUMIF($N$91:$N$118,$U8,L$91:L$118))*$I$83*Poor!$B$81/$B$81)</f>
        <v>2000</v>
      </c>
      <c r="T8" s="222">
        <f>IF($B$81=0,0,(SUMIF($N$6:$N$28,$U8,M$6:M$28)+SUMIF($N$91:$N$118,$U8,M$91:M$118))*$I$83*Poor!$B$81/$B$81)</f>
        <v>1985.6026300233013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0.45970672317856953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2.1452980414999913E-2</v>
      </c>
      <c r="AB8" s="125">
        <f>IF($Y8=0,0,AC8/$Y8)</f>
        <v>0.54029327682143047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2.5213686251666756E-2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3214.2257462686571</v>
      </c>
      <c r="S9" s="222">
        <f>IF($B$81=0,0,(SUMIF($N$6:$N$28,$U9,L$6:L$28)+SUMIF($N$91:$N$118,$U9,L$91:L$118))*$I$83*Poor!$B$81/$B$81)</f>
        <v>3214.2257462686571</v>
      </c>
      <c r="T9" s="222">
        <f>IF($B$81=0,0,(SUMIF($N$6:$N$28,$U9,M$6:M$28)+SUMIF($N$91:$N$118,$U9,M$91:M$118))*$I$83*Poor!$B$81/$B$81)</f>
        <v>3214.2257462686571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0.45970672317856959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5.2100095293571222E-2</v>
      </c>
      <c r="AB9" s="125">
        <f>IF($Y9=0,0,AC9/$Y9)</f>
        <v>0.54029327682143047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6.123323803976212E-2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</v>
      </c>
      <c r="H10" s="24">
        <f t="shared" si="1"/>
        <v>1</v>
      </c>
      <c r="I10" s="22">
        <f t="shared" si="2"/>
        <v>0.21029589041095886</v>
      </c>
      <c r="J10" s="24">
        <f t="shared" si="3"/>
        <v>0.15810038127557238</v>
      </c>
      <c r="K10" s="22">
        <f t="shared" si="4"/>
        <v>0.15772191780821915</v>
      </c>
      <c r="L10" s="22">
        <f t="shared" si="5"/>
        <v>0.15772191780821915</v>
      </c>
      <c r="M10" s="224">
        <f t="shared" si="6"/>
        <v>0.15810038127557238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0.63240152510228953</v>
      </c>
      <c r="Z10" s="125">
        <f>IF($Y10=0,0,AA10/$Y10)</f>
        <v>0.45970672317856953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0.29071923283790341</v>
      </c>
      <c r="AB10" s="125">
        <f>IF($Y10=0,0,AC10/$Y10)</f>
        <v>0.54029327682143047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0.34168229226438612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0.15810038127557238</v>
      </c>
      <c r="AJ10" s="120">
        <f t="shared" si="14"/>
        <v>0.31620076255114477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6061</v>
      </c>
      <c r="S11" s="222">
        <f>IF($B$81=0,0,(SUMIF($N$6:$N$28,$U11,L$6:L$28)+SUMIF($N$91:$N$118,$U11,L$91:L$118))*$I$83*Poor!$B$81/$B$81)</f>
        <v>6061</v>
      </c>
      <c r="T11" s="222">
        <f>IF($B$81=0,0,(SUMIF($N$6:$N$28,$U11,M$6:M$28)+SUMIF($N$91:$N$118,$U11,M$91:M$118))*$I$83*Poor!$B$81/$B$81)</f>
        <v>6043.1832546538344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0.45970672317856953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9.0282736518163528E-2</v>
      </c>
      <c r="AB11" s="125">
        <f>IF($Y11=0,0,AC11/$Y11)</f>
        <v>0.54029327682143047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0.10610929336975676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3.323881089936645E-2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3.323881089936645E-2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0.1329552435974658</v>
      </c>
      <c r="Z13" s="116">
        <v>1</v>
      </c>
      <c r="AA13" s="121">
        <f>$M13*Z13*4</f>
        <v>0.1329552435974658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3.323881089936645E-2</v>
      </c>
      <c r="AJ13" s="120">
        <f t="shared" si="14"/>
        <v>6.64776217987329E-2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3.6235181693229672E-3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3.6235181693229672E-3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1.4494072677291869E-2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1.4494072677291869E-2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3.6235181693229672E-3</v>
      </c>
      <c r="AJ14" s="120">
        <f t="shared" si="14"/>
        <v>7.2470363386459343E-3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7640</v>
      </c>
      <c r="S15" s="222">
        <f>IF($B$81=0,0,(SUMIF($N$6:$N$28,$U15,L$6:L$28)+SUMIF($N$91:$N$118,$U15,L$91:L$118))*$I$83*Poor!$B$81/$B$81)</f>
        <v>7640</v>
      </c>
      <c r="T15" s="222">
        <f>IF($B$81=0,0,(SUMIF($N$6:$N$28,$U15,M$6:M$28)+SUMIF($N$91:$N$118,$U15,M$91:M$118))*$I$83*Poor!$B$81/$B$81)</f>
        <v>7640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28320</v>
      </c>
      <c r="S20" s="222">
        <f>IF($B$81=0,0,(SUMIF($N$6:$N$28,$U20,L$6:L$28)+SUMIF($N$91:$N$118,$U20,L$91:L$118))*$I$83*Poor!$B$81/$B$81)</f>
        <v>28320</v>
      </c>
      <c r="T20" s="222">
        <f>IF($B$81=0,0,(SUMIF($N$6:$N$28,$U20,M$6:M$28)+SUMIF($N$91:$N$118,$U20,M$91:M$118))*$I$83*Poor!$B$81/$B$81)</f>
        <v>28320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54287.437771621437</v>
      </c>
      <c r="S23" s="179">
        <f>SUM(S7:S22)</f>
        <v>54287.437771621437</v>
      </c>
      <c r="T23" s="179">
        <f>SUM(T7:T22)</f>
        <v>54265.973450526362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0.1951229526617676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0.1951229526617676</v>
      </c>
      <c r="N29" s="229"/>
      <c r="P29" s="22"/>
      <c r="V29" s="56"/>
      <c r="W29" s="110"/>
      <c r="X29" s="118"/>
      <c r="Y29" s="183">
        <f t="shared" si="9"/>
        <v>0.78049181064707041</v>
      </c>
      <c r="Z29" s="116">
        <v>0.25</v>
      </c>
      <c r="AA29" s="121">
        <f t="shared" si="16"/>
        <v>0.1951229526617676</v>
      </c>
      <c r="AB29" s="116">
        <v>0.25</v>
      </c>
      <c r="AC29" s="121">
        <f t="shared" si="7"/>
        <v>0.1951229526617676</v>
      </c>
      <c r="AD29" s="116">
        <v>0.25</v>
      </c>
      <c r="AE29" s="121">
        <f t="shared" si="8"/>
        <v>0.1951229526617676</v>
      </c>
      <c r="AF29" s="122">
        <f t="shared" si="10"/>
        <v>0.25</v>
      </c>
      <c r="AG29" s="121">
        <f t="shared" si="11"/>
        <v>0.1951229526617676</v>
      </c>
      <c r="AH29" s="123">
        <f t="shared" si="12"/>
        <v>1</v>
      </c>
      <c r="AI29" s="183">
        <f t="shared" si="13"/>
        <v>0.1951229526617676</v>
      </c>
      <c r="AJ29" s="120">
        <f t="shared" si="14"/>
        <v>0.1951229526617676</v>
      </c>
      <c r="AK29" s="119">
        <f t="shared" si="15"/>
        <v>0.1951229526617676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1.3616811848513155</v>
      </c>
      <c r="J30" s="231">
        <f>IF(I$32&lt;=1,I30,1-SUM(J6:J29))</f>
        <v>0.19117172512841352</v>
      </c>
      <c r="K30" s="22">
        <f t="shared" si="4"/>
        <v>0.51235726027397255</v>
      </c>
      <c r="L30" s="22">
        <f>IF(L124=L119,0,IF(K30="",0,(L119-L124)/(B119-B124)*K30))</f>
        <v>0.51235726027397255</v>
      </c>
      <c r="M30" s="175">
        <f t="shared" si="6"/>
        <v>0.19117172512841352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0.76468690051365407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5.0710566681857056E-2</v>
      </c>
      <c r="AC30" s="187">
        <f>IF(AC79*4/$I$83+SUM(AC6:AC29)&lt;1,AC79*4/$I$83,1-SUM(AC6:AC29))</f>
        <v>3.8777706059240247E-2</v>
      </c>
      <c r="AD30" s="122">
        <f>IF($Y30=0,0,AE30/($Y$30))</f>
        <v>0.64453688336073378</v>
      </c>
      <c r="AE30" s="187">
        <f>IF(AE79*4/$I$83+SUM(AE6:AE29)&lt;1,AE79*4/$I$83,1-SUM(AE6:AE29))</f>
        <v>0.49286891160385005</v>
      </c>
      <c r="AF30" s="122">
        <f>IF($Y30=0,0,AG30/($Y$30))</f>
        <v>0.30475254995740919</v>
      </c>
      <c r="AG30" s="187">
        <f>IF(AG79*4/$I$83+SUM(AG6:AG29)&lt;1,AG79*4/$I$83,1-SUM(AG6:AG29))</f>
        <v>0.23304028285056377</v>
      </c>
      <c r="AH30" s="123">
        <f t="shared" si="12"/>
        <v>1</v>
      </c>
      <c r="AI30" s="183">
        <f t="shared" si="13"/>
        <v>0.19117172512841352</v>
      </c>
      <c r="AJ30" s="120">
        <f t="shared" si="14"/>
        <v>1.9388853029620123E-2</v>
      </c>
      <c r="AK30" s="119">
        <f t="shared" si="15"/>
        <v>0.36295459722720691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-0.32032960674586697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2.288554191801806</v>
      </c>
      <c r="J32" s="17"/>
      <c r="L32" s="22">
        <f>SUM(L6:L30)</f>
        <v>1.320329606745867</v>
      </c>
      <c r="M32" s="23"/>
      <c r="N32" s="56"/>
      <c r="O32" s="2"/>
      <c r="P32" s="22"/>
      <c r="Q32" s="234" t="s">
        <v>143</v>
      </c>
      <c r="R32" s="234">
        <f t="shared" si="50"/>
        <v>22978.006941864995</v>
      </c>
      <c r="S32" s="234">
        <f t="shared" si="50"/>
        <v>22978.006941864995</v>
      </c>
      <c r="T32" s="234">
        <f t="shared" si="50"/>
        <v>22999.471262960069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7.1986849883494625E-3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2750</v>
      </c>
      <c r="J37" s="38">
        <f t="shared" ref="J37:J49" si="53">J91*I$83</f>
        <v>2750</v>
      </c>
      <c r="K37" s="40">
        <f t="shared" ref="K37:K49" si="54">(B37/B$65)</f>
        <v>6.2470184684582361E-2</v>
      </c>
      <c r="L37" s="22">
        <f t="shared" ref="L37:L49" si="55">(K37*H37)</f>
        <v>6.2470184684582361E-2</v>
      </c>
      <c r="M37" s="24">
        <f t="shared" ref="M37:M49" si="56">J37/B$65</f>
        <v>6.2470184684582361E-2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2750</v>
      </c>
      <c r="AH37" s="123">
        <f>SUM(Z37,AB37,AD37,AF37)</f>
        <v>1</v>
      </c>
      <c r="AI37" s="112">
        <f>SUM(AA37,AC37,AE37,AG37)</f>
        <v>2750</v>
      </c>
      <c r="AJ37" s="148">
        <f>(AA37+AC37)</f>
        <v>0</v>
      </c>
      <c r="AK37" s="147">
        <f>(AE37+AG37)</f>
        <v>2750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825</v>
      </c>
      <c r="J38" s="38">
        <f t="shared" si="53"/>
        <v>3282.1832546538349</v>
      </c>
      <c r="K38" s="40">
        <f t="shared" si="54"/>
        <v>7.4964221621498836E-2</v>
      </c>
      <c r="L38" s="22">
        <f t="shared" si="55"/>
        <v>7.4964221621498836E-2</v>
      </c>
      <c r="M38" s="24">
        <f t="shared" si="56"/>
        <v>7.4559488758861342E-2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3282.1832546538349</v>
      </c>
      <c r="AH38" s="123">
        <f t="shared" ref="AH38:AI58" si="61">SUM(Z38,AB38,AD38,AF38)</f>
        <v>1</v>
      </c>
      <c r="AI38" s="112">
        <f t="shared" si="61"/>
        <v>3282.1832546538349</v>
      </c>
      <c r="AJ38" s="148">
        <f t="shared" ref="AJ38:AJ64" si="62">(AA38+AC38)</f>
        <v>0</v>
      </c>
      <c r="AK38" s="147">
        <f t="shared" ref="AK38:AK64" si="63">(AE38+AG38)</f>
        <v>3282.1832546538349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11</v>
      </c>
      <c r="J39" s="38">
        <f t="shared" si="53"/>
        <v>11</v>
      </c>
      <c r="K39" s="40">
        <f t="shared" si="54"/>
        <v>2.4988073873832942E-4</v>
      </c>
      <c r="L39" s="22">
        <f t="shared" si="55"/>
        <v>2.4988073873832942E-4</v>
      </c>
      <c r="M39" s="24">
        <f t="shared" si="56"/>
        <v>2.4988073873832942E-4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0.45970672317856953</v>
      </c>
      <c r="AA39" s="147">
        <f t="shared" ref="AA39:AA64" si="64">$J39*Z39</f>
        <v>5.0567739549642647</v>
      </c>
      <c r="AB39" s="122">
        <f>AB8</f>
        <v>0.54029327682143047</v>
      </c>
      <c r="AC39" s="147">
        <f t="shared" ref="AC39:AC64" si="65">$J39*AB39</f>
        <v>5.9432260450357353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11</v>
      </c>
      <c r="AJ39" s="148">
        <f t="shared" si="62"/>
        <v>11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0.45970672317856959</v>
      </c>
      <c r="AA40" s="147">
        <f t="shared" si="64"/>
        <v>0</v>
      </c>
      <c r="AB40" s="122">
        <f>AB9</f>
        <v>0.54029327682143047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496.40065750582528</v>
      </c>
      <c r="K41" s="40">
        <f t="shared" si="54"/>
        <v>1.1358215397196792E-2</v>
      </c>
      <c r="L41" s="22">
        <f t="shared" si="55"/>
        <v>1.1358215397196792E-2</v>
      </c>
      <c r="M41" s="24">
        <f t="shared" si="56"/>
        <v>1.1276451182522552E-2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0.45970672317856953</v>
      </c>
      <c r="AA41" s="147">
        <f t="shared" si="64"/>
        <v>228.19871964569032</v>
      </c>
      <c r="AB41" s="122">
        <f>AB11</f>
        <v>0.54029327682143047</v>
      </c>
      <c r="AC41" s="147">
        <f t="shared" si="65"/>
        <v>268.20193786013493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496.40065750582528</v>
      </c>
      <c r="AJ41" s="148">
        <f t="shared" si="62"/>
        <v>496.40065750582528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992.80131501165056</v>
      </c>
      <c r="K44" s="40">
        <f t="shared" si="54"/>
        <v>2.2716430794393585E-2</v>
      </c>
      <c r="L44" s="22">
        <f t="shared" si="55"/>
        <v>2.2716430794393585E-2</v>
      </c>
      <c r="M44" s="24">
        <f t="shared" si="56"/>
        <v>2.2552902365045105E-2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248.20032875291264</v>
      </c>
      <c r="AB44" s="116">
        <v>0.25</v>
      </c>
      <c r="AC44" s="147">
        <f t="shared" si="65"/>
        <v>248.20032875291264</v>
      </c>
      <c r="AD44" s="116">
        <v>0.25</v>
      </c>
      <c r="AE44" s="147">
        <f t="shared" si="66"/>
        <v>248.20032875291264</v>
      </c>
      <c r="AF44" s="122">
        <f t="shared" si="57"/>
        <v>0.25</v>
      </c>
      <c r="AG44" s="147">
        <f t="shared" si="60"/>
        <v>248.20032875291264</v>
      </c>
      <c r="AH44" s="123">
        <f t="shared" si="61"/>
        <v>1</v>
      </c>
      <c r="AI44" s="112">
        <f t="shared" si="61"/>
        <v>992.80131501165056</v>
      </c>
      <c r="AJ44" s="148">
        <f t="shared" si="62"/>
        <v>496.40065750582528</v>
      </c>
      <c r="AK44" s="147">
        <f t="shared" si="63"/>
        <v>496.40065750582528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496.40065750582528</v>
      </c>
      <c r="K45" s="40">
        <f t="shared" si="54"/>
        <v>1.1358215397196792E-2</v>
      </c>
      <c r="L45" s="22">
        <f t="shared" si="55"/>
        <v>1.1358215397196792E-2</v>
      </c>
      <c r="M45" s="24">
        <f t="shared" si="56"/>
        <v>1.1276451182522552E-2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124.10016437645632</v>
      </c>
      <c r="AB45" s="116">
        <v>0.25</v>
      </c>
      <c r="AC45" s="147">
        <f t="shared" si="65"/>
        <v>124.10016437645632</v>
      </c>
      <c r="AD45" s="116">
        <v>0.25</v>
      </c>
      <c r="AE45" s="147">
        <f t="shared" si="66"/>
        <v>124.10016437645632</v>
      </c>
      <c r="AF45" s="122">
        <f t="shared" si="57"/>
        <v>0.25</v>
      </c>
      <c r="AG45" s="147">
        <f t="shared" si="60"/>
        <v>124.10016437645632</v>
      </c>
      <c r="AH45" s="123">
        <f t="shared" si="61"/>
        <v>1</v>
      </c>
      <c r="AI45" s="112">
        <f t="shared" si="61"/>
        <v>496.40065750582528</v>
      </c>
      <c r="AJ45" s="148">
        <f t="shared" si="62"/>
        <v>248.20032875291264</v>
      </c>
      <c r="AK45" s="147">
        <f t="shared" si="63"/>
        <v>248.20032875291264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28320</v>
      </c>
      <c r="J48" s="38">
        <f t="shared" si="53"/>
        <v>28320</v>
      </c>
      <c r="K48" s="40">
        <f t="shared" si="54"/>
        <v>0.64332932009722632</v>
      </c>
      <c r="L48" s="22">
        <f t="shared" si="55"/>
        <v>0.64332932009722632</v>
      </c>
      <c r="M48" s="24">
        <f t="shared" si="56"/>
        <v>0.64332932009722632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7080</v>
      </c>
      <c r="AB48" s="116">
        <v>0.25</v>
      </c>
      <c r="AC48" s="147">
        <f t="shared" si="65"/>
        <v>7080</v>
      </c>
      <c r="AD48" s="116">
        <v>0.25</v>
      </c>
      <c r="AE48" s="147">
        <f t="shared" si="66"/>
        <v>7080</v>
      </c>
      <c r="AF48" s="122">
        <f t="shared" si="57"/>
        <v>0.25</v>
      </c>
      <c r="AG48" s="147">
        <f t="shared" si="60"/>
        <v>7080</v>
      </c>
      <c r="AH48" s="123">
        <f t="shared" si="61"/>
        <v>1</v>
      </c>
      <c r="AI48" s="112">
        <f t="shared" si="61"/>
        <v>28320</v>
      </c>
      <c r="AJ48" s="148">
        <f t="shared" si="62"/>
        <v>14160</v>
      </c>
      <c r="AK48" s="147">
        <f t="shared" si="63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7640</v>
      </c>
      <c r="J49" s="38">
        <f t="shared" si="53"/>
        <v>7640</v>
      </c>
      <c r="K49" s="40">
        <f t="shared" si="54"/>
        <v>0.17355353126916698</v>
      </c>
      <c r="L49" s="22">
        <f t="shared" si="55"/>
        <v>0.17355353126916698</v>
      </c>
      <c r="M49" s="24">
        <f t="shared" si="56"/>
        <v>0.17355353126916698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1910</v>
      </c>
      <c r="AB49" s="116">
        <v>0.25</v>
      </c>
      <c r="AC49" s="147">
        <f t="shared" si="65"/>
        <v>1910</v>
      </c>
      <c r="AD49" s="116">
        <v>0.25</v>
      </c>
      <c r="AE49" s="147">
        <f t="shared" si="66"/>
        <v>1910</v>
      </c>
      <c r="AF49" s="122">
        <f t="shared" si="57"/>
        <v>0.25</v>
      </c>
      <c r="AG49" s="147">
        <f t="shared" si="60"/>
        <v>1910</v>
      </c>
      <c r="AH49" s="123">
        <f t="shared" si="61"/>
        <v>1</v>
      </c>
      <c r="AI49" s="112">
        <f t="shared" si="61"/>
        <v>7640</v>
      </c>
      <c r="AJ49" s="148">
        <f t="shared" si="62"/>
        <v>3820</v>
      </c>
      <c r="AK49" s="147">
        <f t="shared" si="63"/>
        <v>3820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39546</v>
      </c>
      <c r="J65" s="39">
        <f>SUM(J37:J64)</f>
        <v>43988.785884677134</v>
      </c>
      <c r="K65" s="40">
        <f>SUM(K37:K64)</f>
        <v>1</v>
      </c>
      <c r="L65" s="22">
        <f>SUM(L37:L64)</f>
        <v>1</v>
      </c>
      <c r="M65" s="24">
        <f>SUM(M37:M64)</f>
        <v>0.99926821027866553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9595.5559867300235</v>
      </c>
      <c r="AB65" s="137"/>
      <c r="AC65" s="153">
        <f>SUM(AC37:AC64)</f>
        <v>9636.4456570345392</v>
      </c>
      <c r="AD65" s="137"/>
      <c r="AE65" s="153">
        <f>SUM(AE37:AE64)</f>
        <v>9362.300493129369</v>
      </c>
      <c r="AF65" s="137"/>
      <c r="AG65" s="153">
        <f>SUM(AG37:AG64)</f>
        <v>15394.483747783204</v>
      </c>
      <c r="AH65" s="137"/>
      <c r="AI65" s="153">
        <f>SUM(AI37:AI64)</f>
        <v>43988.785884677134</v>
      </c>
      <c r="AJ65" s="153">
        <f>SUM(AJ37:AJ64)</f>
        <v>19232.001643764561</v>
      </c>
      <c r="AK65" s="153">
        <f>SUM(AK37:AK64)</f>
        <v>24756.784240912573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75">J124*I$83</f>
        <v>16743.113280336998</v>
      </c>
      <c r="K70" s="40">
        <f>B70/B$76</f>
        <v>0.3803437741154676</v>
      </c>
      <c r="L70" s="22">
        <f t="shared" ref="L70:L75" si="76">(L124*G$37*F$9/F$7)/B$130</f>
        <v>0.38034377411546766</v>
      </c>
      <c r="M70" s="24">
        <f>J70/B$76</f>
        <v>0.3803437741154676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4185.7783200842496</v>
      </c>
      <c r="AB70" s="116">
        <v>0.25</v>
      </c>
      <c r="AC70" s="147">
        <f>$J70*AB70</f>
        <v>4185.7783200842496</v>
      </c>
      <c r="AD70" s="116">
        <v>0.25</v>
      </c>
      <c r="AE70" s="147">
        <f>$J70*AD70</f>
        <v>4185.7783200842496</v>
      </c>
      <c r="AF70" s="122">
        <f>1-SUM(Z70,AB70,AD70)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16326.000000000002</v>
      </c>
      <c r="J71" s="51">
        <f t="shared" si="75"/>
        <v>16326.000000000002</v>
      </c>
      <c r="K71" s="40">
        <f t="shared" ref="K71:K72" si="78">B71/B$76</f>
        <v>0.3708684491492697</v>
      </c>
      <c r="L71" s="22">
        <f t="shared" si="76"/>
        <v>0.37086844914926975</v>
      </c>
      <c r="M71" s="24">
        <f t="shared" ref="M71:M72" si="79">J71/B$76</f>
        <v>0.3708684491492697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7718.2865232203039</v>
      </c>
      <c r="K72" s="40">
        <f t="shared" si="78"/>
        <v>0.70902523795461259</v>
      </c>
      <c r="L72" s="22">
        <f t="shared" si="76"/>
        <v>5.3880800519365717E-2</v>
      </c>
      <c r="M72" s="24">
        <f t="shared" si="79"/>
        <v>0.1753319216560347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493.28999999999996</v>
      </c>
      <c r="AB73" s="116">
        <v>0.09</v>
      </c>
      <c r="AC73" s="147">
        <f>$H$73*$B$73*AB73</f>
        <v>493.28999999999996</v>
      </c>
      <c r="AD73" s="116">
        <v>0.23</v>
      </c>
      <c r="AE73" s="147">
        <f>$H$73*$B$73*AD73</f>
        <v>1260.6300000000001</v>
      </c>
      <c r="AF73" s="122">
        <f>1-SUM(Z73,AB73,AD73)</f>
        <v>0.59</v>
      </c>
      <c r="AG73" s="147">
        <f>$H$73*$B$73*AF73</f>
        <v>3233.79</v>
      </c>
      <c r="AH73" s="155">
        <f>SUM(Z73,AB73,AD73,AF73)</f>
        <v>1</v>
      </c>
      <c r="AI73" s="147">
        <f>SUM(AA73,AC73,AE73,AG73)</f>
        <v>5481</v>
      </c>
      <c r="AJ73" s="148">
        <f>(AA73+AC73)</f>
        <v>986.57999999999993</v>
      </c>
      <c r="AK73" s="147">
        <f>(AE73+AG73)</f>
        <v>4494.42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22802.886719662998</v>
      </c>
      <c r="J74" s="51">
        <f t="shared" si="75"/>
        <v>3201.3860811198347</v>
      </c>
      <c r="K74" s="40">
        <f>B74/B$76</f>
        <v>0.19490697621589695</v>
      </c>
      <c r="L74" s="22">
        <f t="shared" si="76"/>
        <v>0.19490697621589698</v>
      </c>
      <c r="M74" s="24">
        <f>J74/B$76</f>
        <v>7.2724065357893608E-2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162.34410234099641</v>
      </c>
      <c r="AD74" s="156"/>
      <c r="AE74" s="147">
        <f>AE30*$I$83/4</f>
        <v>2063.4114071594113</v>
      </c>
      <c r="AF74" s="156"/>
      <c r="AG74" s="147">
        <f>AG30*$I$83/4</f>
        <v>975.63057161942686</v>
      </c>
      <c r="AH74" s="155"/>
      <c r="AI74" s="147">
        <f>SUM(AA74,AC74,AE74,AG74)</f>
        <v>3201.3860811198347</v>
      </c>
      <c r="AJ74" s="148">
        <f>(AA74+AC74)</f>
        <v>162.34410234099641</v>
      </c>
      <c r="AK74" s="147">
        <f>(AE74+AG74)</f>
        <v>3039.0419787788383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-1.6893697381334762E-16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15642.852522725301</v>
      </c>
      <c r="AB75" s="158"/>
      <c r="AC75" s="149">
        <f>AA75+AC65-SUM(AC70,AC74)</f>
        <v>20931.175757334597</v>
      </c>
      <c r="AD75" s="158"/>
      <c r="AE75" s="149">
        <f>AC75+AE65-SUM(AE70,AE74)</f>
        <v>24044.286523220304</v>
      </c>
      <c r="AF75" s="158"/>
      <c r="AG75" s="149">
        <f>IF(SUM(AG6:AG29)+((AG65-AG70-$J$75)*4/I$83)&lt;1,0,AG65-AG70-$J$75-(1-SUM(AG6:AG29))*I$83/4)</f>
        <v>10233.074856079527</v>
      </c>
      <c r="AH75" s="134"/>
      <c r="AI75" s="149">
        <f>AI76-SUM(AI70,AI74)</f>
        <v>24044.2865232203</v>
      </c>
      <c r="AJ75" s="151">
        <f>AJ76-SUM(AJ70,AJ74)</f>
        <v>10698.100901255066</v>
      </c>
      <c r="AK75" s="149">
        <f>AJ75+AK76-SUM(AK70,AK74)</f>
        <v>24044.2865232203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39546</v>
      </c>
      <c r="J76" s="51">
        <f t="shared" si="75"/>
        <v>43988.785884677141</v>
      </c>
      <c r="K76" s="40">
        <f>SUM(K70:K75)</f>
        <v>1.7796531946193184</v>
      </c>
      <c r="L76" s="22">
        <f>SUM(L70:L75)</f>
        <v>0.99999999999999978</v>
      </c>
      <c r="M76" s="24">
        <f>SUM(M70:M75)</f>
        <v>0.99926821027866564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9595.5559867300235</v>
      </c>
      <c r="AB76" s="137"/>
      <c r="AC76" s="153">
        <f>AC65</f>
        <v>9636.4456570345392</v>
      </c>
      <c r="AD76" s="137"/>
      <c r="AE76" s="153">
        <f>AE65</f>
        <v>9362.300493129369</v>
      </c>
      <c r="AF76" s="137"/>
      <c r="AG76" s="153">
        <f>AG65</f>
        <v>15394.483747783204</v>
      </c>
      <c r="AH76" s="137"/>
      <c r="AI76" s="153">
        <f>SUM(AA76,AC76,AE76,AG76)</f>
        <v>43988.785884677134</v>
      </c>
      <c r="AJ76" s="154">
        <f>SUM(AA76,AC76)</f>
        <v>19232.001643764561</v>
      </c>
      <c r="AK76" s="154">
        <f>SUM(AE76,AG76)</f>
        <v>24756.784240912573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75"/>
        <v>0</v>
      </c>
      <c r="K77" s="40"/>
      <c r="L77" s="22">
        <f>-(L131*G$37*F$9/F$7)/B$130</f>
        <v>-0.31698764862990403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10233.074856079527</v>
      </c>
      <c r="AB78" s="112"/>
      <c r="AC78" s="112">
        <f>IF(AA75&lt;0,0,AA75)</f>
        <v>15642.852522725301</v>
      </c>
      <c r="AD78" s="112"/>
      <c r="AE78" s="112">
        <f>AC75</f>
        <v>20931.175757334597</v>
      </c>
      <c r="AF78" s="112"/>
      <c r="AG78" s="112">
        <f>AE75</f>
        <v>24044.286523220304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15642.852522725301</v>
      </c>
      <c r="AB79" s="112"/>
      <c r="AC79" s="112">
        <f>AA79-AA74+AC65-AC70</f>
        <v>21093.519859675591</v>
      </c>
      <c r="AD79" s="112"/>
      <c r="AE79" s="112">
        <f>AC79-AC74+AE65-AE70</f>
        <v>26107.697930379712</v>
      </c>
      <c r="AF79" s="112"/>
      <c r="AG79" s="112">
        <f>AE79-AE74+AG65-AG70</f>
        <v>35252.991950919255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4186.5318720242303</v>
      </c>
      <c r="AB83" s="112"/>
      <c r="AC83" s="165">
        <f>$I$83*AB82/4</f>
        <v>4186.5318720242303</v>
      </c>
      <c r="AD83" s="112"/>
      <c r="AE83" s="165">
        <f>$I$83*AD82/4</f>
        <v>4186.5318720242303</v>
      </c>
      <c r="AF83" s="112"/>
      <c r="AG83" s="165">
        <f>$I$83*AF82/4</f>
        <v>4186.5318720242303</v>
      </c>
      <c r="AH83" s="165">
        <f>SUM(AA83,AC83,AE83,AG83)</f>
        <v>16746.127488096921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1</v>
      </c>
      <c r="I91" s="22">
        <f t="shared" ref="I91" si="82">(D91*H91)</f>
        <v>0.16421707060063223</v>
      </c>
      <c r="J91" s="24">
        <f>IF(I$32&lt;=1+I$131,I91,L91+J$33*(I91-L91))</f>
        <v>0.16421707060063223</v>
      </c>
      <c r="K91" s="22">
        <f t="shared" ref="K91" si="83">IF(B91="",0,B91)</f>
        <v>0.16421707060063223</v>
      </c>
      <c r="L91" s="22">
        <f t="shared" ref="L91" si="84">(K91*H91)</f>
        <v>0.16421707060063223</v>
      </c>
      <c r="M91" s="227">
        <f t="shared" si="80"/>
        <v>0.16421707060063223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1</v>
      </c>
      <c r="I92" s="22">
        <f t="shared" ref="I92:I118" si="88">(D92*H92)</f>
        <v>4.9265121180189664E-2</v>
      </c>
      <c r="J92" s="24">
        <f t="shared" ref="J92:J118" si="89">IF(I$32&lt;=1+I$131,I92,L92+J$33*(I92-L92))</f>
        <v>0.19599655245589151</v>
      </c>
      <c r="K92" s="22">
        <f t="shared" ref="K92:K118" si="90">IF(B92="",0,B92)</f>
        <v>0.19706048472075866</v>
      </c>
      <c r="L92" s="22">
        <f t="shared" ref="L92:L118" si="91">(K92*H92)</f>
        <v>0.19706048472075866</v>
      </c>
      <c r="M92" s="227">
        <f t="shared" ref="M92:M118" si="92">(J92)</f>
        <v>0.19599655245589151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1</v>
      </c>
      <c r="I93" s="22">
        <f t="shared" si="88"/>
        <v>6.5686828240252889E-4</v>
      </c>
      <c r="J93" s="24">
        <f t="shared" si="89"/>
        <v>6.5686828240252889E-4</v>
      </c>
      <c r="K93" s="22">
        <f t="shared" si="90"/>
        <v>6.5686828240252889E-4</v>
      </c>
      <c r="L93" s="22">
        <f t="shared" si="91"/>
        <v>6.5686828240252889E-4</v>
      </c>
      <c r="M93" s="227">
        <f t="shared" si="92"/>
        <v>6.5686828240252889E-4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2.9642713389030677E-2</v>
      </c>
      <c r="K95" s="22">
        <f t="shared" si="90"/>
        <v>2.9857649200114949E-2</v>
      </c>
      <c r="L95" s="22">
        <f t="shared" si="91"/>
        <v>2.9857649200114949E-2</v>
      </c>
      <c r="M95" s="227">
        <f t="shared" si="92"/>
        <v>2.9642713389030677E-2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5.9285426778061354E-2</v>
      </c>
      <c r="K98" s="22">
        <f t="shared" si="90"/>
        <v>5.9715298400229898E-2</v>
      </c>
      <c r="L98" s="22">
        <f t="shared" si="91"/>
        <v>5.9715298400229898E-2</v>
      </c>
      <c r="M98" s="227">
        <f t="shared" si="92"/>
        <v>5.9285426778061354E-2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2.9642713389030677E-2</v>
      </c>
      <c r="K99" s="22">
        <f t="shared" si="90"/>
        <v>2.9857649200114949E-2</v>
      </c>
      <c r="L99" s="22">
        <f t="shared" si="91"/>
        <v>2.9857649200114949E-2</v>
      </c>
      <c r="M99" s="227">
        <f t="shared" si="92"/>
        <v>2.9642713389030677E-2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1</v>
      </c>
      <c r="I102" s="22">
        <f t="shared" si="88"/>
        <v>1.6911372506945106</v>
      </c>
      <c r="J102" s="24">
        <f t="shared" si="89"/>
        <v>1.6911372506945106</v>
      </c>
      <c r="K102" s="22">
        <f t="shared" si="90"/>
        <v>1.6911372506945106</v>
      </c>
      <c r="L102" s="22">
        <f t="shared" si="91"/>
        <v>1.6911372506945106</v>
      </c>
      <c r="M102" s="227">
        <f t="shared" si="92"/>
        <v>1.6911372506945106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1</v>
      </c>
      <c r="I103" s="22">
        <f t="shared" si="88"/>
        <v>0.45622487977775644</v>
      </c>
      <c r="J103" s="24">
        <f t="shared" si="89"/>
        <v>0.45622487977775644</v>
      </c>
      <c r="K103" s="22">
        <f t="shared" si="90"/>
        <v>0.45622487977775644</v>
      </c>
      <c r="L103" s="22">
        <f t="shared" si="91"/>
        <v>0.45622487977775644</v>
      </c>
      <c r="M103" s="227">
        <f t="shared" si="92"/>
        <v>0.45622487977775644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2.3615011905354915</v>
      </c>
      <c r="J119" s="24">
        <f>SUM(J91:J118)</f>
        <v>2.6268034753673164</v>
      </c>
      <c r="K119" s="22">
        <f>SUM(K91:K118)</f>
        <v>2.6287271508765202</v>
      </c>
      <c r="L119" s="22">
        <f>SUM(L91:L118)</f>
        <v>2.6287271508765202</v>
      </c>
      <c r="M119" s="57">
        <f t="shared" si="80"/>
        <v>2.6268034753673164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9">
        <f>(B124)</f>
        <v>0.99982000568417595</v>
      </c>
      <c r="L124" s="29">
        <f>IF(SUMPRODUCT($B$124:$B124,$H$124:$H124)&lt;L$119,($B124*$H124),L$119)</f>
        <v>0.99982000568417595</v>
      </c>
      <c r="M124" s="240">
        <f t="shared" si="93"/>
        <v>0.99982000568417595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240">
        <f t="shared" si="93"/>
        <v>0.97491196168215344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0.46089978287257338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0.14163792323621838</v>
      </c>
      <c r="M126" s="240">
        <f t="shared" si="93"/>
        <v>0.46089978287257338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1.3616811848513155</v>
      </c>
      <c r="J128" s="228">
        <f>(J30)</f>
        <v>0.19117172512841352</v>
      </c>
      <c r="K128" s="29">
        <f>(B128)</f>
        <v>0.51235726027397255</v>
      </c>
      <c r="L128" s="29">
        <f>IF(L124=L119,0,(L119-L124)/(B119-B124)*K128)</f>
        <v>0.51235726027397255</v>
      </c>
      <c r="M128" s="240">
        <f t="shared" si="93"/>
        <v>0.19117172512841352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-4.4408920985006262E-16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2.3615011905354915</v>
      </c>
      <c r="J130" s="228">
        <f>(J119)</f>
        <v>2.6268034753673164</v>
      </c>
      <c r="K130" s="29">
        <f>(B130)</f>
        <v>2.6287271508765202</v>
      </c>
      <c r="L130" s="29">
        <f>(L119)</f>
        <v>2.6287271508765202</v>
      </c>
      <c r="M130" s="240">
        <f t="shared" si="93"/>
        <v>2.6268034753673164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0.83327403844593517</v>
      </c>
      <c r="M131" s="237">
        <f>IF(I131&lt;SUM(M126:M127),0,I131-(SUM(M126:M127)))</f>
        <v>0.51401217880958017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0.12513474470734745</v>
      </c>
      <c r="J6" s="24">
        <f t="shared" ref="J6:J13" si="3">IF(I$32&lt;=1+I$131,I6,B6*H6+J$33*(I6-B6*H6))</f>
        <v>0.12513474470734745</v>
      </c>
      <c r="K6" s="22">
        <f t="shared" ref="K6:K31" si="4">B6</f>
        <v>0.12513474470734745</v>
      </c>
      <c r="L6" s="22">
        <f t="shared" ref="L6:L29" si="5">IF(K6="","",K6*H6)</f>
        <v>0.12513474470734745</v>
      </c>
      <c r="M6" s="224">
        <f t="shared" ref="M6:M31" si="6">J6</f>
        <v>0.12513474470734745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0.5005389788293898</v>
      </c>
      <c r="Z6" s="156">
        <f>Poor!Z6</f>
        <v>0.17</v>
      </c>
      <c r="AA6" s="121">
        <f>$M6*Z6*4</f>
        <v>8.5091626400996268E-2</v>
      </c>
      <c r="AB6" s="156">
        <f>Poor!AB6</f>
        <v>0.17</v>
      </c>
      <c r="AC6" s="121">
        <f t="shared" ref="AC6:AC29" si="7">$M6*AB6*4</f>
        <v>8.5091626400996268E-2</v>
      </c>
      <c r="AD6" s="156">
        <f>Poor!AD6</f>
        <v>0.33</v>
      </c>
      <c r="AE6" s="121">
        <f t="shared" ref="AE6:AE29" si="8">$M6*AD6*4</f>
        <v>0.16517786301369863</v>
      </c>
      <c r="AF6" s="122">
        <f>1-SUM(Z6,AB6,AD6)</f>
        <v>0.32999999999999996</v>
      </c>
      <c r="AG6" s="121">
        <f>$M6*AF6*4</f>
        <v>0.16517786301369861</v>
      </c>
      <c r="AH6" s="123">
        <f>SUM(Z6,AB6,AD6,AF6)</f>
        <v>1</v>
      </c>
      <c r="AI6" s="183">
        <f>SUM(AA6,AC6,AE6,AG6)/4</f>
        <v>0.12513474470734745</v>
      </c>
      <c r="AJ6" s="120">
        <f>(AA6+AC6)/2</f>
        <v>8.5091626400996268E-2</v>
      </c>
      <c r="AK6" s="119">
        <f>(AE6+AG6)/2</f>
        <v>0.16517786301369863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224">
        <f t="shared" si="6"/>
        <v>6.1553549190535496E-2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3938.5156297902859</v>
      </c>
      <c r="S7" s="222">
        <f>IF($B$81=0,0,(SUMIF($N$6:$N$28,$U7,L$6:L$28)+SUMIF($N$91:$N$118,$U7,L$91:L$118))*$I$83*Poor!$B$81/$B$81)</f>
        <v>3938.5156297902859</v>
      </c>
      <c r="T7" s="222">
        <f>IF($B$81=0,0,(SUMIF($N$6:$N$28,$U7,M$6:M$28)+SUMIF($N$91:$N$118,$U7,M$91:M$118))*$I$83*Poor!$B$81/$B$81)</f>
        <v>3407.2616940695375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3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31894.999999999993</v>
      </c>
      <c r="S8" s="222">
        <f>IF($B$81=0,0,(SUMIF($N$6:$N$28,$U8,L$6:L$28)+SUMIF($N$91:$N$118,$U8,L$91:L$118))*$I$83*Poor!$B$81/$B$81)</f>
        <v>31894.999999999993</v>
      </c>
      <c r="T8" s="222">
        <f>IF($B$81=0,0,(SUMIF($N$6:$N$28,$U8,M$6:M$28)+SUMIF($N$91:$N$118,$U8,M$91:M$118))*$I$83*Poor!$B$81/$B$81)</f>
        <v>32318.549157369791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0.69150798110893341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3.2270372451750226E-2</v>
      </c>
      <c r="AB8" s="125">
        <f>IF($Y8=0,0,AC8/$Y8)</f>
        <v>0.30849201889106659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1.4396294214916443E-2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3126.3059701492543</v>
      </c>
      <c r="S9" s="222">
        <f>IF($B$81=0,0,(SUMIF($N$6:$N$28,$U9,L$6:L$28)+SUMIF($N$91:$N$118,$U9,L$91:L$118))*$I$83*Poor!$B$81/$B$81)</f>
        <v>3126.3059701492543</v>
      </c>
      <c r="T9" s="222">
        <f>IF($B$81=0,0,(SUMIF($N$6:$N$28,$U9,M$6:M$28)+SUMIF($N$91:$N$118,$U9,M$91:M$118))*$I$83*Poor!$B$81/$B$81)</f>
        <v>3126.3059701492543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0.6915079811089333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7.8370904525679116E-2</v>
      </c>
      <c r="AB9" s="125">
        <f>IF($Y9=0,0,AC9/$Y9)</f>
        <v>0.30849201889106664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3.4962428807654225E-2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</v>
      </c>
      <c r="H10" s="24">
        <f t="shared" si="1"/>
        <v>1</v>
      </c>
      <c r="I10" s="22">
        <f t="shared" si="2"/>
        <v>0.52573972602739716</v>
      </c>
      <c r="J10" s="24">
        <f t="shared" si="3"/>
        <v>7.6507865725771118E-2</v>
      </c>
      <c r="K10" s="22">
        <f t="shared" si="4"/>
        <v>0.10514794520547943</v>
      </c>
      <c r="L10" s="22">
        <f t="shared" si="5"/>
        <v>0.10514794520547943</v>
      </c>
      <c r="M10" s="224">
        <f t="shared" si="6"/>
        <v>7.6507865725771118E-2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0.30603146290308447</v>
      </c>
      <c r="Z10" s="125">
        <f>IF($Y10=0,0,AA10/$Y10)</f>
        <v>0.6915079811089333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0.21162319906792537</v>
      </c>
      <c r="AB10" s="125">
        <f>IF($Y10=0,0,AC10/$Y10)</f>
        <v>0.30849201889106664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9.4408263835159101E-2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7.6507865725771118E-2</v>
      </c>
      <c r="AJ10" s="120">
        <f t="shared" si="14"/>
        <v>0.15301573145154224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14369.999999999998</v>
      </c>
      <c r="S11" s="222">
        <f>IF($B$81=0,0,(SUMIF($N$6:$N$28,$U11,L$6:L$28)+SUMIF($N$91:$N$118,$U11,L$91:L$118))*$I$83*Poor!$B$81/$B$81)</f>
        <v>14369.999999999998</v>
      </c>
      <c r="T11" s="222">
        <f>IF($B$81=0,0,(SUMIF($N$6:$N$28,$U11,M$6:M$28)+SUMIF($N$91:$N$118,$U11,M$91:M$118))*$I$83*Poor!$B$81/$B$81)</f>
        <v>14369.999999999998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0.69150798110893319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0.13580665609368103</v>
      </c>
      <c r="AB11" s="125">
        <f>IF($Y11=0,0,AC11/$Y11)</f>
        <v>0.30849201889106675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6.0585373794239256E-2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3.753099708648319E-3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3.753099708648319E-3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1.5012398834593276E-2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1.0058307219177496E-2</v>
      </c>
      <c r="AF12" s="122">
        <f>1-SUM(Z12,AB12,AD12)</f>
        <v>0.32999999999999996</v>
      </c>
      <c r="AG12" s="121">
        <f>$M12*AF12*4</f>
        <v>4.9540916154157807E-3</v>
      </c>
      <c r="AH12" s="123">
        <f t="shared" si="12"/>
        <v>1</v>
      </c>
      <c r="AI12" s="183">
        <f t="shared" si="13"/>
        <v>3.753099708648319E-3</v>
      </c>
      <c r="AJ12" s="120">
        <f t="shared" si="14"/>
        <v>0</v>
      </c>
      <c r="AK12" s="119">
        <f t="shared" si="15"/>
        <v>7.5061994172966381E-3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3.0754034775079861E-2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3.0754034775079861E-2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0.12301613910031944</v>
      </c>
      <c r="Z13" s="156">
        <f>Poor!Z13</f>
        <v>1</v>
      </c>
      <c r="AA13" s="121">
        <f>$M13*Z13*4</f>
        <v>0.12301613910031944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3.0754034775079861E-2</v>
      </c>
      <c r="AJ13" s="120">
        <f t="shared" si="14"/>
        <v>6.1508069550159722E-2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3.3526411075558756E-3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3.3526411075558756E-3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1500</v>
      </c>
      <c r="S14" s="222">
        <f>IF($B$81=0,0,(SUMIF($N$6:$N$28,$U14,L$6:L$28)+SUMIF($N$91:$N$118,$U14,L$91:L$118))*$I$83*Poor!$B$81/$B$81)</f>
        <v>1500</v>
      </c>
      <c r="T14" s="222">
        <f>IF($B$81=0,0,(SUMIF($N$6:$N$28,$U14,M$6:M$28)+SUMIF($N$91:$N$118,$U14,M$91:M$118))*$I$83*Poor!$B$81/$B$81)</f>
        <v>1500</v>
      </c>
      <c r="U14" s="223">
        <v>8</v>
      </c>
      <c r="V14" s="56"/>
      <c r="W14" s="110"/>
      <c r="X14" s="118"/>
      <c r="Y14" s="183">
        <f>M14*4</f>
        <v>1.3410564430223502E-2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1.3410564430223502E-2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3.3526411075558756E-3</v>
      </c>
      <c r="AJ14" s="120">
        <f t="shared" si="14"/>
        <v>6.7052822151117512E-3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4000</v>
      </c>
      <c r="S15" s="222">
        <f>IF($B$81=0,0,(SUMIF($N$6:$N$28,$U15,L$6:L$28)+SUMIF($N$91:$N$118,$U15,L$91:L$118))*$I$83*Poor!$B$81/$B$81)</f>
        <v>4000</v>
      </c>
      <c r="T15" s="222">
        <f>IF($B$81=0,0,(SUMIF($N$6:$N$28,$U15,M$6:M$28)+SUMIF($N$91:$N$118,$U15,M$91:M$118))*$I$83*Poor!$B$81/$B$81)</f>
        <v>4000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4400</v>
      </c>
      <c r="S17" s="222">
        <f>IF($B$81=0,0,(SUMIF($N$6:$N$28,$U17,L$6:L$28)+SUMIF($N$91:$N$118,$U17,L$91:L$118))*$I$83*Poor!$B$81/$B$81)</f>
        <v>4400</v>
      </c>
      <c r="T17" s="222">
        <f>IF($B$81=0,0,(SUMIF($N$6:$N$28,$U17,M$6:M$28)+SUMIF($N$91:$N$118,$U17,M$91:M$118))*$I$83*Poor!$B$81/$B$81)</f>
        <v>4400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8520</v>
      </c>
      <c r="S20" s="222">
        <f>IF($B$81=0,0,(SUMIF($N$6:$N$28,$U20,L$6:L$28)+SUMIF($N$91:$N$118,$U20,L$91:L$118))*$I$83*Poor!$B$81/$B$81)</f>
        <v>8520</v>
      </c>
      <c r="T20" s="222">
        <f>IF($B$81=0,0,(SUMIF($N$6:$N$28,$U20,M$6:M$28)+SUMIF($N$91:$N$118,$U20,M$91:M$118))*$I$83*Poor!$B$81/$B$81)</f>
        <v>8520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4400</v>
      </c>
      <c r="S21" s="222">
        <f>IF($B$81=0,0,(SUMIF($N$6:$N$28,$U21,L$6:L$28)+SUMIF($N$91:$N$118,$U21,L$91:L$118))*$I$83*Poor!$B$81/$B$81)</f>
        <v>4400</v>
      </c>
      <c r="T21" s="222">
        <f>IF($B$81=0,0,(SUMIF($N$6:$N$28,$U21,M$6:M$28)+SUMIF($N$91:$N$118,$U21,M$91:M$118))*$I$83*Poor!$B$81/$B$81)</f>
        <v>4400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8400</v>
      </c>
      <c r="S22" s="222">
        <f>IF($B$81=0,0,(SUMIF($N$6:$N$28,$U22,L$6:L$28)+SUMIF($N$91:$N$118,$U22,L$91:L$118))*$I$83*Poor!$B$81/$B$81)</f>
        <v>8400</v>
      </c>
      <c r="T22" s="222">
        <f>IF($B$81=0,0,(SUMIF($N$6:$N$28,$U22,M$6:M$28)+SUMIF($N$91:$N$118,$U22,M$91:M$118))*$I$83*Poor!$B$81/$B$81)</f>
        <v>8400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86764.917828523787</v>
      </c>
      <c r="S23" s="179">
        <f>SUM(S7:S22)</f>
        <v>86764.917828523787</v>
      </c>
      <c r="T23" s="179">
        <f>SUM(T7:T22)</f>
        <v>86657.213050172839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0.20154597008451625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0.20154597008451625</v>
      </c>
      <c r="N29" s="229"/>
      <c r="P29" s="22"/>
      <c r="V29" s="56"/>
      <c r="W29" s="110"/>
      <c r="X29" s="118"/>
      <c r="Y29" s="183">
        <f t="shared" si="9"/>
        <v>0.80618388033806498</v>
      </c>
      <c r="Z29" s="156">
        <f>Poor!Z29</f>
        <v>0.25</v>
      </c>
      <c r="AA29" s="121">
        <f t="shared" si="16"/>
        <v>0.20154597008451625</v>
      </c>
      <c r="AB29" s="156">
        <f>Poor!AB29</f>
        <v>0.25</v>
      </c>
      <c r="AC29" s="121">
        <f t="shared" si="7"/>
        <v>0.20154597008451625</v>
      </c>
      <c r="AD29" s="156">
        <f>Poor!AD29</f>
        <v>0.25</v>
      </c>
      <c r="AE29" s="121">
        <f t="shared" si="8"/>
        <v>0.20154597008451625</v>
      </c>
      <c r="AF29" s="122">
        <f t="shared" si="10"/>
        <v>0.25</v>
      </c>
      <c r="AG29" s="121">
        <f t="shared" si="11"/>
        <v>0.20154597008451625</v>
      </c>
      <c r="AH29" s="123">
        <f t="shared" si="12"/>
        <v>1</v>
      </c>
      <c r="AI29" s="183">
        <f t="shared" si="13"/>
        <v>0.20154597008451625</v>
      </c>
      <c r="AJ29" s="120">
        <f t="shared" si="14"/>
        <v>0.20154597008451625</v>
      </c>
      <c r="AK29" s="119">
        <f t="shared" si="15"/>
        <v>0.20154597008451625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3.2557907348082078</v>
      </c>
      <c r="J30" s="231">
        <f>IF(I$32&lt;=1,I30,1-SUM(J6:J29))</f>
        <v>0.27602495495343327</v>
      </c>
      <c r="K30" s="22">
        <f t="shared" si="4"/>
        <v>0.68973576089663757</v>
      </c>
      <c r="L30" s="22">
        <f>IF(L124=L119,0,IF(K30="",0,(L119-L124)/(B119-B124)*K30))</f>
        <v>0.68973576089663757</v>
      </c>
      <c r="M30" s="175">
        <f t="shared" si="6"/>
        <v>0.27602495495343327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1.1040998198137331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0.32906838642402575</v>
      </c>
      <c r="AC30" s="187">
        <f>IF(AC79*4/$I$84+SUM(AC6:AC29)&lt;1,AC79*4/$I$84,1-SUM(AC6:AC29))</f>
        <v>0.36332434615716269</v>
      </c>
      <c r="AD30" s="122">
        <f>IF($Y30=0,0,AE30/($Y$30))</f>
        <v>0.44465429537910778</v>
      </c>
      <c r="AE30" s="187">
        <f>IF(AE79*4/$I$84+SUM(AE6:AE29)&lt;1,AE79*4/$I$84,1-SUM(AE6:AE29))</f>
        <v>0.49094272740747535</v>
      </c>
      <c r="AF30" s="122">
        <f>IF($Y30=0,0,AG30/($Y$30))</f>
        <v>0.22627731819686658</v>
      </c>
      <c r="AG30" s="187">
        <f>IF(AG79*4/$I$84+SUM(AG6:AG29)&lt;1,AG79*4/$I$84,1-SUM(AG6:AG29))</f>
        <v>0.24983274624909513</v>
      </c>
      <c r="AH30" s="123">
        <f t="shared" si="12"/>
        <v>1</v>
      </c>
      <c r="AI30" s="183">
        <f t="shared" si="13"/>
        <v>0.27602495495343327</v>
      </c>
      <c r="AJ30" s="120">
        <f t="shared" si="14"/>
        <v>0.18166217307858135</v>
      </c>
      <c r="AK30" s="119">
        <f t="shared" si="15"/>
        <v>0.37038773682828524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-0.44690691157498019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4.5004608532849186</v>
      </c>
      <c r="J32" s="17"/>
      <c r="L32" s="22">
        <f>SUM(L6:L30)</f>
        <v>1.4469069115749802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-6.8094719834372555E-2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9000</v>
      </c>
      <c r="J37" s="38">
        <f>J91*I$83</f>
        <v>9000</v>
      </c>
      <c r="K37" s="40">
        <f>(B37/B$65)</f>
        <v>0.11615151319610247</v>
      </c>
      <c r="L37" s="22">
        <f t="shared" ref="L37" si="28">(K37*H37)</f>
        <v>0.11615151319610247</v>
      </c>
      <c r="M37" s="24">
        <f>J37/B$65</f>
        <v>0.11615151319610247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4320</v>
      </c>
      <c r="J38" s="38">
        <f t="shared" ref="J38:J64" si="32">J92*I$83</f>
        <v>4320</v>
      </c>
      <c r="K38" s="40">
        <f t="shared" ref="K38:K64" si="33">(B38/B$65)</f>
        <v>5.5752726334129185E-2</v>
      </c>
      <c r="L38" s="22">
        <f t="shared" ref="L38:L64" si="34">(K38*H38)</f>
        <v>5.5752726334129185E-2</v>
      </c>
      <c r="M38" s="24">
        <f t="shared" ref="M38:M64" si="35">J38/B$65</f>
        <v>5.5752726334129185E-2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4320</v>
      </c>
      <c r="AH38" s="123">
        <f t="shared" ref="AH38:AI58" si="37">SUM(Z38,AB38,AD38,AF38)</f>
        <v>1</v>
      </c>
      <c r="AI38" s="112">
        <f t="shared" si="37"/>
        <v>4320</v>
      </c>
      <c r="AJ38" s="148">
        <f t="shared" ref="AJ38:AJ64" si="38">(AA38+AC38)</f>
        <v>0</v>
      </c>
      <c r="AK38" s="147">
        <f t="shared" ref="AK38:AK64" si="39">(AE38+AG38)</f>
        <v>4320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1050</v>
      </c>
      <c r="J39" s="38">
        <f t="shared" si="32"/>
        <v>1050</v>
      </c>
      <c r="K39" s="40">
        <f t="shared" si="33"/>
        <v>1.3551009872878621E-2</v>
      </c>
      <c r="L39" s="22">
        <f t="shared" si="34"/>
        <v>1.3551009872878621E-2</v>
      </c>
      <c r="M39" s="24">
        <f t="shared" si="35"/>
        <v>1.3551009872878621E-2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0.69150798110893341</v>
      </c>
      <c r="AA39" s="147">
        <f t="shared" ref="AA39:AA64" si="40">$J39*Z39</f>
        <v>726.08338016438006</v>
      </c>
      <c r="AB39" s="122">
        <f>AB8</f>
        <v>0.30849201889106659</v>
      </c>
      <c r="AC39" s="147">
        <f t="shared" ref="AC39:AC64" si="41">$J39*AB39</f>
        <v>323.91661983561994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1050</v>
      </c>
      <c r="AJ39" s="148">
        <f t="shared" si="38"/>
        <v>1050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25675</v>
      </c>
      <c r="J40" s="38">
        <f t="shared" si="32"/>
        <v>25675</v>
      </c>
      <c r="K40" s="40">
        <f t="shared" si="33"/>
        <v>0.33135445570110345</v>
      </c>
      <c r="L40" s="22">
        <f t="shared" si="34"/>
        <v>0.33135445570110345</v>
      </c>
      <c r="M40" s="24">
        <f t="shared" si="35"/>
        <v>0.33135445570110345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0.6915079811089333</v>
      </c>
      <c r="AA40" s="147">
        <f t="shared" si="40"/>
        <v>17754.467414971863</v>
      </c>
      <c r="AB40" s="122">
        <f>AB9</f>
        <v>0.30849201889106664</v>
      </c>
      <c r="AC40" s="147">
        <f t="shared" si="41"/>
        <v>7920.5325850281361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25675</v>
      </c>
      <c r="AJ40" s="148">
        <f t="shared" si="38"/>
        <v>25675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4272.3788793374897</v>
      </c>
      <c r="K41" s="40">
        <f t="shared" si="33"/>
        <v>5.1622894753823319E-2</v>
      </c>
      <c r="L41" s="22">
        <f t="shared" si="34"/>
        <v>5.1622894753823319E-2</v>
      </c>
      <c r="M41" s="24">
        <f t="shared" si="35"/>
        <v>5.5138141309124214E-2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0.69150798110893319</v>
      </c>
      <c r="AA41" s="147">
        <f t="shared" si="40"/>
        <v>2954.3840933831138</v>
      </c>
      <c r="AB41" s="122">
        <f>AB11</f>
        <v>0.30849201889106675</v>
      </c>
      <c r="AC41" s="147">
        <f t="shared" si="41"/>
        <v>1317.9947859543754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4272.3788793374897</v>
      </c>
      <c r="AJ41" s="148">
        <f t="shared" si="38"/>
        <v>4272.3788793374897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769.02819828074826</v>
      </c>
      <c r="K43" s="40">
        <f t="shared" si="33"/>
        <v>9.2921210556881975E-3</v>
      </c>
      <c r="L43" s="22">
        <f t="shared" si="34"/>
        <v>9.2921210556881975E-3</v>
      </c>
      <c r="M43" s="24">
        <f t="shared" si="35"/>
        <v>9.9248654356423605E-3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192.25704957018706</v>
      </c>
      <c r="AB43" s="156">
        <f>Poor!AB43</f>
        <v>0.25</v>
      </c>
      <c r="AC43" s="147">
        <f t="shared" si="41"/>
        <v>192.25704957018706</v>
      </c>
      <c r="AD43" s="156">
        <f>Poor!AD43</f>
        <v>0.25</v>
      </c>
      <c r="AE43" s="147">
        <f t="shared" si="42"/>
        <v>192.25704957018706</v>
      </c>
      <c r="AF43" s="122">
        <f t="shared" si="29"/>
        <v>0.25</v>
      </c>
      <c r="AG43" s="147">
        <f t="shared" si="36"/>
        <v>192.25704957018706</v>
      </c>
      <c r="AH43" s="123">
        <f t="shared" si="37"/>
        <v>1</v>
      </c>
      <c r="AI43" s="112">
        <f t="shared" si="37"/>
        <v>769.02819828074826</v>
      </c>
      <c r="AJ43" s="148">
        <f t="shared" si="38"/>
        <v>384.51409914037413</v>
      </c>
      <c r="AK43" s="147">
        <f t="shared" si="39"/>
        <v>384.51409914037413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1068.0947198343724</v>
      </c>
      <c r="K44" s="40">
        <f t="shared" si="33"/>
        <v>1.290572368845583E-2</v>
      </c>
      <c r="L44" s="22">
        <f t="shared" si="34"/>
        <v>1.290572368845583E-2</v>
      </c>
      <c r="M44" s="24">
        <f t="shared" si="35"/>
        <v>1.3784535327281053E-2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267.02367995859311</v>
      </c>
      <c r="AB44" s="156">
        <f>Poor!AB44</f>
        <v>0.25</v>
      </c>
      <c r="AC44" s="147">
        <f t="shared" si="41"/>
        <v>267.02367995859311</v>
      </c>
      <c r="AD44" s="156">
        <f>Poor!AD44</f>
        <v>0.25</v>
      </c>
      <c r="AE44" s="147">
        <f t="shared" si="42"/>
        <v>267.02367995859311</v>
      </c>
      <c r="AF44" s="122">
        <f t="shared" si="29"/>
        <v>0.25</v>
      </c>
      <c r="AG44" s="147">
        <f t="shared" si="36"/>
        <v>267.02367995859311</v>
      </c>
      <c r="AH44" s="123">
        <f t="shared" si="37"/>
        <v>1</v>
      </c>
      <c r="AI44" s="112">
        <f t="shared" si="37"/>
        <v>1068.0947198343724</v>
      </c>
      <c r="AJ44" s="148">
        <f t="shared" si="38"/>
        <v>534.04735991718621</v>
      </c>
      <c r="AK44" s="147">
        <f t="shared" si="39"/>
        <v>534.04735991718621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534.04735991718621</v>
      </c>
      <c r="K45" s="40">
        <f t="shared" si="33"/>
        <v>6.4528618442279148E-3</v>
      </c>
      <c r="L45" s="22">
        <f t="shared" si="34"/>
        <v>6.4528618442279148E-3</v>
      </c>
      <c r="M45" s="24">
        <f t="shared" si="35"/>
        <v>6.8922676636405267E-3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133.51183997929655</v>
      </c>
      <c r="AB45" s="156">
        <f>Poor!AB45</f>
        <v>0.25</v>
      </c>
      <c r="AC45" s="147">
        <f t="shared" si="41"/>
        <v>133.51183997929655</v>
      </c>
      <c r="AD45" s="156">
        <f>Poor!AD45</f>
        <v>0.25</v>
      </c>
      <c r="AE45" s="147">
        <f t="shared" si="42"/>
        <v>133.51183997929655</v>
      </c>
      <c r="AF45" s="122">
        <f t="shared" si="29"/>
        <v>0.25</v>
      </c>
      <c r="AG45" s="147">
        <f t="shared" si="36"/>
        <v>133.51183997929655</v>
      </c>
      <c r="AH45" s="123">
        <f t="shared" si="37"/>
        <v>1</v>
      </c>
      <c r="AI45" s="112">
        <f t="shared" si="37"/>
        <v>534.04735991718621</v>
      </c>
      <c r="AJ45" s="148">
        <f t="shared" si="38"/>
        <v>267.02367995859311</v>
      </c>
      <c r="AK45" s="147">
        <f t="shared" si="39"/>
        <v>267.02367995859311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1500</v>
      </c>
      <c r="J46" s="38">
        <f t="shared" si="32"/>
        <v>1500</v>
      </c>
      <c r="K46" s="40">
        <f t="shared" si="33"/>
        <v>1.9358585532683745E-2</v>
      </c>
      <c r="L46" s="22">
        <f t="shared" si="34"/>
        <v>1.9358585532683745E-2</v>
      </c>
      <c r="M46" s="24">
        <f t="shared" si="35"/>
        <v>1.9358585532683745E-2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375</v>
      </c>
      <c r="AB46" s="156">
        <f>Poor!AB46</f>
        <v>0.25</v>
      </c>
      <c r="AC46" s="147">
        <f t="shared" si="41"/>
        <v>375</v>
      </c>
      <c r="AD46" s="156">
        <f>Poor!AD46</f>
        <v>0.25</v>
      </c>
      <c r="AE46" s="147">
        <f t="shared" si="42"/>
        <v>375</v>
      </c>
      <c r="AF46" s="122">
        <f t="shared" si="29"/>
        <v>0.25</v>
      </c>
      <c r="AG46" s="147">
        <f t="shared" si="36"/>
        <v>375</v>
      </c>
      <c r="AH46" s="123">
        <f t="shared" si="37"/>
        <v>1</v>
      </c>
      <c r="AI46" s="112">
        <f t="shared" si="37"/>
        <v>1500</v>
      </c>
      <c r="AJ46" s="148">
        <f t="shared" si="38"/>
        <v>750</v>
      </c>
      <c r="AK46" s="147">
        <f t="shared" si="39"/>
        <v>750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4400</v>
      </c>
      <c r="J47" s="38">
        <f t="shared" si="32"/>
        <v>4400</v>
      </c>
      <c r="K47" s="40">
        <f t="shared" si="33"/>
        <v>5.678518422920565E-2</v>
      </c>
      <c r="L47" s="22">
        <f t="shared" si="34"/>
        <v>5.678518422920565E-2</v>
      </c>
      <c r="M47" s="24">
        <f t="shared" si="35"/>
        <v>5.678518422920565E-2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1100</v>
      </c>
      <c r="AB47" s="156">
        <f>Poor!AB47</f>
        <v>0.25</v>
      </c>
      <c r="AC47" s="147">
        <f t="shared" si="41"/>
        <v>1100</v>
      </c>
      <c r="AD47" s="156">
        <f>Poor!AD47</f>
        <v>0.25</v>
      </c>
      <c r="AE47" s="147">
        <f t="shared" si="42"/>
        <v>1100</v>
      </c>
      <c r="AF47" s="122">
        <f t="shared" si="29"/>
        <v>0.25</v>
      </c>
      <c r="AG47" s="147">
        <f t="shared" si="36"/>
        <v>1100</v>
      </c>
      <c r="AH47" s="123">
        <f t="shared" si="37"/>
        <v>1</v>
      </c>
      <c r="AI47" s="112">
        <f t="shared" si="37"/>
        <v>4400</v>
      </c>
      <c r="AJ47" s="148">
        <f t="shared" si="38"/>
        <v>2200</v>
      </c>
      <c r="AK47" s="147">
        <f t="shared" si="39"/>
        <v>2200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8520</v>
      </c>
      <c r="J48" s="38">
        <f t="shared" si="32"/>
        <v>8520</v>
      </c>
      <c r="K48" s="40">
        <f t="shared" si="33"/>
        <v>0.10995676582564368</v>
      </c>
      <c r="L48" s="22">
        <f t="shared" si="34"/>
        <v>0.10995676582564368</v>
      </c>
      <c r="M48" s="24">
        <f t="shared" si="35"/>
        <v>0.10995676582564368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2130</v>
      </c>
      <c r="AB48" s="156">
        <f>Poor!AB48</f>
        <v>0.25</v>
      </c>
      <c r="AC48" s="147">
        <f t="shared" si="41"/>
        <v>2130</v>
      </c>
      <c r="AD48" s="156">
        <f>Poor!AD48</f>
        <v>0.25</v>
      </c>
      <c r="AE48" s="147">
        <f t="shared" si="42"/>
        <v>2130</v>
      </c>
      <c r="AF48" s="122">
        <f t="shared" si="29"/>
        <v>0.25</v>
      </c>
      <c r="AG48" s="147">
        <f t="shared" si="36"/>
        <v>2130</v>
      </c>
      <c r="AH48" s="123">
        <f t="shared" si="37"/>
        <v>1</v>
      </c>
      <c r="AI48" s="112">
        <f t="shared" si="37"/>
        <v>8520</v>
      </c>
      <c r="AJ48" s="148">
        <f t="shared" si="38"/>
        <v>4260</v>
      </c>
      <c r="AK48" s="147">
        <f t="shared" si="39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4000</v>
      </c>
      <c r="J49" s="38">
        <f t="shared" si="32"/>
        <v>4000</v>
      </c>
      <c r="K49" s="40">
        <f t="shared" si="33"/>
        <v>5.1622894753823319E-2</v>
      </c>
      <c r="L49" s="22">
        <f t="shared" si="34"/>
        <v>5.1622894753823319E-2</v>
      </c>
      <c r="M49" s="24">
        <f t="shared" si="35"/>
        <v>5.1622894753823319E-2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1000</v>
      </c>
      <c r="AB49" s="156">
        <f>Poor!AB49</f>
        <v>0.25</v>
      </c>
      <c r="AC49" s="147">
        <f t="shared" si="41"/>
        <v>1000</v>
      </c>
      <c r="AD49" s="156">
        <f>Poor!AD49</f>
        <v>0.25</v>
      </c>
      <c r="AE49" s="147">
        <f t="shared" si="42"/>
        <v>1000</v>
      </c>
      <c r="AF49" s="122">
        <f t="shared" si="29"/>
        <v>0.25</v>
      </c>
      <c r="AG49" s="147">
        <f t="shared" si="36"/>
        <v>1000</v>
      </c>
      <c r="AH49" s="123">
        <f t="shared" si="37"/>
        <v>1</v>
      </c>
      <c r="AI49" s="112">
        <f t="shared" si="37"/>
        <v>4000</v>
      </c>
      <c r="AJ49" s="148">
        <f t="shared" si="38"/>
        <v>2000</v>
      </c>
      <c r="AK49" s="147">
        <f t="shared" si="39"/>
        <v>2000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8400</v>
      </c>
      <c r="J50" s="38">
        <f t="shared" si="32"/>
        <v>8400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0.10840807898302897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2100</v>
      </c>
      <c r="AB50" s="156">
        <f>Poor!AB55</f>
        <v>0.25</v>
      </c>
      <c r="AC50" s="147">
        <f t="shared" si="41"/>
        <v>2100</v>
      </c>
      <c r="AD50" s="156">
        <f>Poor!AD55</f>
        <v>0.25</v>
      </c>
      <c r="AE50" s="147">
        <f t="shared" si="42"/>
        <v>2100</v>
      </c>
      <c r="AF50" s="122">
        <f t="shared" si="29"/>
        <v>0.25</v>
      </c>
      <c r="AG50" s="147">
        <f t="shared" si="36"/>
        <v>2100</v>
      </c>
      <c r="AH50" s="123">
        <f t="shared" si="37"/>
        <v>1</v>
      </c>
      <c r="AI50" s="112">
        <f t="shared" si="37"/>
        <v>8400</v>
      </c>
      <c r="AJ50" s="148">
        <f t="shared" si="38"/>
        <v>4200</v>
      </c>
      <c r="AK50" s="147">
        <f t="shared" si="39"/>
        <v>4200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4400</v>
      </c>
      <c r="J51" s="38">
        <f t="shared" si="32"/>
        <v>4400</v>
      </c>
      <c r="K51" s="40">
        <f t="shared" si="33"/>
        <v>5.678518422920565E-2</v>
      </c>
      <c r="L51" s="22">
        <f t="shared" si="34"/>
        <v>5.678518422920565E-2</v>
      </c>
      <c r="M51" s="24">
        <f t="shared" si="35"/>
        <v>5.678518422920565E-2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1100</v>
      </c>
      <c r="AB51" s="156">
        <f>Poor!AB56</f>
        <v>0.25</v>
      </c>
      <c r="AC51" s="147">
        <f t="shared" si="41"/>
        <v>1100</v>
      </c>
      <c r="AD51" s="156">
        <f>Poor!AD56</f>
        <v>0.25</v>
      </c>
      <c r="AE51" s="147">
        <f t="shared" si="42"/>
        <v>1100</v>
      </c>
      <c r="AF51" s="122">
        <f t="shared" si="29"/>
        <v>0.25</v>
      </c>
      <c r="AG51" s="147">
        <f t="shared" si="36"/>
        <v>1100</v>
      </c>
      <c r="AH51" s="123">
        <f t="shared" si="37"/>
        <v>1</v>
      </c>
      <c r="AI51" s="112">
        <f t="shared" si="37"/>
        <v>4400</v>
      </c>
      <c r="AJ51" s="148">
        <f t="shared" si="38"/>
        <v>2200</v>
      </c>
      <c r="AK51" s="147">
        <f t="shared" si="39"/>
        <v>2200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71265</v>
      </c>
      <c r="J65" s="39">
        <f>SUM(J37:J64)</f>
        <v>77908.549157369795</v>
      </c>
      <c r="K65" s="40">
        <f>SUM(K37:K64)</f>
        <v>1</v>
      </c>
      <c r="L65" s="22">
        <f>SUM(L37:L64)</f>
        <v>1</v>
      </c>
      <c r="M65" s="24">
        <f>SUM(M37:M64)</f>
        <v>1.0054662083934929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29832.727458027432</v>
      </c>
      <c r="AB65" s="137"/>
      <c r="AC65" s="153">
        <f>SUM(AC37:AC64)</f>
        <v>17960.236560326208</v>
      </c>
      <c r="AD65" s="137"/>
      <c r="AE65" s="153">
        <f>SUM(AE37:AE64)</f>
        <v>8397.7925695080776</v>
      </c>
      <c r="AF65" s="137"/>
      <c r="AG65" s="153">
        <f>SUM(AG37:AG64)</f>
        <v>21717.792569508078</v>
      </c>
      <c r="AH65" s="137"/>
      <c r="AI65" s="153">
        <f>SUM(AI37:AI64)</f>
        <v>77908.549157369795</v>
      </c>
      <c r="AJ65" s="153">
        <f>SUM(AJ37:AJ64)</f>
        <v>47792.964018353647</v>
      </c>
      <c r="AK65" s="153">
        <f>SUM(AK37:AK64)</f>
        <v>30115.585139016155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4">J124*I$83</f>
        <v>16743.113280336998</v>
      </c>
      <c r="K70" s="40">
        <f>B70/B$76</f>
        <v>0.21608199368054459</v>
      </c>
      <c r="L70" s="22">
        <f t="shared" ref="L70:L75" si="45">(L124*G$37*F$9/F$7)/B$130</f>
        <v>0.21608199368054462</v>
      </c>
      <c r="M70" s="24">
        <f>J70/B$76</f>
        <v>0.21608199368054459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16326.000000000002</v>
      </c>
      <c r="J71" s="51">
        <f t="shared" si="44"/>
        <v>16326.000000000002</v>
      </c>
      <c r="K71" s="40">
        <f t="shared" ref="K71:K72" si="47">B71/B$76</f>
        <v>0.21069884493772992</v>
      </c>
      <c r="L71" s="22">
        <f t="shared" si="45"/>
        <v>0.21069884493772992</v>
      </c>
      <c r="M71" s="24">
        <f t="shared" ref="M71:M72" si="48">J71/B$76</f>
        <v>0.21069884493772992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31212</v>
      </c>
      <c r="K72" s="40">
        <f t="shared" si="47"/>
        <v>0.40281344776408334</v>
      </c>
      <c r="L72" s="22">
        <f t="shared" si="45"/>
        <v>0.40281344776408334</v>
      </c>
      <c r="M72" s="24">
        <f t="shared" si="48"/>
        <v>0.40281344776408334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5768</v>
      </c>
      <c r="K73" s="40">
        <f>B73/B$76</f>
        <v>7.4440214235013222E-2</v>
      </c>
      <c r="L73" s="22">
        <f t="shared" si="45"/>
        <v>2.1339404201953606E-2</v>
      </c>
      <c r="M73" s="24">
        <f>J73/B$76</f>
        <v>7.4440214235013222E-2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519.12</v>
      </c>
      <c r="AB73" s="156">
        <f>Poor!AB73</f>
        <v>0.09</v>
      </c>
      <c r="AC73" s="147">
        <f>$H$73*$B$73*AB73</f>
        <v>519.12</v>
      </c>
      <c r="AD73" s="156">
        <f>Poor!AD73</f>
        <v>0.23</v>
      </c>
      <c r="AE73" s="147">
        <f>$H$73*$B$73*AD73</f>
        <v>1326.64</v>
      </c>
      <c r="AF73" s="156">
        <f>Poor!AF73</f>
        <v>0.59</v>
      </c>
      <c r="AG73" s="147">
        <f>$H$73*$B$73*AF73</f>
        <v>3403.12</v>
      </c>
      <c r="AH73" s="155">
        <f>SUM(Z73,AB73,AD73,AF73)</f>
        <v>1</v>
      </c>
      <c r="AI73" s="147">
        <f>SUM(AA73,AC73,AE73,AG73)</f>
        <v>5768</v>
      </c>
      <c r="AJ73" s="148">
        <f>(AA73+AC73)</f>
        <v>1038.24</v>
      </c>
      <c r="AK73" s="147">
        <f>(AE73+AG73)</f>
        <v>4729.76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54521.886719663002</v>
      </c>
      <c r="J74" s="51">
        <f t="shared" si="44"/>
        <v>4622.3490855464033</v>
      </c>
      <c r="K74" s="40">
        <f>B74/B$76</f>
        <v>0.14906630941568857</v>
      </c>
      <c r="L74" s="22">
        <f t="shared" si="45"/>
        <v>0.14906630941568855</v>
      </c>
      <c r="M74" s="24">
        <f>J74/B$76</f>
        <v>5.9654760089648359E-2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2700.1761033626649</v>
      </c>
      <c r="AD74" s="156"/>
      <c r="AE74" s="147">
        <f>AE30*$I$84/4</f>
        <v>3648.6181966234903</v>
      </c>
      <c r="AF74" s="156"/>
      <c r="AG74" s="147">
        <f>AG30*$I$84/4</f>
        <v>1856.7222879346148</v>
      </c>
      <c r="AH74" s="155"/>
      <c r="AI74" s="147">
        <f>SUM(AA74,AC74,AE74,AG74)</f>
        <v>8205.5165879207707</v>
      </c>
      <c r="AJ74" s="148">
        <f>(AA74+AC74)</f>
        <v>2700.1761033626649</v>
      </c>
      <c r="AK74" s="147">
        <f>(AE74+AG74)</f>
        <v>5505.3404845581053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3237.0867914863811</v>
      </c>
      <c r="K75" s="40">
        <f>B75/B$76</f>
        <v>0</v>
      </c>
      <c r="L75" s="22">
        <f t="shared" si="45"/>
        <v>0</v>
      </c>
      <c r="M75" s="24">
        <f>J75/B$76</f>
        <v>4.1776947686473269E-2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38895.943841033448</v>
      </c>
      <c r="AB75" s="158"/>
      <c r="AC75" s="149">
        <f>AA75+AC65-SUM(AC70,AC74)</f>
        <v>49970.225977912742</v>
      </c>
      <c r="AD75" s="158"/>
      <c r="AE75" s="149">
        <f>AC75+AE65-SUM(AE70,AE74)</f>
        <v>50533.622030713079</v>
      </c>
      <c r="AF75" s="158"/>
      <c r="AG75" s="149">
        <f>IF(SUM(AG6:AG29)+((AG65-AG70-$J$75)*4/I$83)&lt;1,0,AG65-AG70-$J$75-(1-SUM(AG6:AG29))*I$83/4)</f>
        <v>13248.994703090268</v>
      </c>
      <c r="AH75" s="134"/>
      <c r="AI75" s="149">
        <f>AI76-SUM(AI70,AI74)</f>
        <v>52959.919289112026</v>
      </c>
      <c r="AJ75" s="151">
        <f>AJ76-SUM(AJ70,AJ74)</f>
        <v>36721.231274822479</v>
      </c>
      <c r="AK75" s="149">
        <f>AJ75+AK76-SUM(AK70,AK74)</f>
        <v>52959.919289112033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71265</v>
      </c>
      <c r="J76" s="51">
        <f t="shared" si="44"/>
        <v>77908.549157369795</v>
      </c>
      <c r="K76" s="40">
        <f>SUM(K70:K75)</f>
        <v>1.0531008100330597</v>
      </c>
      <c r="L76" s="22">
        <f>SUM(L70:L75)</f>
        <v>1</v>
      </c>
      <c r="M76" s="24">
        <f>SUM(M70:M75)</f>
        <v>1.0054662083934927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29832.727458027432</v>
      </c>
      <c r="AB76" s="137"/>
      <c r="AC76" s="153">
        <f>AC65</f>
        <v>17960.236560326208</v>
      </c>
      <c r="AD76" s="137"/>
      <c r="AE76" s="153">
        <f>AE65</f>
        <v>8397.7925695080776</v>
      </c>
      <c r="AF76" s="137"/>
      <c r="AG76" s="153">
        <f>AG65</f>
        <v>21717.792569508078</v>
      </c>
      <c r="AH76" s="137"/>
      <c r="AI76" s="153">
        <f>SUM(AA76,AC76,AE76,AG76)</f>
        <v>77908.549157369795</v>
      </c>
      <c r="AJ76" s="154">
        <f>SUM(AA76,AC76)</f>
        <v>47792.964018353639</v>
      </c>
      <c r="AK76" s="154">
        <f>SUM(AE76,AG76)</f>
        <v>30115.585139016155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16326.000000000011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13248.994703090268</v>
      </c>
      <c r="AB78" s="112"/>
      <c r="AC78" s="112">
        <f>IF(AA75&lt;0,0,AA75)</f>
        <v>38895.943841033448</v>
      </c>
      <c r="AD78" s="112"/>
      <c r="AE78" s="112">
        <f>AC75</f>
        <v>49970.225977912742</v>
      </c>
      <c r="AF78" s="112"/>
      <c r="AG78" s="112">
        <f>AE75</f>
        <v>50533.622030713079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38895.943841033448</v>
      </c>
      <c r="AB79" s="112"/>
      <c r="AC79" s="112">
        <f>AA79-AA74+AC65-AC70</f>
        <v>52670.402081275402</v>
      </c>
      <c r="AD79" s="112"/>
      <c r="AE79" s="112">
        <f>AC79-AC74+AE65-AE70</f>
        <v>54182.240227336559</v>
      </c>
      <c r="AF79" s="112"/>
      <c r="AG79" s="112">
        <f>AE79-AE74+AG65-AG70</f>
        <v>68065.636280136896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7431.8611783716069</v>
      </c>
      <c r="AB83" s="112"/>
      <c r="AC83" s="165">
        <f>$I$84*AB82/4</f>
        <v>7431.8611783716069</v>
      </c>
      <c r="AD83" s="112"/>
      <c r="AE83" s="165">
        <f>$I$84*AD82/4</f>
        <v>7431.8611783716069</v>
      </c>
      <c r="AF83" s="112"/>
      <c r="AG83" s="165">
        <f>$I$84*AF82/4</f>
        <v>7431.8611783716069</v>
      </c>
      <c r="AH83" s="165">
        <f>SUM(AA83,AC83,AE83,AG83)</f>
        <v>29727.444713486428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1</v>
      </c>
      <c r="I91" s="22">
        <f t="shared" ref="I91" si="52">(D91*H91)</f>
        <v>0.53743768560206906</v>
      </c>
      <c r="J91" s="24">
        <f>IF(I$32&lt;=1+I$131,I91,L91+J$33*(I91-L91))</f>
        <v>0.53743768560206906</v>
      </c>
      <c r="K91" s="22">
        <f t="shared" ref="K91" si="53">(B91)</f>
        <v>0.53743768560206906</v>
      </c>
      <c r="L91" s="22">
        <f t="shared" ref="L91" si="54">(K91*H91)</f>
        <v>0.53743768560206906</v>
      </c>
      <c r="M91" s="227">
        <f t="shared" si="49"/>
        <v>0.53743768560206906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1</v>
      </c>
      <c r="I92" s="22">
        <f t="shared" ref="I92:I118" si="58">(D92*H92)</f>
        <v>0.25797008908899316</v>
      </c>
      <c r="J92" s="24">
        <f t="shared" ref="J92:J118" si="59">IF(I$32&lt;=1+I$131,I92,L92+J$33*(I92-L92))</f>
        <v>0.25797008908899316</v>
      </c>
      <c r="K92" s="22">
        <f t="shared" ref="K92:K118" si="60">(B92)</f>
        <v>0.25797008908899316</v>
      </c>
      <c r="L92" s="22">
        <f t="shared" ref="L92:L118" si="61">(K92*H92)</f>
        <v>0.25797008908899316</v>
      </c>
      <c r="M92" s="227">
        <f t="shared" ref="M92:M118" si="62">(J92)</f>
        <v>0.25797008908899316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1</v>
      </c>
      <c r="I93" s="22">
        <f t="shared" si="58"/>
        <v>6.270106332024139E-2</v>
      </c>
      <c r="J93" s="24">
        <f t="shared" si="59"/>
        <v>6.270106332024139E-2</v>
      </c>
      <c r="K93" s="22">
        <f t="shared" si="60"/>
        <v>6.270106332024139E-2</v>
      </c>
      <c r="L93" s="22">
        <f t="shared" si="61"/>
        <v>6.270106332024139E-2</v>
      </c>
      <c r="M93" s="227">
        <f t="shared" si="62"/>
        <v>6.270106332024139E-2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1</v>
      </c>
      <c r="I94" s="22">
        <f t="shared" si="58"/>
        <v>1.5331902864259026</v>
      </c>
      <c r="J94" s="24">
        <f t="shared" si="59"/>
        <v>1.5331902864259026</v>
      </c>
      <c r="K94" s="22">
        <f t="shared" si="60"/>
        <v>1.5331902864259026</v>
      </c>
      <c r="L94" s="22">
        <f t="shared" si="61"/>
        <v>1.5331902864259026</v>
      </c>
      <c r="M94" s="227">
        <f t="shared" si="62"/>
        <v>1.5331902864259026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0.25512637965847801</v>
      </c>
      <c r="K95" s="22">
        <f t="shared" si="60"/>
        <v>0.23886119360091959</v>
      </c>
      <c r="L95" s="22">
        <f t="shared" si="61"/>
        <v>0.23886119360091959</v>
      </c>
      <c r="M95" s="227">
        <f t="shared" si="62"/>
        <v>0.25512637965847801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4.5922748338526047E-2</v>
      </c>
      <c r="K97" s="22">
        <f t="shared" si="60"/>
        <v>4.2995014848165529E-2</v>
      </c>
      <c r="L97" s="22">
        <f t="shared" si="61"/>
        <v>4.2995014848165529E-2</v>
      </c>
      <c r="M97" s="227">
        <f t="shared" si="62"/>
        <v>4.5922748338526047E-2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6.3781594914619502E-2</v>
      </c>
      <c r="K98" s="22">
        <f t="shared" si="60"/>
        <v>5.9715298400229898E-2</v>
      </c>
      <c r="L98" s="22">
        <f t="shared" si="61"/>
        <v>5.9715298400229898E-2</v>
      </c>
      <c r="M98" s="227">
        <f t="shared" si="62"/>
        <v>6.3781594914619502E-2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3.1890797457309751E-2</v>
      </c>
      <c r="K99" s="22">
        <f t="shared" si="60"/>
        <v>2.9857649200114949E-2</v>
      </c>
      <c r="L99" s="22">
        <f t="shared" si="61"/>
        <v>2.9857649200114949E-2</v>
      </c>
      <c r="M99" s="227">
        <f t="shared" si="62"/>
        <v>3.1890797457309751E-2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1</v>
      </c>
      <c r="I100" s="22">
        <f t="shared" si="58"/>
        <v>8.9572947600344843E-2</v>
      </c>
      <c r="J100" s="24">
        <f t="shared" si="59"/>
        <v>8.9572947600344843E-2</v>
      </c>
      <c r="K100" s="22">
        <f t="shared" si="60"/>
        <v>8.9572947600344843E-2</v>
      </c>
      <c r="L100" s="22">
        <f t="shared" si="61"/>
        <v>8.9572947600344843E-2</v>
      </c>
      <c r="M100" s="227">
        <f t="shared" si="62"/>
        <v>8.9572947600344843E-2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1</v>
      </c>
      <c r="I101" s="22">
        <f t="shared" si="58"/>
        <v>0.26274731296101156</v>
      </c>
      <c r="J101" s="24">
        <f t="shared" si="59"/>
        <v>0.26274731296101156</v>
      </c>
      <c r="K101" s="22">
        <f t="shared" si="60"/>
        <v>0.26274731296101156</v>
      </c>
      <c r="L101" s="22">
        <f t="shared" si="61"/>
        <v>0.26274731296101156</v>
      </c>
      <c r="M101" s="227">
        <f t="shared" si="62"/>
        <v>0.26274731296101156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1</v>
      </c>
      <c r="I102" s="22">
        <f t="shared" si="58"/>
        <v>0.50877434236995878</v>
      </c>
      <c r="J102" s="24">
        <f t="shared" si="59"/>
        <v>0.50877434236995878</v>
      </c>
      <c r="K102" s="22">
        <f t="shared" si="60"/>
        <v>0.50877434236995878</v>
      </c>
      <c r="L102" s="22">
        <f t="shared" si="61"/>
        <v>0.50877434236995878</v>
      </c>
      <c r="M102" s="227">
        <f t="shared" si="62"/>
        <v>0.50877434236995878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1</v>
      </c>
      <c r="I103" s="22">
        <f t="shared" si="58"/>
        <v>0.23886119360091959</v>
      </c>
      <c r="J103" s="24">
        <f t="shared" si="59"/>
        <v>0.23886119360091959</v>
      </c>
      <c r="K103" s="22">
        <f t="shared" si="60"/>
        <v>0.23886119360091959</v>
      </c>
      <c r="L103" s="22">
        <f t="shared" si="61"/>
        <v>0.23886119360091959</v>
      </c>
      <c r="M103" s="227">
        <f t="shared" si="62"/>
        <v>0.23886119360091959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1</v>
      </c>
      <c r="I104" s="22">
        <f t="shared" si="58"/>
        <v>0.50160850656193112</v>
      </c>
      <c r="J104" s="24">
        <f t="shared" si="59"/>
        <v>0.50160850656193112</v>
      </c>
      <c r="K104" s="22">
        <f t="shared" si="60"/>
        <v>0.50160850656193112</v>
      </c>
      <c r="L104" s="22">
        <f t="shared" si="61"/>
        <v>0.50160850656193112</v>
      </c>
      <c r="M104" s="227">
        <f t="shared" si="62"/>
        <v>0.50160850656193112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1</v>
      </c>
      <c r="I105" s="22">
        <f t="shared" si="58"/>
        <v>0.26274731296101156</v>
      </c>
      <c r="J105" s="24">
        <f t="shared" si="59"/>
        <v>0.26274731296101156</v>
      </c>
      <c r="K105" s="22">
        <f t="shared" si="60"/>
        <v>0.26274731296101156</v>
      </c>
      <c r="L105" s="22">
        <f t="shared" si="61"/>
        <v>0.26274731296101156</v>
      </c>
      <c r="M105" s="227">
        <f t="shared" si="62"/>
        <v>0.26274731296101156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4.2556107404923837</v>
      </c>
      <c r="J119" s="24">
        <f>SUM(J91:J118)</f>
        <v>4.6523322608613169</v>
      </c>
      <c r="K119" s="22">
        <f>SUM(K91:K118)</f>
        <v>4.627039896541814</v>
      </c>
      <c r="L119" s="22">
        <f>SUM(L91:L118)</f>
        <v>4.627039896541814</v>
      </c>
      <c r="M119" s="57">
        <f t="shared" si="49"/>
        <v>4.6523322608613169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2">
        <f>(B124)</f>
        <v>0.99982000568417595</v>
      </c>
      <c r="L124" s="29">
        <f>IF(SUMPRODUCT($B$124:$B124,$H$124:$H124)&lt;L$119,($B124*$H124),L$119)</f>
        <v>0.99982000568417595</v>
      </c>
      <c r="M124" s="57">
        <f t="shared" si="63"/>
        <v>0.99982000568417595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57">
        <f t="shared" ref="M125:M126" si="65">(J125)</f>
        <v>0.97491196168215344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1.8638338936679755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1.8638338936679755</v>
      </c>
      <c r="M126" s="57">
        <f t="shared" si="65"/>
        <v>1.8638338936679755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0.34443784117252607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9.8738274610871368E-2</v>
      </c>
      <c r="M127" s="57">
        <f t="shared" si="63"/>
        <v>0.34443784117252607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3.2557907348082078</v>
      </c>
      <c r="J128" s="228">
        <f>(J30)</f>
        <v>0.27602495495343327</v>
      </c>
      <c r="K128" s="22">
        <f>(B128)</f>
        <v>0.68973576089663757</v>
      </c>
      <c r="L128" s="22">
        <f>IF(L124=L119,0,(L119-L124)/(B119-B124)*K128)</f>
        <v>0.68973576089663757</v>
      </c>
      <c r="M128" s="57">
        <f t="shared" si="63"/>
        <v>0.27602495495343327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0.19330360370105204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0.19330360370105204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4.2556107404923837</v>
      </c>
      <c r="J130" s="228">
        <f>(J119)</f>
        <v>4.6523322608613169</v>
      </c>
      <c r="K130" s="22">
        <f>(B130)</f>
        <v>4.627039896541814</v>
      </c>
      <c r="L130" s="22">
        <f>(L119)</f>
        <v>4.627039896541814</v>
      </c>
      <c r="M130" s="57">
        <f t="shared" si="63"/>
        <v>4.6523322608613169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0.12513474470734745</v>
      </c>
      <c r="J6" s="24">
        <f t="shared" ref="J6:J13" si="3">IF(I$32&lt;=1+I$131,I6,B6*H6+J$33*(I6-B6*H6))</f>
        <v>0.12513474470734745</v>
      </c>
      <c r="K6" s="22">
        <f t="shared" ref="K6:K31" si="4">B6</f>
        <v>0.12513474470734745</v>
      </c>
      <c r="L6" s="22">
        <f t="shared" ref="L6:L29" si="5">IF(K6="","",K6*H6)</f>
        <v>0.12513474470734745</v>
      </c>
      <c r="M6" s="177">
        <f t="shared" ref="M6:M31" si="6">J6</f>
        <v>0.12513474470734745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0.5005389788293898</v>
      </c>
      <c r="Z6" s="156">
        <f>Poor!Z6</f>
        <v>0.17</v>
      </c>
      <c r="AA6" s="121">
        <f>$M6*Z6*4</f>
        <v>8.5091626400996268E-2</v>
      </c>
      <c r="AB6" s="156">
        <f>Poor!AB6</f>
        <v>0.17</v>
      </c>
      <c r="AC6" s="121">
        <f t="shared" ref="AC6:AC29" si="7">$M6*AB6*4</f>
        <v>8.5091626400996268E-2</v>
      </c>
      <c r="AD6" s="156">
        <f>Poor!AD6</f>
        <v>0.33</v>
      </c>
      <c r="AE6" s="121">
        <f t="shared" ref="AE6:AE29" si="8">$M6*AD6*4</f>
        <v>0.16517786301369863</v>
      </c>
      <c r="AF6" s="122">
        <f>1-SUM(Z6,AB6,AD6)</f>
        <v>0.32999999999999996</v>
      </c>
      <c r="AG6" s="121">
        <f>$M6*AF6*4</f>
        <v>0.16517786301369861</v>
      </c>
      <c r="AH6" s="123">
        <f>SUM(Z6,AB6,AD6,AF6)</f>
        <v>1</v>
      </c>
      <c r="AI6" s="183">
        <f>SUM(AA6,AC6,AE6,AG6)/4</f>
        <v>0.12513474470734745</v>
      </c>
      <c r="AJ6" s="120">
        <f>(AA6+AC6)/2</f>
        <v>8.5091626400996268E-2</v>
      </c>
      <c r="AK6" s="119">
        <f>(AE6+AG6)/2</f>
        <v>0.16517786301369863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177">
        <f t="shared" si="6"/>
        <v>6.1553549190535496E-2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4568.101991475698</v>
      </c>
      <c r="S7" s="222">
        <f>IF($B$81=0,0,(SUMIF($N$6:$N$28,$U7,L$6:L$28)+SUMIF($N$91:$N$118,$U7,L$91:L$118))*$I$83*Poor!$B$81/$B$81)</f>
        <v>4568.101991475698</v>
      </c>
      <c r="T7" s="222">
        <f>IF($B$81=0,0,(SUMIF($N$6:$N$28,$U7,M$6:M$28)+SUMIF($N$91:$N$118,$U7,M$91:M$118))*$I$83*Poor!$B$81/$B$81)</f>
        <v>3506.9786682911626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3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44350.000000000007</v>
      </c>
      <c r="S8" s="222">
        <f>IF($B$81=0,0,(SUMIF($N$6:$N$28,$U8,L$6:L$28)+SUMIF($N$91:$N$118,$U8,L$91:L$118))*$I$83*Poor!$B$81/$B$81)</f>
        <v>44350.000000000007</v>
      </c>
      <c r="T8" s="222">
        <f>IF($B$81=0,0,(SUMIF($N$6:$N$28,$U8,M$6:M$28)+SUMIF($N$91:$N$118,$U8,M$91:M$118))*$I$83*Poor!$B$81/$B$81)</f>
        <v>45553.598449555211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0.64474354404512679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3.0088032055439251E-2</v>
      </c>
      <c r="AB8" s="125">
        <f>IF($Y8=0,0,AC8/$Y8)</f>
        <v>0.35525645595487321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1.6578634611227418E-2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3126.3059701492543</v>
      </c>
      <c r="S9" s="222">
        <f>IF($B$81=0,0,(SUMIF($N$6:$N$28,$U9,L$6:L$28)+SUMIF($N$91:$N$118,$U9,L$91:L$118))*$I$83*Poor!$B$81/$B$81)</f>
        <v>3126.3059701492543</v>
      </c>
      <c r="T9" s="222">
        <f>IF($B$81=0,0,(SUMIF($N$6:$N$28,$U9,M$6:M$28)+SUMIF($N$91:$N$118,$U9,M$91:M$118))*$I$83*Poor!$B$81/$B$81)</f>
        <v>3126.3059701492543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0.64474354404512679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7.3070934991781036E-2</v>
      </c>
      <c r="AB9" s="125">
        <f>IF($Y9=0,0,AC9/$Y9)</f>
        <v>0.35525645595487326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4.0262398341552305E-2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</v>
      </c>
      <c r="H10" s="24">
        <f t="shared" si="1"/>
        <v>1</v>
      </c>
      <c r="I10" s="22">
        <f t="shared" si="2"/>
        <v>0.63088767123287659</v>
      </c>
      <c r="J10" s="24">
        <f t="shared" si="3"/>
        <v>7.6180140143570316E-2</v>
      </c>
      <c r="K10" s="22">
        <f t="shared" si="4"/>
        <v>0.12617753424657532</v>
      </c>
      <c r="L10" s="22">
        <f t="shared" si="5"/>
        <v>0.12617753424657532</v>
      </c>
      <c r="M10" s="224">
        <f t="shared" si="6"/>
        <v>7.6180140143570316E-2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0.30472056057428126</v>
      </c>
      <c r="Z10" s="125">
        <f>IF($Y10=0,0,AA10/$Y10)</f>
        <v>0.6447435440451269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0.19646661416807987</v>
      </c>
      <c r="AB10" s="125">
        <f>IF($Y10=0,0,AC10/$Y10)</f>
        <v>0.3552564559548731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0.1082539464062014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7.6180140143570316E-2</v>
      </c>
      <c r="AJ10" s="120">
        <f t="shared" si="14"/>
        <v>0.15236028028714063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20475</v>
      </c>
      <c r="S11" s="222">
        <f>IF($B$81=0,0,(SUMIF($N$6:$N$28,$U11,L$6:L$28)+SUMIF($N$91:$N$118,$U11,L$91:L$118))*$I$83*Poor!$B$81/$B$81)</f>
        <v>20475</v>
      </c>
      <c r="T11" s="222">
        <f>IF($B$81=0,0,(SUMIF($N$6:$N$28,$U11,M$6:M$28)+SUMIF($N$91:$N$118,$U11,M$91:M$118))*$I$83*Poor!$B$81/$B$81)</f>
        <v>20276.876798427125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0.64474354404512679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0.1266224933721542</v>
      </c>
      <c r="AB11" s="125">
        <f>IF($Y11=0,0,AC11/$Y11)</f>
        <v>0.35525645595487315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6.976953651576609E-2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6.557998803522723E-3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6.557998803522723E-3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2.6231995214090892E-2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1.75754367934409E-2</v>
      </c>
      <c r="AF12" s="122">
        <f>1-SUM(Z12,AB12,AD12)</f>
        <v>0.32999999999999996</v>
      </c>
      <c r="AG12" s="121">
        <f>$M12*AF12*4</f>
        <v>8.656558420649994E-3</v>
      </c>
      <c r="AH12" s="123">
        <f t="shared" si="12"/>
        <v>1</v>
      </c>
      <c r="AI12" s="183">
        <f t="shared" si="13"/>
        <v>6.557998803522723E-3</v>
      </c>
      <c r="AJ12" s="120">
        <f t="shared" si="14"/>
        <v>0</v>
      </c>
      <c r="AK12" s="119">
        <f t="shared" si="15"/>
        <v>1.3115997607045446E-2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3.3078666186673149E-2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3.3078666186673149E-2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0.1323146647466926</v>
      </c>
      <c r="Z13" s="156">
        <f>Poor!Z13</f>
        <v>1</v>
      </c>
      <c r="AA13" s="121">
        <f>$M13*Z13*4</f>
        <v>0.1323146647466926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3.3078666186673149E-2</v>
      </c>
      <c r="AJ13" s="120">
        <f t="shared" si="14"/>
        <v>6.6157332373346298E-2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4.5054650545013949E-3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4.5054650545013949E-3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24000</v>
      </c>
      <c r="S14" s="222">
        <f>IF($B$81=0,0,(SUMIF($N$6:$N$28,$U14,L$6:L$28)+SUMIF($N$91:$N$118,$U14,L$91:L$118))*$I$83*Poor!$B$81/$B$81)</f>
        <v>24000</v>
      </c>
      <c r="T14" s="222">
        <f>IF($B$81=0,0,(SUMIF($N$6:$N$28,$U14,M$6:M$28)+SUMIF($N$91:$N$118,$U14,M$91:M$118))*$I$83*Poor!$B$81/$B$81)</f>
        <v>24000</v>
      </c>
      <c r="U14" s="223">
        <v>8</v>
      </c>
      <c r="V14" s="56"/>
      <c r="W14" s="110"/>
      <c r="X14" s="118"/>
      <c r="Y14" s="183">
        <f>M14*4</f>
        <v>1.802186021800558E-2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1.802186021800558E-2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4.5054650545013949E-3</v>
      </c>
      <c r="AJ14" s="120">
        <f t="shared" si="14"/>
        <v>9.0109301090027898E-3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21732</v>
      </c>
      <c r="S17" s="222">
        <f>IF($B$81=0,0,(SUMIF($N$6:$N$28,$U17,L$6:L$28)+SUMIF($N$91:$N$118,$U17,L$91:L$118))*$I$83*Poor!$B$81/$B$81)</f>
        <v>21732</v>
      </c>
      <c r="T17" s="222">
        <f>IF($B$81=0,0,(SUMIF($N$6:$N$28,$U17,M$6:M$28)+SUMIF($N$91:$N$118,$U17,M$91:M$118))*$I$83*Poor!$B$81/$B$81)</f>
        <v>21732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8520</v>
      </c>
      <c r="S20" s="222">
        <f>IF($B$81=0,0,(SUMIF($N$6:$N$28,$U20,L$6:L$28)+SUMIF($N$91:$N$118,$U20,L$91:L$118))*$I$83*Poor!$B$81/$B$81)</f>
        <v>8520</v>
      </c>
      <c r="T20" s="222">
        <f>IF($B$81=0,0,(SUMIF($N$6:$N$28,$U20,M$6:M$28)+SUMIF($N$91:$N$118,$U20,M$91:M$118))*$I$83*Poor!$B$81/$B$81)</f>
        <v>8520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12000</v>
      </c>
      <c r="S21" s="222">
        <f>IF($B$81=0,0,(SUMIF($N$6:$N$28,$U21,L$6:L$28)+SUMIF($N$91:$N$118,$U21,L$91:L$118))*$I$83*Poor!$B$81/$B$81)</f>
        <v>12000</v>
      </c>
      <c r="T21" s="222">
        <f>IF($B$81=0,0,(SUMIF($N$6:$N$28,$U21,M$6:M$28)+SUMIF($N$91:$N$118,$U21,M$91:M$118))*$I$83*Poor!$B$81/$B$81)</f>
        <v>12000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6480</v>
      </c>
      <c r="S22" s="222">
        <f>IF($B$81=0,0,(SUMIF($N$6:$N$28,$U22,L$6:L$28)+SUMIF($N$91:$N$118,$U22,L$91:L$118))*$I$83*Poor!$B$81/$B$81)</f>
        <v>6480</v>
      </c>
      <c r="T22" s="222">
        <f>IF($B$81=0,0,(SUMIF($N$6:$N$28,$U22,M$6:M$28)+SUMIF($N$91:$N$118,$U22,M$91:M$118))*$I$83*Poor!$B$81/$B$81)</f>
        <v>6480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147466.50419020921</v>
      </c>
      <c r="S23" s="179">
        <f>SUM(S7:S22)</f>
        <v>147466.50419020921</v>
      </c>
      <c r="T23" s="179">
        <f>SUM(T7:T22)</f>
        <v>147410.85611500702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0.22407050198972453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0.22407050198972453</v>
      </c>
      <c r="N29" s="229"/>
      <c r="P29" s="22"/>
      <c r="V29" s="56"/>
      <c r="W29" s="110"/>
      <c r="X29" s="118"/>
      <c r="Y29" s="183">
        <f t="shared" si="9"/>
        <v>0.89628200795889812</v>
      </c>
      <c r="Z29" s="156">
        <f>Poor!Z29</f>
        <v>0.25</v>
      </c>
      <c r="AA29" s="121">
        <f t="shared" si="16"/>
        <v>0.22407050198972453</v>
      </c>
      <c r="AB29" s="156">
        <f>Poor!AB29</f>
        <v>0.25</v>
      </c>
      <c r="AC29" s="121">
        <f t="shared" si="7"/>
        <v>0.22407050198972453</v>
      </c>
      <c r="AD29" s="156">
        <f>Poor!AD29</f>
        <v>0.25</v>
      </c>
      <c r="AE29" s="121">
        <f t="shared" si="8"/>
        <v>0.22407050198972453</v>
      </c>
      <c r="AF29" s="122">
        <f t="shared" si="10"/>
        <v>0.25</v>
      </c>
      <c r="AG29" s="121">
        <f t="shared" si="11"/>
        <v>0.22407050198972453</v>
      </c>
      <c r="AH29" s="123">
        <f t="shared" si="12"/>
        <v>1</v>
      </c>
      <c r="AI29" s="183">
        <f t="shared" si="13"/>
        <v>0.22407050198972453</v>
      </c>
      <c r="AJ29" s="120">
        <f t="shared" si="14"/>
        <v>0.22407050198972453</v>
      </c>
      <c r="AK29" s="119">
        <f t="shared" si="15"/>
        <v>0.22407050198972453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6.6083270175939148</v>
      </c>
      <c r="J30" s="231">
        <f>IF(I$32&lt;=1,I30,1-SUM(J6:J29))</f>
        <v>0.24754579417701261</v>
      </c>
      <c r="K30" s="22">
        <f t="shared" si="4"/>
        <v>0.78202263511830628</v>
      </c>
      <c r="L30" s="22">
        <f>IF(L124=L119,0,IF(K30="",0,(L119-L124)/(B119-B124)*K30))</f>
        <v>0.78202263511830628</v>
      </c>
      <c r="M30" s="175">
        <f t="shared" si="6"/>
        <v>0.24754579417701261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0.99018317670805045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0.30870688417232217</v>
      </c>
      <c r="AC30" s="187">
        <f>IF(AC79*4/$I$83+SUM(AC6:AC29)&lt;1,AC79*4/$I$83,1-SUM(AC6:AC29))</f>
        <v>0.30567636324139413</v>
      </c>
      <c r="AD30" s="122">
        <f>IF($Y30=0,0,AE30/($Y$30))</f>
        <v>0.46547050764920994</v>
      </c>
      <c r="AE30" s="187">
        <f>IF(AE79*4/$I$83+SUM(AE6:AE29)&lt;1,AE79*4/$I$83,1-SUM(AE6:AE29))</f>
        <v>0.46090106592800362</v>
      </c>
      <c r="AF30" s="122">
        <f>IF($Y30=0,0,AG30/($Y$30))</f>
        <v>0.22582260817846778</v>
      </c>
      <c r="AG30" s="187">
        <f>IF(AG79*4/$I$83+SUM(AG6:AG29)&lt;1,AG79*4/$I$83,1-SUM(AG6:AG29))</f>
        <v>0.22360574753865259</v>
      </c>
      <c r="AH30" s="123">
        <f t="shared" si="12"/>
        <v>0.99999999999999989</v>
      </c>
      <c r="AI30" s="183">
        <f t="shared" si="13"/>
        <v>0.24754579417701258</v>
      </c>
      <c r="AJ30" s="120">
        <f t="shared" si="14"/>
        <v>0.15283818162069707</v>
      </c>
      <c r="AK30" s="119">
        <f t="shared" si="15"/>
        <v>0.3422534067333281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-0.59789317655353269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8.0643682720883376</v>
      </c>
      <c r="J32" s="17"/>
      <c r="L32" s="22">
        <f>SUM(L6:L30)</f>
        <v>1.5978931765535327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-9.9061600786437193E-2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15000</v>
      </c>
      <c r="J37" s="38">
        <f>J91*I$83</f>
        <v>11702.815197640688</v>
      </c>
      <c r="K37" s="40">
        <f t="shared" ref="K37:K52" si="28">(B37/B$65)</f>
        <v>8.7236563751753815E-2</v>
      </c>
      <c r="L37" s="22">
        <f t="shared" ref="L37:L52" si="29">(K37*H37)</f>
        <v>8.7236563751753815E-2</v>
      </c>
      <c r="M37" s="24">
        <f t="shared" ref="M37:M52" si="30">J37/B$65</f>
        <v>8.5076115338664618E-2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11702.815197640688</v>
      </c>
      <c r="AH37" s="123">
        <f>SUM(Z37,AB37,AD37,AF37)</f>
        <v>1</v>
      </c>
      <c r="AI37" s="112">
        <f>SUM(AA37,AC37,AE37,AG37)</f>
        <v>11702.815197640688</v>
      </c>
      <c r="AJ37" s="148">
        <f>(AA37+AC37)</f>
        <v>0</v>
      </c>
      <c r="AK37" s="147">
        <f>(AE37+AG37)</f>
        <v>11702.815197640688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5000</v>
      </c>
      <c r="J38" s="38">
        <f t="shared" ref="J38:J64" si="33">J92*I$83</f>
        <v>6099.0616007864373</v>
      </c>
      <c r="K38" s="40">
        <f t="shared" si="28"/>
        <v>4.3618281875876908E-2</v>
      </c>
      <c r="L38" s="22">
        <f t="shared" si="29"/>
        <v>4.3618281875876908E-2</v>
      </c>
      <c r="M38" s="24">
        <f t="shared" si="30"/>
        <v>4.4338431346906647E-2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6099.0616007864373</v>
      </c>
      <c r="AH38" s="123">
        <f t="shared" ref="AH38:AI58" si="35">SUM(Z38,AB38,AD38,AF38)</f>
        <v>1</v>
      </c>
      <c r="AI38" s="112">
        <f t="shared" si="35"/>
        <v>6099.0616007864373</v>
      </c>
      <c r="AJ38" s="148">
        <f t="shared" ref="AJ38:AJ64" si="36">(AA38+AC38)</f>
        <v>0</v>
      </c>
      <c r="AK38" s="147">
        <f t="shared" ref="AK38:AK64" si="37">(AE38+AG38)</f>
        <v>6099.0616007864373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2475</v>
      </c>
      <c r="J39" s="38">
        <f t="shared" si="33"/>
        <v>2475</v>
      </c>
      <c r="K39" s="40">
        <f t="shared" si="28"/>
        <v>1.7992541273799224E-2</v>
      </c>
      <c r="L39" s="22">
        <f t="shared" si="29"/>
        <v>1.7992541273799224E-2</v>
      </c>
      <c r="M39" s="24">
        <f t="shared" si="30"/>
        <v>1.7992541273799224E-2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0.64474354404512679</v>
      </c>
      <c r="AA39" s="147">
        <f>$J39*Z39</f>
        <v>1595.7402715116889</v>
      </c>
      <c r="AB39" s="122">
        <f>AB8</f>
        <v>0.35525645595487321</v>
      </c>
      <c r="AC39" s="147">
        <f>$J39*AB39</f>
        <v>879.25972848831123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2475</v>
      </c>
      <c r="AJ39" s="148">
        <f t="shared" si="36"/>
        <v>2475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30000</v>
      </c>
      <c r="J40" s="38">
        <f t="shared" si="33"/>
        <v>30000</v>
      </c>
      <c r="K40" s="40">
        <f t="shared" si="28"/>
        <v>0.21809140937938454</v>
      </c>
      <c r="L40" s="22">
        <f t="shared" si="29"/>
        <v>0.21809140937938454</v>
      </c>
      <c r="M40" s="24">
        <f t="shared" si="30"/>
        <v>0.21809140937938454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0.64474354404512679</v>
      </c>
      <c r="AA40" s="147">
        <f>$J40*Z40</f>
        <v>19342.306321353804</v>
      </c>
      <c r="AB40" s="122">
        <f>AB9</f>
        <v>0.35525645595487326</v>
      </c>
      <c r="AC40" s="147">
        <f>$J40*AB40</f>
        <v>10657.693678646197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30000</v>
      </c>
      <c r="AJ40" s="148">
        <f t="shared" si="36"/>
        <v>30000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5275.4956837748978</v>
      </c>
      <c r="K41" s="40">
        <f t="shared" si="28"/>
        <v>3.4894625500701527E-2</v>
      </c>
      <c r="L41" s="22">
        <f t="shared" si="29"/>
        <v>3.4894625500701527E-2</v>
      </c>
      <c r="M41" s="24">
        <f t="shared" si="30"/>
        <v>3.8351342961644247E-2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0.64474354404512679</v>
      </c>
      <c r="AA41" s="147">
        <f>$J41*Z41</f>
        <v>3401.3417837517973</v>
      </c>
      <c r="AB41" s="122">
        <f>AB11</f>
        <v>0.35525645595487315</v>
      </c>
      <c r="AC41" s="147">
        <f>$J41*AB41</f>
        <v>1874.1539000231003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5275.4956837748978</v>
      </c>
      <c r="AJ41" s="148">
        <f t="shared" si="36"/>
        <v>5275.4956837748978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2200</v>
      </c>
      <c r="J42" s="38">
        <f t="shared" si="33"/>
        <v>2200</v>
      </c>
      <c r="K42" s="40">
        <f t="shared" si="28"/>
        <v>1.5993370021154866E-2</v>
      </c>
      <c r="L42" s="22">
        <f t="shared" si="29"/>
        <v>1.5993370021154866E-2</v>
      </c>
      <c r="M42" s="24">
        <f t="shared" si="30"/>
        <v>1.5993370021154866E-2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550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1100</v>
      </c>
      <c r="AF42" s="122">
        <f t="shared" si="31"/>
        <v>0.25</v>
      </c>
      <c r="AG42" s="147">
        <f t="shared" si="34"/>
        <v>550</v>
      </c>
      <c r="AH42" s="123">
        <f t="shared" si="35"/>
        <v>1</v>
      </c>
      <c r="AI42" s="112">
        <f t="shared" si="35"/>
        <v>2200</v>
      </c>
      <c r="AJ42" s="148">
        <f t="shared" si="36"/>
        <v>550</v>
      </c>
      <c r="AK42" s="147">
        <f t="shared" si="37"/>
        <v>1650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3956.6217628311738</v>
      </c>
      <c r="K43" s="40">
        <f t="shared" si="28"/>
        <v>2.6170969125526144E-2</v>
      </c>
      <c r="L43" s="22">
        <f t="shared" si="29"/>
        <v>2.6170969125526144E-2</v>
      </c>
      <c r="M43" s="24">
        <f t="shared" si="30"/>
        <v>2.8763507221233189E-2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989.15544070779345</v>
      </c>
      <c r="AB43" s="156">
        <f>Poor!AB43</f>
        <v>0.25</v>
      </c>
      <c r="AC43" s="147">
        <f t="shared" si="39"/>
        <v>989.15544070779345</v>
      </c>
      <c r="AD43" s="156">
        <f>Poor!AD43</f>
        <v>0.25</v>
      </c>
      <c r="AE43" s="147">
        <f t="shared" si="40"/>
        <v>989.15544070779345</v>
      </c>
      <c r="AF43" s="122">
        <f t="shared" si="31"/>
        <v>0.25</v>
      </c>
      <c r="AG43" s="147">
        <f t="shared" si="34"/>
        <v>989.15544070779345</v>
      </c>
      <c r="AH43" s="123">
        <f t="shared" si="35"/>
        <v>1</v>
      </c>
      <c r="AI43" s="112">
        <f t="shared" si="35"/>
        <v>3956.6217628311738</v>
      </c>
      <c r="AJ43" s="148">
        <f t="shared" si="36"/>
        <v>1978.3108814155869</v>
      </c>
      <c r="AK43" s="147">
        <f t="shared" si="37"/>
        <v>1978.3108814155869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2747.6540019660929</v>
      </c>
      <c r="K44" s="40">
        <f t="shared" si="28"/>
        <v>1.8174284114948713E-2</v>
      </c>
      <c r="L44" s="22">
        <f t="shared" si="29"/>
        <v>1.8174284114948713E-2</v>
      </c>
      <c r="M44" s="24">
        <f t="shared" si="30"/>
        <v>1.9974657792523047E-2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686.91350049152322</v>
      </c>
      <c r="AB44" s="156">
        <f>Poor!AB44</f>
        <v>0.25</v>
      </c>
      <c r="AC44" s="147">
        <f t="shared" si="39"/>
        <v>686.91350049152322</v>
      </c>
      <c r="AD44" s="156">
        <f>Poor!AD44</f>
        <v>0.25</v>
      </c>
      <c r="AE44" s="147">
        <f t="shared" si="40"/>
        <v>686.91350049152322</v>
      </c>
      <c r="AF44" s="122">
        <f t="shared" si="31"/>
        <v>0.25</v>
      </c>
      <c r="AG44" s="147">
        <f t="shared" si="34"/>
        <v>686.91350049152322</v>
      </c>
      <c r="AH44" s="123">
        <f t="shared" si="35"/>
        <v>1</v>
      </c>
      <c r="AI44" s="112">
        <f t="shared" si="35"/>
        <v>2747.6540019660929</v>
      </c>
      <c r="AJ44" s="148">
        <f t="shared" si="36"/>
        <v>1373.8270009830464</v>
      </c>
      <c r="AK44" s="147">
        <f t="shared" si="37"/>
        <v>1373.8270009830464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1373.8270009830464</v>
      </c>
      <c r="K45" s="40">
        <f t="shared" si="28"/>
        <v>9.0871420574743563E-3</v>
      </c>
      <c r="L45" s="22">
        <f t="shared" si="29"/>
        <v>9.0871420574743563E-3</v>
      </c>
      <c r="M45" s="24">
        <f t="shared" si="30"/>
        <v>9.9873288962615235E-3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343.45675024576161</v>
      </c>
      <c r="AB45" s="156">
        <f>Poor!AB45</f>
        <v>0.25</v>
      </c>
      <c r="AC45" s="147">
        <f t="shared" si="39"/>
        <v>343.45675024576161</v>
      </c>
      <c r="AD45" s="156">
        <f>Poor!AD45</f>
        <v>0.25</v>
      </c>
      <c r="AE45" s="147">
        <f t="shared" si="40"/>
        <v>343.45675024576161</v>
      </c>
      <c r="AF45" s="122">
        <f t="shared" si="31"/>
        <v>0.25</v>
      </c>
      <c r="AG45" s="147">
        <f t="shared" si="34"/>
        <v>343.45675024576161</v>
      </c>
      <c r="AH45" s="123">
        <f t="shared" si="35"/>
        <v>1</v>
      </c>
      <c r="AI45" s="112">
        <f t="shared" si="35"/>
        <v>1373.8270009830464</v>
      </c>
      <c r="AJ45" s="148">
        <f t="shared" si="36"/>
        <v>686.91350049152322</v>
      </c>
      <c r="AK45" s="147">
        <f t="shared" si="37"/>
        <v>686.91350049152322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24000</v>
      </c>
      <c r="J46" s="38">
        <f t="shared" si="33"/>
        <v>24000</v>
      </c>
      <c r="K46" s="40">
        <f t="shared" si="28"/>
        <v>0.17447312750350763</v>
      </c>
      <c r="L46" s="22">
        <f t="shared" si="29"/>
        <v>0.17447312750350763</v>
      </c>
      <c r="M46" s="24">
        <f t="shared" si="30"/>
        <v>0.17447312750350763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6000</v>
      </c>
      <c r="AB46" s="156">
        <f>Poor!AB46</f>
        <v>0.25</v>
      </c>
      <c r="AC46" s="147">
        <f t="shared" si="39"/>
        <v>6000</v>
      </c>
      <c r="AD46" s="156">
        <f>Poor!AD46</f>
        <v>0.25</v>
      </c>
      <c r="AE46" s="147">
        <f t="shared" si="40"/>
        <v>6000</v>
      </c>
      <c r="AF46" s="122">
        <f t="shared" si="31"/>
        <v>0.25</v>
      </c>
      <c r="AG46" s="147">
        <f t="shared" si="34"/>
        <v>6000</v>
      </c>
      <c r="AH46" s="123">
        <f t="shared" si="35"/>
        <v>1</v>
      </c>
      <c r="AI46" s="112">
        <f t="shared" si="35"/>
        <v>24000</v>
      </c>
      <c r="AJ46" s="148">
        <f t="shared" si="36"/>
        <v>12000</v>
      </c>
      <c r="AK46" s="147">
        <f t="shared" si="37"/>
        <v>12000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21732</v>
      </c>
      <c r="J47" s="38">
        <f t="shared" si="33"/>
        <v>21732</v>
      </c>
      <c r="K47" s="40">
        <f t="shared" si="28"/>
        <v>0.15798541695442617</v>
      </c>
      <c r="L47" s="22">
        <f t="shared" si="29"/>
        <v>0.15798541695442617</v>
      </c>
      <c r="M47" s="24">
        <f t="shared" si="30"/>
        <v>0.15798541695442617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5433</v>
      </c>
      <c r="AB47" s="156">
        <f>Poor!AB47</f>
        <v>0.25</v>
      </c>
      <c r="AC47" s="147">
        <f t="shared" si="39"/>
        <v>5433</v>
      </c>
      <c r="AD47" s="156">
        <f>Poor!AD47</f>
        <v>0.25</v>
      </c>
      <c r="AE47" s="147">
        <f t="shared" si="40"/>
        <v>5433</v>
      </c>
      <c r="AF47" s="122">
        <f t="shared" si="31"/>
        <v>0.25</v>
      </c>
      <c r="AG47" s="147">
        <f t="shared" si="34"/>
        <v>5433</v>
      </c>
      <c r="AH47" s="123">
        <f t="shared" si="35"/>
        <v>1</v>
      </c>
      <c r="AI47" s="112">
        <f t="shared" si="35"/>
        <v>21732</v>
      </c>
      <c r="AJ47" s="148">
        <f t="shared" si="36"/>
        <v>10866</v>
      </c>
      <c r="AK47" s="147">
        <f t="shared" si="37"/>
        <v>10866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8520</v>
      </c>
      <c r="J48" s="38">
        <f t="shared" si="33"/>
        <v>8520</v>
      </c>
      <c r="K48" s="40">
        <f t="shared" si="28"/>
        <v>6.1937960263745213E-2</v>
      </c>
      <c r="L48" s="22">
        <f t="shared" si="29"/>
        <v>6.1937960263745213E-2</v>
      </c>
      <c r="M48" s="24">
        <f t="shared" si="30"/>
        <v>6.1937960263745213E-2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2130</v>
      </c>
      <c r="AB48" s="156">
        <f>Poor!AB48</f>
        <v>0.25</v>
      </c>
      <c r="AC48" s="147">
        <f t="shared" si="39"/>
        <v>2130</v>
      </c>
      <c r="AD48" s="156">
        <f>Poor!AD48</f>
        <v>0.25</v>
      </c>
      <c r="AE48" s="147">
        <f t="shared" si="40"/>
        <v>2130</v>
      </c>
      <c r="AF48" s="122">
        <f t="shared" si="31"/>
        <v>0.25</v>
      </c>
      <c r="AG48" s="147">
        <f t="shared" si="34"/>
        <v>2130</v>
      </c>
      <c r="AH48" s="123">
        <f t="shared" si="35"/>
        <v>1</v>
      </c>
      <c r="AI48" s="112">
        <f t="shared" si="35"/>
        <v>8520</v>
      </c>
      <c r="AJ48" s="148">
        <f t="shared" si="36"/>
        <v>4260</v>
      </c>
      <c r="AK48" s="147">
        <f t="shared" si="37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6480</v>
      </c>
      <c r="J50" s="38">
        <f t="shared" si="33"/>
        <v>6480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4.7107744425947062E-2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1620</v>
      </c>
      <c r="AB50" s="156">
        <f>Poor!AB55</f>
        <v>0.25</v>
      </c>
      <c r="AC50" s="147">
        <f t="shared" si="39"/>
        <v>1620</v>
      </c>
      <c r="AD50" s="156">
        <f>Poor!AD55</f>
        <v>0.25</v>
      </c>
      <c r="AE50" s="147">
        <f t="shared" si="40"/>
        <v>1620</v>
      </c>
      <c r="AF50" s="122">
        <f t="shared" si="31"/>
        <v>0.25</v>
      </c>
      <c r="AG50" s="147">
        <f t="shared" si="34"/>
        <v>1620</v>
      </c>
      <c r="AH50" s="123">
        <f t="shared" si="35"/>
        <v>1</v>
      </c>
      <c r="AI50" s="112">
        <f t="shared" si="35"/>
        <v>6480</v>
      </c>
      <c r="AJ50" s="148">
        <f t="shared" si="36"/>
        <v>3240</v>
      </c>
      <c r="AK50" s="147">
        <f t="shared" si="37"/>
        <v>3240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12000</v>
      </c>
      <c r="J51" s="38">
        <f t="shared" si="33"/>
        <v>12000</v>
      </c>
      <c r="K51" s="40">
        <f t="shared" si="28"/>
        <v>8.7236563751753815E-2</v>
      </c>
      <c r="L51" s="22">
        <f t="shared" si="29"/>
        <v>8.7236563751753815E-2</v>
      </c>
      <c r="M51" s="24">
        <f t="shared" si="30"/>
        <v>8.7236563751753815E-2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3000</v>
      </c>
      <c r="AB51" s="156">
        <f>Poor!AB56</f>
        <v>0.25</v>
      </c>
      <c r="AC51" s="147">
        <f t="shared" si="39"/>
        <v>3000</v>
      </c>
      <c r="AD51" s="156">
        <f>Poor!AD56</f>
        <v>0.25</v>
      </c>
      <c r="AE51" s="147">
        <f t="shared" si="40"/>
        <v>3000</v>
      </c>
      <c r="AF51" s="122">
        <f t="shared" si="31"/>
        <v>0.25</v>
      </c>
      <c r="AG51" s="147">
        <f t="shared" si="34"/>
        <v>3000</v>
      </c>
      <c r="AH51" s="123">
        <f t="shared" si="35"/>
        <v>1</v>
      </c>
      <c r="AI51" s="112">
        <f t="shared" si="35"/>
        <v>12000</v>
      </c>
      <c r="AJ51" s="148">
        <f t="shared" si="36"/>
        <v>6000</v>
      </c>
      <c r="AK51" s="147">
        <f t="shared" si="37"/>
        <v>6000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127407</v>
      </c>
      <c r="J65" s="39">
        <f>SUM(J37:J64)</f>
        <v>138562.47524798234</v>
      </c>
      <c r="K65" s="40">
        <f>SUM(K37:K64)</f>
        <v>1</v>
      </c>
      <c r="L65" s="22">
        <f>SUM(L37:L64)</f>
        <v>1</v>
      </c>
      <c r="M65" s="24">
        <f>SUM(M37:M64)</f>
        <v>1.0073095171309516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45091.914068062368</v>
      </c>
      <c r="AB65" s="137"/>
      <c r="AC65" s="153">
        <f>SUM(AC37:AC64)</f>
        <v>33613.632998602683</v>
      </c>
      <c r="AD65" s="137"/>
      <c r="AE65" s="153">
        <f>SUM(AE37:AE64)</f>
        <v>21302.52569144508</v>
      </c>
      <c r="AF65" s="137"/>
      <c r="AG65" s="153">
        <f>SUM(AG37:AG64)</f>
        <v>38554.402489872198</v>
      </c>
      <c r="AH65" s="137"/>
      <c r="AI65" s="153">
        <f>SUM(AI37:AI64)</f>
        <v>138562.47524798234</v>
      </c>
      <c r="AJ65" s="153">
        <f>SUM(AJ37:AJ64)</f>
        <v>78705.547066665051</v>
      </c>
      <c r="AK65" s="153">
        <f>SUM(AK37:AK64)</f>
        <v>59856.928181317278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16743.113280336998</v>
      </c>
      <c r="J70" s="51">
        <f>J124*I$83</f>
        <v>16743.113280336998</v>
      </c>
      <c r="K70" s="40">
        <f>B70/B$76</f>
        <v>0.12171763909024622</v>
      </c>
      <c r="L70" s="22">
        <f>(L124*G$37*F$9/F$7)/B$130</f>
        <v>0.12171763909024623</v>
      </c>
      <c r="M70" s="24">
        <f>J70/B$76</f>
        <v>0.12171763909024622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16326.000000000002</v>
      </c>
      <c r="J71" s="51">
        <f t="shared" ref="J71:J72" si="49">J125*I$83</f>
        <v>16326.000000000002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7216</v>
      </c>
      <c r="K73" s="40">
        <f>B73/B$76</f>
        <v>5.2458253669387965E-2</v>
      </c>
      <c r="L73" s="22">
        <f>(L127*G$37*F$9/F$7)/B$130</f>
        <v>5.2458253669387958E-2</v>
      </c>
      <c r="M73" s="24">
        <f>J73/B$76</f>
        <v>5.2458253669387965E-2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649.43999999999994</v>
      </c>
      <c r="AB73" s="156">
        <f>Poor!AB73</f>
        <v>0.09</v>
      </c>
      <c r="AC73" s="147">
        <f>$H$73*$B$73*AB73</f>
        <v>649.43999999999994</v>
      </c>
      <c r="AD73" s="156">
        <f>Poor!AD73</f>
        <v>0.23</v>
      </c>
      <c r="AE73" s="147">
        <f>$H$73*$B$73*AD73</f>
        <v>1659.68</v>
      </c>
      <c r="AF73" s="156">
        <f>Poor!AF73</f>
        <v>0.59</v>
      </c>
      <c r="AG73" s="147">
        <f>$H$73*$B$73*AF73</f>
        <v>4257.4399999999996</v>
      </c>
      <c r="AH73" s="155">
        <f>SUM(Z73,AB73,AD73,AF73)</f>
        <v>1</v>
      </c>
      <c r="AI73" s="147">
        <f>SUM(AA73,AC73,AE73,AG73)</f>
        <v>7216</v>
      </c>
      <c r="AJ73" s="148">
        <f>(AA73+AC73)</f>
        <v>1298.8799999999999</v>
      </c>
      <c r="AK73" s="147">
        <f>(AE73+AG73)</f>
        <v>5917.12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110663.886719663</v>
      </c>
      <c r="J74" s="51">
        <f>J128*I$83</f>
        <v>4145.4334284304541</v>
      </c>
      <c r="K74" s="40">
        <f>B74/B$76</f>
        <v>9.5203084875859878E-2</v>
      </c>
      <c r="L74" s="22">
        <f>(L128*G$37*F$9/F$7)/B$130</f>
        <v>9.5203084875859878E-2</v>
      </c>
      <c r="M74" s="24">
        <f>J74/B$76</f>
        <v>3.0136113963160391E-2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1279.7238372345523</v>
      </c>
      <c r="AD74" s="156"/>
      <c r="AE74" s="147">
        <f>AE30*$I$83/4</f>
        <v>1929.5770023575283</v>
      </c>
      <c r="AF74" s="156"/>
      <c r="AG74" s="147">
        <f>AG30*$I$83/4</f>
        <v>936.13258883837261</v>
      </c>
      <c r="AH74" s="155"/>
      <c r="AI74" s="147">
        <f>SUM(AA74,AC74,AE74,AG74)</f>
        <v>4145.4334284304532</v>
      </c>
      <c r="AJ74" s="148">
        <f>(AA74+AC74)</f>
        <v>1279.7238372345523</v>
      </c>
      <c r="AK74" s="147">
        <f>(AE74+AG74)</f>
        <v>2865.7095911959009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62919.928539214896</v>
      </c>
      <c r="K75" s="40">
        <f>B75/B$76</f>
        <v>0.38503337506193319</v>
      </c>
      <c r="L75" s="22">
        <f>(L129*G$37*F$9/F$7)/B$130</f>
        <v>0.38503337506193325</v>
      </c>
      <c r="M75" s="24">
        <f>J75/B$76</f>
        <v>0.45740986310558457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40906.135747978115</v>
      </c>
      <c r="AB75" s="158"/>
      <c r="AC75" s="149">
        <f>AA75+AC65-SUM(AC70,AC74)</f>
        <v>69054.266589261999</v>
      </c>
      <c r="AD75" s="158"/>
      <c r="AE75" s="149">
        <f>AC75+AE65-SUM(AE70,AE74)</f>
        <v>84241.436958265287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117673.92853921486</v>
      </c>
      <c r="AJ75" s="151">
        <f>AJ76-SUM(AJ70,AJ74)</f>
        <v>69054.266589261999</v>
      </c>
      <c r="AK75" s="149">
        <f>AJ75+AK76-SUM(AK70,AK74)</f>
        <v>117673.92853921489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127407.00000000001</v>
      </c>
      <c r="J76" s="51">
        <f>J130*I$83</f>
        <v>138562.47524798234</v>
      </c>
      <c r="K76" s="40">
        <f>SUM(K70:K75)</f>
        <v>0.65441235269742726</v>
      </c>
      <c r="L76" s="22">
        <f>SUM(L70:L75)</f>
        <v>0.65441235269742726</v>
      </c>
      <c r="M76" s="24">
        <f>SUM(M70:M75)</f>
        <v>0.66172186982837911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45091.914068062368</v>
      </c>
      <c r="AB76" s="137"/>
      <c r="AC76" s="153">
        <f>AC65</f>
        <v>33613.632998602683</v>
      </c>
      <c r="AD76" s="137"/>
      <c r="AE76" s="153">
        <f>AE65</f>
        <v>21302.52569144508</v>
      </c>
      <c r="AF76" s="137"/>
      <c r="AG76" s="153">
        <f>AG65</f>
        <v>38554.402489872198</v>
      </c>
      <c r="AH76" s="137"/>
      <c r="AI76" s="153">
        <f>SUM(AA76,AC76,AE76,AG76)</f>
        <v>138562.47524798231</v>
      </c>
      <c r="AJ76" s="154">
        <f>SUM(AA76,AC76)</f>
        <v>78705.547066665051</v>
      </c>
      <c r="AK76" s="154">
        <f>SUM(AE76,AG76)</f>
        <v>59856.928181317278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16325.999999999996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40906.135747978115</v>
      </c>
      <c r="AD78" s="112"/>
      <c r="AE78" s="112">
        <f>AC75</f>
        <v>69054.266589261999</v>
      </c>
      <c r="AF78" s="112"/>
      <c r="AG78" s="112">
        <f>AE75</f>
        <v>84241.436958265287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40906.135747978115</v>
      </c>
      <c r="AB79" s="112"/>
      <c r="AC79" s="112">
        <f>AA79-AA74+AC65-AC70</f>
        <v>70333.990426496544</v>
      </c>
      <c r="AD79" s="112"/>
      <c r="AE79" s="112">
        <f>AC79-AC74+AE65-AE70</f>
        <v>86171.013960622819</v>
      </c>
      <c r="AF79" s="112"/>
      <c r="AG79" s="112">
        <f>AE79-AE74+AG65-AG70</f>
        <v>118610.06112805323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4186.5318720242303</v>
      </c>
      <c r="AB83" s="112"/>
      <c r="AC83" s="165">
        <f>$I$83*AB82/4</f>
        <v>4186.5318720242303</v>
      </c>
      <c r="AD83" s="112"/>
      <c r="AE83" s="165">
        <f>$I$83*AD82/4</f>
        <v>4186.5318720242303</v>
      </c>
      <c r="AF83" s="112"/>
      <c r="AG83" s="165">
        <f>$I$83*AF82/4</f>
        <v>4186.5318720242303</v>
      </c>
      <c r="AH83" s="165">
        <f>SUM(AA83,AC83,AE83,AG83)</f>
        <v>16746.127488096921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1</v>
      </c>
      <c r="I91" s="22">
        <f t="shared" ref="I91" si="52">(D91*H91)</f>
        <v>0.89572947600344843</v>
      </c>
      <c r="J91" s="24">
        <f>IF(I$32&lt;=1+I$131,I91,L91+J$33*(I91-L91))</f>
        <v>0.69883710164985913</v>
      </c>
      <c r="K91" s="22">
        <f t="shared" ref="K91" si="53">(B91)</f>
        <v>0.71658358080275875</v>
      </c>
      <c r="L91" s="22">
        <f t="shared" ref="L91" si="54">(K91*H91)</f>
        <v>0.71658358080275875</v>
      </c>
      <c r="M91" s="227">
        <f t="shared" si="50"/>
        <v>0.69883710164985913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1</v>
      </c>
      <c r="I92" s="22">
        <f t="shared" ref="I92:I118" si="59">(D92*H92)</f>
        <v>0.2985764920011495</v>
      </c>
      <c r="J92" s="24">
        <f t="shared" ref="J92:J118" si="60">IF(I$32&lt;=1+I$131,I92,L92+J$33*(I92-L92))</f>
        <v>0.36420728345234593</v>
      </c>
      <c r="K92" s="22">
        <f t="shared" ref="K92:K118" si="61">(B92)</f>
        <v>0.35829179040137937</v>
      </c>
      <c r="L92" s="22">
        <f t="shared" ref="L92:L118" si="62">(K92*H92)</f>
        <v>0.35829179040137937</v>
      </c>
      <c r="M92" s="227">
        <f t="shared" ref="M92:M118" si="63">(J92)</f>
        <v>0.36420728345234593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1</v>
      </c>
      <c r="I93" s="22">
        <f t="shared" si="59"/>
        <v>0.14779536354056899</v>
      </c>
      <c r="J93" s="24">
        <f t="shared" si="60"/>
        <v>0.14779536354056899</v>
      </c>
      <c r="K93" s="22">
        <f t="shared" si="61"/>
        <v>0.14779536354056899</v>
      </c>
      <c r="L93" s="22">
        <f t="shared" si="62"/>
        <v>0.14779536354056899</v>
      </c>
      <c r="M93" s="227">
        <f t="shared" si="63"/>
        <v>0.14779536354056899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1</v>
      </c>
      <c r="I94" s="22">
        <f t="shared" si="59"/>
        <v>1.7914589520068969</v>
      </c>
      <c r="J94" s="24">
        <f t="shared" si="60"/>
        <v>1.7914589520068969</v>
      </c>
      <c r="K94" s="22">
        <f t="shared" si="61"/>
        <v>1.7914589520068969</v>
      </c>
      <c r="L94" s="22">
        <f t="shared" si="62"/>
        <v>1.7914589520068969</v>
      </c>
      <c r="M94" s="227">
        <f t="shared" si="63"/>
        <v>1.7914589520068969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0.3150277989657429</v>
      </c>
      <c r="K95" s="22">
        <f t="shared" si="61"/>
        <v>0.2866334323211035</v>
      </c>
      <c r="L95" s="22">
        <f t="shared" si="62"/>
        <v>0.2866334323211035</v>
      </c>
      <c r="M95" s="227">
        <f t="shared" si="63"/>
        <v>0.3150277989657429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1</v>
      </c>
      <c r="I96" s="22">
        <f t="shared" si="59"/>
        <v>0.13137365648050578</v>
      </c>
      <c r="J96" s="24">
        <f t="shared" si="60"/>
        <v>0.13137365648050578</v>
      </c>
      <c r="K96" s="22">
        <f t="shared" si="61"/>
        <v>0.13137365648050578</v>
      </c>
      <c r="L96" s="22">
        <f t="shared" si="62"/>
        <v>0.13137365648050578</v>
      </c>
      <c r="M96" s="227">
        <f t="shared" si="63"/>
        <v>0.13137365648050578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0.23627084922430719</v>
      </c>
      <c r="K97" s="22">
        <f t="shared" si="61"/>
        <v>0.21497507424082762</v>
      </c>
      <c r="L97" s="22">
        <f t="shared" si="62"/>
        <v>0.21497507424082762</v>
      </c>
      <c r="M97" s="227">
        <f t="shared" si="63"/>
        <v>0.23627084922430719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0.16407697862799112</v>
      </c>
      <c r="K98" s="22">
        <f t="shared" si="61"/>
        <v>0.14928824600057475</v>
      </c>
      <c r="L98" s="22">
        <f t="shared" si="62"/>
        <v>0.14928824600057475</v>
      </c>
      <c r="M98" s="227">
        <f t="shared" si="63"/>
        <v>0.16407697862799112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8.2038489313995558E-2</v>
      </c>
      <c r="K99" s="22">
        <f t="shared" si="61"/>
        <v>7.4644123000287374E-2</v>
      </c>
      <c r="L99" s="22">
        <f t="shared" si="62"/>
        <v>7.4644123000287374E-2</v>
      </c>
      <c r="M99" s="227">
        <f t="shared" si="63"/>
        <v>8.2038489313995558E-2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1</v>
      </c>
      <c r="I100" s="22">
        <f t="shared" si="59"/>
        <v>1.4331671616055175</v>
      </c>
      <c r="J100" s="24">
        <f t="shared" si="60"/>
        <v>1.4331671616055175</v>
      </c>
      <c r="K100" s="22">
        <f t="shared" si="61"/>
        <v>1.4331671616055175</v>
      </c>
      <c r="L100" s="22">
        <f t="shared" si="62"/>
        <v>1.4331671616055175</v>
      </c>
      <c r="M100" s="227">
        <f t="shared" si="63"/>
        <v>1.4331671616055175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1</v>
      </c>
      <c r="I101" s="22">
        <f t="shared" si="59"/>
        <v>1.2977328648337962</v>
      </c>
      <c r="J101" s="24">
        <f t="shared" si="60"/>
        <v>1.2977328648337962</v>
      </c>
      <c r="K101" s="22">
        <f t="shared" si="61"/>
        <v>1.2977328648337962</v>
      </c>
      <c r="L101" s="22">
        <f t="shared" si="62"/>
        <v>1.2977328648337962</v>
      </c>
      <c r="M101" s="227">
        <f t="shared" si="63"/>
        <v>1.2977328648337962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1</v>
      </c>
      <c r="I102" s="22">
        <f t="shared" si="59"/>
        <v>0.50877434236995878</v>
      </c>
      <c r="J102" s="24">
        <f t="shared" si="60"/>
        <v>0.50877434236995878</v>
      </c>
      <c r="K102" s="22">
        <f t="shared" si="61"/>
        <v>0.50877434236995878</v>
      </c>
      <c r="L102" s="22">
        <f t="shared" si="62"/>
        <v>0.50877434236995878</v>
      </c>
      <c r="M102" s="227">
        <f t="shared" si="63"/>
        <v>0.50877434236995878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1</v>
      </c>
      <c r="I104" s="22">
        <f t="shared" si="59"/>
        <v>0.38695513363348971</v>
      </c>
      <c r="J104" s="24">
        <f t="shared" si="60"/>
        <v>0.38695513363348971</v>
      </c>
      <c r="K104" s="22">
        <f t="shared" si="61"/>
        <v>0.38695513363348971</v>
      </c>
      <c r="L104" s="22">
        <f t="shared" si="62"/>
        <v>0.38695513363348971</v>
      </c>
      <c r="M104" s="227">
        <f t="shared" si="63"/>
        <v>0.38695513363348971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1</v>
      </c>
      <c r="I105" s="22">
        <f t="shared" si="59"/>
        <v>0.71658358080275875</v>
      </c>
      <c r="J105" s="24">
        <f t="shared" si="60"/>
        <v>0.71658358080275875</v>
      </c>
      <c r="K105" s="22">
        <f t="shared" si="61"/>
        <v>0.71658358080275875</v>
      </c>
      <c r="L105" s="22">
        <f t="shared" si="62"/>
        <v>0.71658358080275875</v>
      </c>
      <c r="M105" s="227">
        <f t="shared" si="63"/>
        <v>0.71658358080275875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7.6081470232780912</v>
      </c>
      <c r="J119" s="24">
        <f>SUM(J91:J118)</f>
        <v>8.2742995565077351</v>
      </c>
      <c r="K119" s="22">
        <f>SUM(K91:K118)</f>
        <v>8.2142573020404246</v>
      </c>
      <c r="L119" s="22">
        <f>SUM(L91:L118)</f>
        <v>8.2142573020404246</v>
      </c>
      <c r="M119" s="57">
        <f t="shared" si="50"/>
        <v>8.2742995565077351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2">
        <f>(B124)</f>
        <v>0.99982000568417595</v>
      </c>
      <c r="L124" s="29">
        <f>IF(SUMPRODUCT($B$124:$B124,$H$124:$H124)&lt;L$119,($B124*$H124),L$119)</f>
        <v>0.99982000568417595</v>
      </c>
      <c r="M124" s="57">
        <f t="shared" si="90"/>
        <v>0.99982000568417595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57">
        <f t="shared" ref="M125:M126" si="92">(J125)</f>
        <v>0.97491196168215344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1.8638338936679755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1.8638338936679755</v>
      </c>
      <c r="M126" s="57">
        <f t="shared" si="92"/>
        <v>1.8638338936679755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0.43090559325605893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0.43090559325605893</v>
      </c>
      <c r="M127" s="57">
        <f t="shared" si="90"/>
        <v>0.43090559325605893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6.6083270175939148</v>
      </c>
      <c r="J128" s="228">
        <f>(J30)</f>
        <v>0.24754579417701261</v>
      </c>
      <c r="K128" s="22">
        <f>(B128)</f>
        <v>0.78202263511830628</v>
      </c>
      <c r="L128" s="22">
        <f>IF(L124=L119,0,(L119-L124)/(B119-B124)*K128)</f>
        <v>0.78202263511830628</v>
      </c>
      <c r="M128" s="57">
        <f t="shared" si="90"/>
        <v>0.24754579417701261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3.7572823080403586</v>
      </c>
      <c r="K129" s="29">
        <f>(B129)</f>
        <v>3.162763212631754</v>
      </c>
      <c r="L129" s="60">
        <f>IF(SUM(L124:L128)&gt;L130,0,L130-SUM(L124:L128))</f>
        <v>3.1627632126317549</v>
      </c>
      <c r="M129" s="57">
        <f t="shared" si="90"/>
        <v>3.7572823080403586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7.6081470232780912</v>
      </c>
      <c r="J130" s="228">
        <f>(J119)</f>
        <v>8.2742995565077351</v>
      </c>
      <c r="K130" s="22">
        <f>(B130)</f>
        <v>8.2142573020404246</v>
      </c>
      <c r="L130" s="22">
        <f>(L119)</f>
        <v>8.2142573020404246</v>
      </c>
      <c r="M130" s="57">
        <f t="shared" si="90"/>
        <v>8.2742995565077351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0.97491196168215311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4826.6465127073143</v>
      </c>
      <c r="C72" s="109">
        <f>Poor!R7</f>
        <v>4837.1157967685231</v>
      </c>
      <c r="D72" s="109">
        <f>Middle!R7</f>
        <v>3938.5156297902859</v>
      </c>
      <c r="E72" s="109">
        <f>Rich!R7</f>
        <v>4568.101991475698</v>
      </c>
      <c r="F72" s="109">
        <f>V.Poor!T7</f>
        <v>4825.6746540313561</v>
      </c>
      <c r="G72" s="109">
        <f>Poor!T7</f>
        <v>4847.86559099632</v>
      </c>
      <c r="H72" s="109">
        <f>Middle!T7</f>
        <v>3407.2616940695375</v>
      </c>
      <c r="I72" s="109">
        <f>Rich!T7</f>
        <v>3506.9786682911626</v>
      </c>
    </row>
    <row r="73" spans="1:9">
      <c r="A73" t="str">
        <f>V.Poor!Q8</f>
        <v>Own crops sold</v>
      </c>
      <c r="B73" s="109">
        <f>V.Poor!R8</f>
        <v>1250</v>
      </c>
      <c r="C73" s="109">
        <f>Poor!R8</f>
        <v>2000</v>
      </c>
      <c r="D73" s="109">
        <f>Middle!R8</f>
        <v>31894.999999999993</v>
      </c>
      <c r="E73" s="109">
        <f>Rich!R8</f>
        <v>44350.000000000007</v>
      </c>
      <c r="F73" s="109">
        <f>V.Poor!T8</f>
        <v>1251.7585648740646</v>
      </c>
      <c r="G73" s="109">
        <f>Poor!T8</f>
        <v>1985.6026300233013</v>
      </c>
      <c r="H73" s="109">
        <f>Middle!T8</f>
        <v>32318.549157369791</v>
      </c>
      <c r="I73" s="109">
        <f>Rich!T8</f>
        <v>45553.598449555211</v>
      </c>
    </row>
    <row r="74" spans="1:9">
      <c r="A74" t="str">
        <f>V.Poor!Q9</f>
        <v>Animal products consumed</v>
      </c>
      <c r="B74" s="109">
        <f>V.Poor!R9</f>
        <v>1902.7052238805975</v>
      </c>
      <c r="C74" s="109">
        <f>Poor!R9</f>
        <v>3214.2257462686571</v>
      </c>
      <c r="D74" s="109">
        <f>Middle!R9</f>
        <v>3126.3059701492543</v>
      </c>
      <c r="E74" s="109">
        <f>Rich!R9</f>
        <v>3126.3059701492543</v>
      </c>
      <c r="F74" s="109">
        <f>V.Poor!T9</f>
        <v>1902.7052238805975</v>
      </c>
      <c r="G74" s="109">
        <f>Poor!T9</f>
        <v>3214.2257462686571</v>
      </c>
      <c r="H74" s="109">
        <f>Middle!T9</f>
        <v>3126.3059701492543</v>
      </c>
      <c r="I74" s="109">
        <f>Rich!T9</f>
        <v>3126.3059701492543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6061</v>
      </c>
      <c r="D76" s="109">
        <f>Middle!R11</f>
        <v>14369.999999999998</v>
      </c>
      <c r="E76" s="109">
        <f>Rich!R11</f>
        <v>20475</v>
      </c>
      <c r="F76" s="109">
        <f>V.Poor!T11</f>
        <v>0</v>
      </c>
      <c r="G76" s="109">
        <f>Poor!T11</f>
        <v>6043.1832546538344</v>
      </c>
      <c r="H76" s="109">
        <f>Middle!T11</f>
        <v>14369.999999999998</v>
      </c>
      <c r="I76" s="109">
        <f>Rich!T11</f>
        <v>20276.876798427125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1500</v>
      </c>
      <c r="E79" s="109">
        <f>Rich!R14</f>
        <v>24000</v>
      </c>
      <c r="F79" s="109">
        <f>V.Poor!T14</f>
        <v>0</v>
      </c>
      <c r="G79" s="109">
        <f>Poor!T14</f>
        <v>0</v>
      </c>
      <c r="H79" s="109">
        <f>Middle!T14</f>
        <v>1500</v>
      </c>
      <c r="I79" s="109">
        <f>Rich!T14</f>
        <v>24000</v>
      </c>
    </row>
    <row r="80" spans="1:9">
      <c r="A80" t="str">
        <f>V.Poor!Q15</f>
        <v>Labour - public works</v>
      </c>
      <c r="B80" s="109">
        <f>V.Poor!R15</f>
        <v>10380</v>
      </c>
      <c r="C80" s="109">
        <f>Poor!R15</f>
        <v>7640</v>
      </c>
      <c r="D80" s="109">
        <f>Middle!R15</f>
        <v>4000</v>
      </c>
      <c r="E80" s="109">
        <f>Rich!R15</f>
        <v>0</v>
      </c>
      <c r="F80" s="109">
        <f>V.Poor!T15</f>
        <v>10380</v>
      </c>
      <c r="G80" s="109">
        <f>Poor!T15</f>
        <v>7640</v>
      </c>
      <c r="H80" s="109">
        <f>Middle!T15</f>
        <v>4000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4400</v>
      </c>
      <c r="E82" s="109">
        <f>Rich!R17</f>
        <v>21732</v>
      </c>
      <c r="F82" s="109">
        <f>V.Poor!T17</f>
        <v>0</v>
      </c>
      <c r="G82" s="109">
        <f>Poor!T17</f>
        <v>0</v>
      </c>
      <c r="H82" s="109">
        <f>Middle!T17</f>
        <v>4400</v>
      </c>
      <c r="I82" s="109">
        <f>Rich!T17</f>
        <v>21732</v>
      </c>
    </row>
    <row r="83" spans="1:9">
      <c r="A83" t="str">
        <f>V.Poor!Q18</f>
        <v>Food transfer - official</v>
      </c>
      <c r="B83" s="109">
        <f>V.Poor!R18</f>
        <v>2215.0962285842493</v>
      </c>
      <c r="C83" s="109">
        <f>Poor!R18</f>
        <v>2215.0962285842493</v>
      </c>
      <c r="D83" s="109">
        <f>Middle!R18</f>
        <v>2215.0962285842493</v>
      </c>
      <c r="E83" s="109">
        <f>Rich!R18</f>
        <v>2215.0962285842493</v>
      </c>
      <c r="F83" s="109">
        <f>V.Poor!T18</f>
        <v>2215.0962285842493</v>
      </c>
      <c r="G83" s="109">
        <f>Poor!T18</f>
        <v>2215.0962285842493</v>
      </c>
      <c r="H83" s="109">
        <f>Middle!T18</f>
        <v>2215.0962285842493</v>
      </c>
      <c r="I83" s="109">
        <f>Rich!T18</f>
        <v>2215.0962285842493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28320</v>
      </c>
      <c r="C85" s="109">
        <f>Poor!R20</f>
        <v>28320</v>
      </c>
      <c r="D85" s="109">
        <f>Middle!R20</f>
        <v>8520</v>
      </c>
      <c r="E85" s="109">
        <f>Rich!R20</f>
        <v>8520</v>
      </c>
      <c r="F85" s="109">
        <f>V.Poor!T20</f>
        <v>28320</v>
      </c>
      <c r="G85" s="109">
        <f>Poor!T20</f>
        <v>28320</v>
      </c>
      <c r="H85" s="109">
        <f>Middle!T20</f>
        <v>8520</v>
      </c>
      <c r="I85" s="109">
        <f>Rich!T20</f>
        <v>8520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4400</v>
      </c>
      <c r="E86" s="109">
        <f>Rich!R21</f>
        <v>12000</v>
      </c>
      <c r="F86" s="109">
        <f>V.Poor!T21</f>
        <v>0</v>
      </c>
      <c r="G86" s="109">
        <f>Poor!T21</f>
        <v>0</v>
      </c>
      <c r="H86" s="109">
        <f>Middle!T21</f>
        <v>4400</v>
      </c>
      <c r="I86" s="109">
        <f>Rich!T21</f>
        <v>12000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8400</v>
      </c>
      <c r="E87" s="109">
        <f>Rich!R22</f>
        <v>6480</v>
      </c>
      <c r="F87" s="109">
        <f>V.Poor!T22</f>
        <v>0</v>
      </c>
      <c r="G87" s="109">
        <f>Poor!T22</f>
        <v>0</v>
      </c>
      <c r="H87" s="109">
        <f>Middle!T22</f>
        <v>8400</v>
      </c>
      <c r="I87" s="109">
        <f>Rich!T22</f>
        <v>6480</v>
      </c>
    </row>
    <row r="88" spans="1:9">
      <c r="A88" t="str">
        <f>V.Poor!Q23</f>
        <v>TOTAL</v>
      </c>
      <c r="B88" s="109">
        <f>V.Poor!R23</f>
        <v>48894.447965172163</v>
      </c>
      <c r="C88" s="109">
        <f>Poor!R23</f>
        <v>54287.437771621437</v>
      </c>
      <c r="D88" s="109">
        <f>Middle!R23</f>
        <v>86764.917828523787</v>
      </c>
      <c r="E88" s="109">
        <f>Rich!R23</f>
        <v>147466.50419020921</v>
      </c>
      <c r="F88" s="109">
        <f>V.Poor!T23</f>
        <v>48895.234671370272</v>
      </c>
      <c r="G88" s="109">
        <f>Poor!T23</f>
        <v>54265.973450526362</v>
      </c>
      <c r="H88" s="109">
        <f>Middle!T23</f>
        <v>86657.213050172839</v>
      </c>
      <c r="I88" s="109">
        <f>Rich!T23</f>
        <v>147410.85611500702</v>
      </c>
    </row>
    <row r="89" spans="1:9">
      <c r="A89" t="str">
        <f>V.Poor!Q24</f>
        <v>Food Poverty line</v>
      </c>
      <c r="B89" s="109">
        <f>V.Poor!R24</f>
        <v>29727.444713486431</v>
      </c>
      <c r="C89" s="109">
        <f>Poor!R24</f>
        <v>29727.444713486431</v>
      </c>
      <c r="D89" s="109">
        <f>Middle!R24</f>
        <v>29727.444713486431</v>
      </c>
      <c r="E89" s="109">
        <f>Rich!R24</f>
        <v>29727.444713486431</v>
      </c>
      <c r="F89" s="109">
        <f>V.Poor!T24</f>
        <v>29727.444713486431</v>
      </c>
      <c r="G89" s="109">
        <f>Poor!T24</f>
        <v>29727.444713486431</v>
      </c>
      <c r="H89" s="109">
        <f>Middle!T24</f>
        <v>29727.444713486431</v>
      </c>
      <c r="I89" s="109">
        <f>Rich!T24</f>
        <v>29727.444713486431</v>
      </c>
    </row>
    <row r="90" spans="1:9">
      <c r="A90" s="108" t="str">
        <f>V.Poor!Q25</f>
        <v>Lower Bound Poverty line</v>
      </c>
      <c r="B90" s="109">
        <f>V.Poor!R25</f>
        <v>46053.444713486431</v>
      </c>
      <c r="C90" s="109">
        <f>Poor!R25</f>
        <v>46053.444713486431</v>
      </c>
      <c r="D90" s="109">
        <f>Middle!R25</f>
        <v>46053.444713486431</v>
      </c>
      <c r="E90" s="109">
        <f>Rich!R25</f>
        <v>46053.444713486431</v>
      </c>
      <c r="F90" s="109">
        <f>V.Poor!T25</f>
        <v>46053.444713486431</v>
      </c>
      <c r="G90" s="109">
        <f>Poor!T25</f>
        <v>46053.444713486431</v>
      </c>
      <c r="H90" s="109">
        <f>Middle!T25</f>
        <v>46053.444713486431</v>
      </c>
      <c r="I90" s="109">
        <f>Rich!T25</f>
        <v>46053.444713486431</v>
      </c>
    </row>
    <row r="91" spans="1:9">
      <c r="A91" s="108" t="str">
        <f>V.Poor!Q26</f>
        <v>Upper Bound Poverty line</v>
      </c>
      <c r="B91" s="109">
        <f>V.Poor!R26</f>
        <v>77265.444713486431</v>
      </c>
      <c r="C91" s="109">
        <f>Poor!R26</f>
        <v>77265.444713486431</v>
      </c>
      <c r="D91" s="109">
        <f>Middle!R26</f>
        <v>77265.444713486431</v>
      </c>
      <c r="E91" s="109">
        <f>Rich!R26</f>
        <v>77265.444713486431</v>
      </c>
      <c r="F91" s="109">
        <f>V.Poor!T26</f>
        <v>77265.444713486431</v>
      </c>
      <c r="G91" s="109">
        <f>Poor!T26</f>
        <v>77265.444713486431</v>
      </c>
      <c r="H91" s="109">
        <f>Middle!T26</f>
        <v>77265.444713486431</v>
      </c>
      <c r="I91" s="109">
        <f>Rich!T26</f>
        <v>77265.444713486431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29727.444713486431</v>
      </c>
      <c r="G93" s="109">
        <f>Poor!T24</f>
        <v>29727.444713486431</v>
      </c>
      <c r="H93" s="109">
        <f>Middle!T24</f>
        <v>29727.444713486431</v>
      </c>
      <c r="I93" s="109">
        <f>Rich!T24</f>
        <v>29727.444713486431</v>
      </c>
    </row>
    <row r="94" spans="1:9">
      <c r="A94" t="str">
        <f>V.Poor!Q25</f>
        <v>Lower Bound Poverty line</v>
      </c>
      <c r="F94" s="109">
        <f>V.Poor!T25</f>
        <v>46053.444713486431</v>
      </c>
      <c r="G94" s="109">
        <f>Poor!T25</f>
        <v>46053.444713486431</v>
      </c>
      <c r="H94" s="109">
        <f>Middle!T25</f>
        <v>46053.444713486431</v>
      </c>
      <c r="I94" s="109">
        <f>Rich!T25</f>
        <v>46053.444713486431</v>
      </c>
    </row>
    <row r="95" spans="1:9">
      <c r="A95" t="str">
        <f>V.Poor!Q26</f>
        <v>Upper Bound Poverty line</v>
      </c>
      <c r="F95" s="109">
        <f>V.Poor!T26</f>
        <v>77265.444713486431</v>
      </c>
      <c r="G95" s="109">
        <f>Poor!T26</f>
        <v>77265.444713486431</v>
      </c>
      <c r="H95" s="109">
        <f>Middle!T26</f>
        <v>77265.444713486431</v>
      </c>
      <c r="I95" s="109">
        <f>Rich!T26</f>
        <v>77265.444713486431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28370.996748314268</v>
      </c>
      <c r="C100" s="239">
        <f t="shared" si="0"/>
        <v>22978.006941864995</v>
      </c>
      <c r="D100" s="239">
        <f t="shared" si="0"/>
        <v>0</v>
      </c>
      <c r="E100" s="239">
        <f t="shared" si="0"/>
        <v>0</v>
      </c>
      <c r="F100" s="239">
        <f t="shared" si="0"/>
        <v>28370.210042116159</v>
      </c>
      <c r="G100" s="239">
        <f t="shared" si="0"/>
        <v>22999.471262960069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4826.6465127073143</v>
      </c>
      <c r="C3" s="203">
        <f>Income!C72</f>
        <v>4837.1157967685231</v>
      </c>
      <c r="D3" s="203">
        <f>Income!D72</f>
        <v>3938.5156297902859</v>
      </c>
      <c r="E3" s="203">
        <f>Income!E72</f>
        <v>4568.101991475698</v>
      </c>
      <c r="F3" s="204">
        <f>IF(F$2&lt;=($B$2+$C$2+$D$2),IF(F$2&lt;=($B$2+$C$2),IF(F$2&lt;=$B$2,$B3,$C3),$D3),$E3)</f>
        <v>4826.6465127073143</v>
      </c>
      <c r="G3" s="204">
        <f t="shared" ref="G3:AW7" si="0">IF(G$2&lt;=($B$2+$C$2+$D$2),IF(G$2&lt;=($B$2+$C$2),IF(G$2&lt;=$B$2,$B3,$C3),$D3),$E3)</f>
        <v>4826.6465127073143</v>
      </c>
      <c r="H3" s="204">
        <f t="shared" si="0"/>
        <v>4826.6465127073143</v>
      </c>
      <c r="I3" s="204">
        <f t="shared" si="0"/>
        <v>4826.6465127073143</v>
      </c>
      <c r="J3" s="204">
        <f t="shared" si="0"/>
        <v>4826.6465127073143</v>
      </c>
      <c r="K3" s="204">
        <f t="shared" si="0"/>
        <v>4826.6465127073143</v>
      </c>
      <c r="L3" s="204">
        <f t="shared" si="0"/>
        <v>4826.6465127073143</v>
      </c>
      <c r="M3" s="204">
        <f t="shared" si="0"/>
        <v>4826.6465127073143</v>
      </c>
      <c r="N3" s="204">
        <f t="shared" si="0"/>
        <v>4826.6465127073143</v>
      </c>
      <c r="O3" s="204">
        <f t="shared" si="0"/>
        <v>4826.6465127073143</v>
      </c>
      <c r="P3" s="204">
        <f t="shared" si="0"/>
        <v>4826.6465127073143</v>
      </c>
      <c r="Q3" s="204">
        <f t="shared" si="0"/>
        <v>4826.6465127073143</v>
      </c>
      <c r="R3" s="204">
        <f t="shared" si="0"/>
        <v>4826.6465127073143</v>
      </c>
      <c r="S3" s="204">
        <f t="shared" si="0"/>
        <v>4826.6465127073143</v>
      </c>
      <c r="T3" s="204">
        <f t="shared" si="0"/>
        <v>4826.6465127073143</v>
      </c>
      <c r="U3" s="204">
        <f t="shared" si="0"/>
        <v>4826.6465127073143</v>
      </c>
      <c r="V3" s="204">
        <f t="shared" si="0"/>
        <v>4826.6465127073143</v>
      </c>
      <c r="W3" s="204">
        <f t="shared" si="0"/>
        <v>4826.6465127073143</v>
      </c>
      <c r="X3" s="204">
        <f t="shared" si="0"/>
        <v>4826.6465127073143</v>
      </c>
      <c r="Y3" s="204">
        <f t="shared" si="0"/>
        <v>4826.6465127073143</v>
      </c>
      <c r="Z3" s="204">
        <f t="shared" si="0"/>
        <v>4826.6465127073143</v>
      </c>
      <c r="AA3" s="204">
        <f t="shared" si="0"/>
        <v>4826.6465127073143</v>
      </c>
      <c r="AB3" s="204">
        <f t="shared" si="0"/>
        <v>4826.6465127073143</v>
      </c>
      <c r="AC3" s="204">
        <f t="shared" si="0"/>
        <v>4826.6465127073143</v>
      </c>
      <c r="AD3" s="204">
        <f t="shared" si="0"/>
        <v>4826.6465127073143</v>
      </c>
      <c r="AE3" s="204">
        <f t="shared" si="0"/>
        <v>4826.6465127073143</v>
      </c>
      <c r="AF3" s="204">
        <f t="shared" si="0"/>
        <v>4826.6465127073143</v>
      </c>
      <c r="AG3" s="204">
        <f t="shared" si="0"/>
        <v>4826.6465127073143</v>
      </c>
      <c r="AH3" s="204">
        <f t="shared" si="0"/>
        <v>4826.6465127073143</v>
      </c>
      <c r="AI3" s="204">
        <f t="shared" si="0"/>
        <v>4826.6465127073143</v>
      </c>
      <c r="AJ3" s="204">
        <f t="shared" si="0"/>
        <v>4826.6465127073143</v>
      </c>
      <c r="AK3" s="204">
        <f t="shared" si="0"/>
        <v>4826.6465127073143</v>
      </c>
      <c r="AL3" s="204">
        <f t="shared" si="0"/>
        <v>4826.6465127073143</v>
      </c>
      <c r="AM3" s="204">
        <f t="shared" si="0"/>
        <v>4826.6465127073143</v>
      </c>
      <c r="AN3" s="204">
        <f t="shared" si="0"/>
        <v>4826.6465127073143</v>
      </c>
      <c r="AO3" s="204">
        <f t="shared" si="0"/>
        <v>4826.6465127073143</v>
      </c>
      <c r="AP3" s="204">
        <f t="shared" si="0"/>
        <v>4826.6465127073143</v>
      </c>
      <c r="AQ3" s="204">
        <f t="shared" si="0"/>
        <v>4837.1157967685231</v>
      </c>
      <c r="AR3" s="204">
        <f t="shared" si="0"/>
        <v>4837.1157967685231</v>
      </c>
      <c r="AS3" s="204">
        <f t="shared" si="0"/>
        <v>4837.1157967685231</v>
      </c>
      <c r="AT3" s="204">
        <f t="shared" si="0"/>
        <v>4837.1157967685231</v>
      </c>
      <c r="AU3" s="204">
        <f t="shared" si="0"/>
        <v>4837.1157967685231</v>
      </c>
      <c r="AV3" s="204">
        <f t="shared" si="0"/>
        <v>4837.1157967685231</v>
      </c>
      <c r="AW3" s="204">
        <f t="shared" si="0"/>
        <v>4837.1157967685231</v>
      </c>
      <c r="AX3" s="204">
        <f t="shared" ref="AX3:BZ10" si="1">IF(AX$2&lt;=($B$2+$C$2+$D$2),IF(AX$2&lt;=($B$2+$C$2),IF(AX$2&lt;=$B$2,$B3,$C3),$D3),$E3)</f>
        <v>4837.1157967685231</v>
      </c>
      <c r="AY3" s="204">
        <f t="shared" si="1"/>
        <v>4837.1157967685231</v>
      </c>
      <c r="AZ3" s="204">
        <f t="shared" si="1"/>
        <v>4837.1157967685231</v>
      </c>
      <c r="BA3" s="204">
        <f t="shared" si="1"/>
        <v>4837.1157967685231</v>
      </c>
      <c r="BB3" s="204">
        <f t="shared" si="1"/>
        <v>4837.1157967685231</v>
      </c>
      <c r="BC3" s="204">
        <f t="shared" si="1"/>
        <v>4837.1157967685231</v>
      </c>
      <c r="BD3" s="204">
        <f t="shared" si="1"/>
        <v>4837.1157967685231</v>
      </c>
      <c r="BE3" s="204">
        <f t="shared" si="1"/>
        <v>4837.1157967685231</v>
      </c>
      <c r="BF3" s="204">
        <f t="shared" si="1"/>
        <v>4837.1157967685231</v>
      </c>
      <c r="BG3" s="204">
        <f t="shared" si="1"/>
        <v>4837.1157967685231</v>
      </c>
      <c r="BH3" s="204">
        <f t="shared" si="1"/>
        <v>4837.1157967685231</v>
      </c>
      <c r="BI3" s="204">
        <f t="shared" si="1"/>
        <v>4837.1157967685231</v>
      </c>
      <c r="BJ3" s="204">
        <f t="shared" si="1"/>
        <v>4837.1157967685231</v>
      </c>
      <c r="BK3" s="204">
        <f t="shared" si="1"/>
        <v>4837.1157967685231</v>
      </c>
      <c r="BL3" s="204">
        <f t="shared" si="1"/>
        <v>4837.1157967685231</v>
      </c>
      <c r="BM3" s="204">
        <f t="shared" si="1"/>
        <v>4837.1157967685231</v>
      </c>
      <c r="BN3" s="204">
        <f t="shared" si="1"/>
        <v>4837.1157967685231</v>
      </c>
      <c r="BO3" s="204">
        <f t="shared" si="1"/>
        <v>4837.1157967685231</v>
      </c>
      <c r="BP3" s="204">
        <f t="shared" si="1"/>
        <v>4837.1157967685231</v>
      </c>
      <c r="BQ3" s="204">
        <f t="shared" si="1"/>
        <v>4837.1157967685231</v>
      </c>
      <c r="BR3" s="204">
        <f t="shared" si="1"/>
        <v>4837.1157967685231</v>
      </c>
      <c r="BS3" s="204">
        <f t="shared" si="1"/>
        <v>4837.1157967685231</v>
      </c>
      <c r="BT3" s="204">
        <f t="shared" si="1"/>
        <v>4837.1157967685231</v>
      </c>
      <c r="BU3" s="204">
        <f t="shared" si="1"/>
        <v>4837.1157967685231</v>
      </c>
      <c r="BV3" s="204">
        <f t="shared" si="1"/>
        <v>4837.1157967685231</v>
      </c>
      <c r="BW3" s="204">
        <f t="shared" si="1"/>
        <v>4837.1157967685231</v>
      </c>
      <c r="BX3" s="204">
        <f t="shared" si="1"/>
        <v>3938.5156297902859</v>
      </c>
      <c r="BY3" s="204">
        <f t="shared" si="1"/>
        <v>3938.5156297902859</v>
      </c>
      <c r="BZ3" s="204">
        <f t="shared" si="1"/>
        <v>3938.5156297902859</v>
      </c>
      <c r="CA3" s="204">
        <f t="shared" ref="CA3:CR15" si="2">IF(CA$2&lt;=($B$2+$C$2+$D$2),IF(CA$2&lt;=($B$2+$C$2),IF(CA$2&lt;=$B$2,$B3,$C3),$D3),$E3)</f>
        <v>3938.5156297902859</v>
      </c>
      <c r="CB3" s="204">
        <f t="shared" si="2"/>
        <v>3938.5156297902859</v>
      </c>
      <c r="CC3" s="204">
        <f t="shared" si="2"/>
        <v>3938.5156297902859</v>
      </c>
      <c r="CD3" s="204">
        <f t="shared" si="2"/>
        <v>3938.5156297902859</v>
      </c>
      <c r="CE3" s="204">
        <f t="shared" si="2"/>
        <v>3938.5156297902859</v>
      </c>
      <c r="CF3" s="204">
        <f t="shared" si="2"/>
        <v>3938.5156297902859</v>
      </c>
      <c r="CG3" s="204">
        <f t="shared" si="2"/>
        <v>3938.5156297902859</v>
      </c>
      <c r="CH3" s="204">
        <f t="shared" si="2"/>
        <v>3938.5156297902859</v>
      </c>
      <c r="CI3" s="204">
        <f t="shared" si="2"/>
        <v>3938.5156297902859</v>
      </c>
      <c r="CJ3" s="204">
        <f t="shared" si="2"/>
        <v>3938.5156297902859</v>
      </c>
      <c r="CK3" s="204">
        <f t="shared" si="2"/>
        <v>3938.5156297902859</v>
      </c>
      <c r="CL3" s="204">
        <f t="shared" si="2"/>
        <v>3938.5156297902859</v>
      </c>
      <c r="CM3" s="204">
        <f t="shared" si="2"/>
        <v>3938.5156297902859</v>
      </c>
      <c r="CN3" s="204">
        <f t="shared" si="2"/>
        <v>3938.5156297902859</v>
      </c>
      <c r="CO3" s="204">
        <f t="shared" si="2"/>
        <v>3938.5156297902859</v>
      </c>
      <c r="CP3" s="204">
        <f t="shared" si="2"/>
        <v>3938.5156297902859</v>
      </c>
      <c r="CQ3" s="204">
        <f t="shared" si="2"/>
        <v>3938.5156297902859</v>
      </c>
      <c r="CR3" s="204">
        <f t="shared" si="2"/>
        <v>4568.101991475698</v>
      </c>
      <c r="CS3" s="204">
        <f t="shared" ref="CS3:DA15" si="3">IF(CS$2&lt;=($B$2+$C$2+$D$2),IF(CS$2&lt;=($B$2+$C$2),IF(CS$2&lt;=$B$2,$B3,$C3),$D3),$E3)</f>
        <v>4568.101991475698</v>
      </c>
      <c r="CT3" s="204">
        <f t="shared" si="3"/>
        <v>4568.101991475698</v>
      </c>
      <c r="CU3" s="204">
        <f t="shared" si="3"/>
        <v>4568.101991475698</v>
      </c>
      <c r="CV3" s="204">
        <f t="shared" si="3"/>
        <v>4568.101991475698</v>
      </c>
      <c r="CW3" s="204">
        <f t="shared" si="3"/>
        <v>4568.101991475698</v>
      </c>
      <c r="CX3" s="204">
        <f t="shared" si="3"/>
        <v>4568.101991475698</v>
      </c>
      <c r="CY3" s="204">
        <f t="shared" si="3"/>
        <v>4568.101991475698</v>
      </c>
      <c r="CZ3" s="204">
        <f t="shared" si="3"/>
        <v>4568.101991475698</v>
      </c>
      <c r="DA3" s="204">
        <f t="shared" si="3"/>
        <v>4568.101991475698</v>
      </c>
      <c r="DB3" s="204"/>
    </row>
    <row r="4" spans="1:106">
      <c r="A4" s="201" t="str">
        <f>Income!A73</f>
        <v>Own crops sold</v>
      </c>
      <c r="B4" s="203">
        <f>Income!B73</f>
        <v>1250</v>
      </c>
      <c r="C4" s="203">
        <f>Income!C73</f>
        <v>2000</v>
      </c>
      <c r="D4" s="203">
        <f>Income!D73</f>
        <v>31894.999999999993</v>
      </c>
      <c r="E4" s="203">
        <f>Income!E73</f>
        <v>44350.000000000007</v>
      </c>
      <c r="F4" s="204">
        <f t="shared" ref="F4:U17" si="4">IF(F$2&lt;=($B$2+$C$2+$D$2),IF(F$2&lt;=($B$2+$C$2),IF(F$2&lt;=$B$2,$B4,$C4),$D4),$E4)</f>
        <v>1250</v>
      </c>
      <c r="G4" s="204">
        <f t="shared" si="0"/>
        <v>1250</v>
      </c>
      <c r="H4" s="204">
        <f t="shared" si="0"/>
        <v>1250</v>
      </c>
      <c r="I4" s="204">
        <f t="shared" si="0"/>
        <v>1250</v>
      </c>
      <c r="J4" s="204">
        <f t="shared" si="0"/>
        <v>1250</v>
      </c>
      <c r="K4" s="204">
        <f t="shared" si="0"/>
        <v>1250</v>
      </c>
      <c r="L4" s="204">
        <f t="shared" si="0"/>
        <v>1250</v>
      </c>
      <c r="M4" s="204">
        <f t="shared" si="0"/>
        <v>1250</v>
      </c>
      <c r="N4" s="204">
        <f t="shared" si="0"/>
        <v>1250</v>
      </c>
      <c r="O4" s="204">
        <f t="shared" si="0"/>
        <v>1250</v>
      </c>
      <c r="P4" s="204">
        <f t="shared" si="0"/>
        <v>1250</v>
      </c>
      <c r="Q4" s="204">
        <f t="shared" si="0"/>
        <v>1250</v>
      </c>
      <c r="R4" s="204">
        <f t="shared" si="0"/>
        <v>1250</v>
      </c>
      <c r="S4" s="204">
        <f t="shared" si="0"/>
        <v>1250</v>
      </c>
      <c r="T4" s="204">
        <f t="shared" si="0"/>
        <v>1250</v>
      </c>
      <c r="U4" s="204">
        <f t="shared" si="0"/>
        <v>1250</v>
      </c>
      <c r="V4" s="204">
        <f t="shared" si="0"/>
        <v>1250</v>
      </c>
      <c r="W4" s="204">
        <f t="shared" si="0"/>
        <v>1250</v>
      </c>
      <c r="X4" s="204">
        <f t="shared" si="0"/>
        <v>1250</v>
      </c>
      <c r="Y4" s="204">
        <f t="shared" si="0"/>
        <v>1250</v>
      </c>
      <c r="Z4" s="204">
        <f t="shared" si="0"/>
        <v>1250</v>
      </c>
      <c r="AA4" s="204">
        <f t="shared" si="0"/>
        <v>1250</v>
      </c>
      <c r="AB4" s="204">
        <f t="shared" si="0"/>
        <v>1250</v>
      </c>
      <c r="AC4" s="204">
        <f t="shared" si="0"/>
        <v>1250</v>
      </c>
      <c r="AD4" s="204">
        <f t="shared" si="0"/>
        <v>1250</v>
      </c>
      <c r="AE4" s="204">
        <f t="shared" si="0"/>
        <v>1250</v>
      </c>
      <c r="AF4" s="204">
        <f t="shared" si="0"/>
        <v>1250</v>
      </c>
      <c r="AG4" s="204">
        <f t="shared" si="0"/>
        <v>1250</v>
      </c>
      <c r="AH4" s="204">
        <f t="shared" si="0"/>
        <v>1250</v>
      </c>
      <c r="AI4" s="204">
        <f t="shared" si="0"/>
        <v>1250</v>
      </c>
      <c r="AJ4" s="204">
        <f t="shared" si="0"/>
        <v>1250</v>
      </c>
      <c r="AK4" s="204">
        <f t="shared" si="0"/>
        <v>1250</v>
      </c>
      <c r="AL4" s="204">
        <f t="shared" si="0"/>
        <v>1250</v>
      </c>
      <c r="AM4" s="204">
        <f t="shared" si="0"/>
        <v>1250</v>
      </c>
      <c r="AN4" s="204">
        <f t="shared" si="0"/>
        <v>1250</v>
      </c>
      <c r="AO4" s="204">
        <f t="shared" si="0"/>
        <v>1250</v>
      </c>
      <c r="AP4" s="204">
        <f t="shared" si="0"/>
        <v>1250</v>
      </c>
      <c r="AQ4" s="204">
        <f t="shared" si="0"/>
        <v>2000</v>
      </c>
      <c r="AR4" s="204">
        <f t="shared" si="0"/>
        <v>2000</v>
      </c>
      <c r="AS4" s="204">
        <f t="shared" si="0"/>
        <v>2000</v>
      </c>
      <c r="AT4" s="204">
        <f t="shared" si="0"/>
        <v>2000</v>
      </c>
      <c r="AU4" s="204">
        <f t="shared" si="0"/>
        <v>2000</v>
      </c>
      <c r="AV4" s="204">
        <f t="shared" si="0"/>
        <v>2000</v>
      </c>
      <c r="AW4" s="204">
        <f t="shared" si="0"/>
        <v>2000</v>
      </c>
      <c r="AX4" s="204">
        <f t="shared" si="1"/>
        <v>2000</v>
      </c>
      <c r="AY4" s="204">
        <f t="shared" si="1"/>
        <v>2000</v>
      </c>
      <c r="AZ4" s="204">
        <f t="shared" si="1"/>
        <v>2000</v>
      </c>
      <c r="BA4" s="204">
        <f t="shared" si="1"/>
        <v>2000</v>
      </c>
      <c r="BB4" s="204">
        <f t="shared" si="1"/>
        <v>2000</v>
      </c>
      <c r="BC4" s="204">
        <f t="shared" si="1"/>
        <v>2000</v>
      </c>
      <c r="BD4" s="204">
        <f t="shared" si="1"/>
        <v>2000</v>
      </c>
      <c r="BE4" s="204">
        <f t="shared" si="1"/>
        <v>2000</v>
      </c>
      <c r="BF4" s="204">
        <f t="shared" si="1"/>
        <v>2000</v>
      </c>
      <c r="BG4" s="204">
        <f t="shared" si="1"/>
        <v>2000</v>
      </c>
      <c r="BH4" s="204">
        <f t="shared" si="1"/>
        <v>2000</v>
      </c>
      <c r="BI4" s="204">
        <f t="shared" si="1"/>
        <v>2000</v>
      </c>
      <c r="BJ4" s="204">
        <f t="shared" si="1"/>
        <v>2000</v>
      </c>
      <c r="BK4" s="204">
        <f t="shared" si="1"/>
        <v>2000</v>
      </c>
      <c r="BL4" s="204">
        <f t="shared" si="1"/>
        <v>2000</v>
      </c>
      <c r="BM4" s="204">
        <f t="shared" si="1"/>
        <v>2000</v>
      </c>
      <c r="BN4" s="204">
        <f t="shared" si="1"/>
        <v>2000</v>
      </c>
      <c r="BO4" s="204">
        <f t="shared" si="1"/>
        <v>2000</v>
      </c>
      <c r="BP4" s="204">
        <f t="shared" si="1"/>
        <v>2000</v>
      </c>
      <c r="BQ4" s="204">
        <f t="shared" si="1"/>
        <v>2000</v>
      </c>
      <c r="BR4" s="204">
        <f t="shared" si="1"/>
        <v>2000</v>
      </c>
      <c r="BS4" s="204">
        <f t="shared" si="1"/>
        <v>2000</v>
      </c>
      <c r="BT4" s="204">
        <f t="shared" si="1"/>
        <v>2000</v>
      </c>
      <c r="BU4" s="204">
        <f t="shared" si="1"/>
        <v>2000</v>
      </c>
      <c r="BV4" s="204">
        <f t="shared" si="1"/>
        <v>2000</v>
      </c>
      <c r="BW4" s="204">
        <f t="shared" si="1"/>
        <v>2000</v>
      </c>
      <c r="BX4" s="204">
        <f t="shared" si="1"/>
        <v>31894.999999999993</v>
      </c>
      <c r="BY4" s="204">
        <f t="shared" si="1"/>
        <v>31894.999999999993</v>
      </c>
      <c r="BZ4" s="204">
        <f t="shared" si="1"/>
        <v>31894.999999999993</v>
      </c>
      <c r="CA4" s="204">
        <f t="shared" si="2"/>
        <v>31894.999999999993</v>
      </c>
      <c r="CB4" s="204">
        <f t="shared" si="2"/>
        <v>31894.999999999993</v>
      </c>
      <c r="CC4" s="204">
        <f t="shared" si="2"/>
        <v>31894.999999999993</v>
      </c>
      <c r="CD4" s="204">
        <f t="shared" si="2"/>
        <v>31894.999999999993</v>
      </c>
      <c r="CE4" s="204">
        <f t="shared" si="2"/>
        <v>31894.999999999993</v>
      </c>
      <c r="CF4" s="204">
        <f t="shared" si="2"/>
        <v>31894.999999999993</v>
      </c>
      <c r="CG4" s="204">
        <f t="shared" si="2"/>
        <v>31894.999999999993</v>
      </c>
      <c r="CH4" s="204">
        <f t="shared" si="2"/>
        <v>31894.999999999993</v>
      </c>
      <c r="CI4" s="204">
        <f t="shared" si="2"/>
        <v>31894.999999999993</v>
      </c>
      <c r="CJ4" s="204">
        <f t="shared" si="2"/>
        <v>31894.999999999993</v>
      </c>
      <c r="CK4" s="204">
        <f t="shared" si="2"/>
        <v>31894.999999999993</v>
      </c>
      <c r="CL4" s="204">
        <f t="shared" si="2"/>
        <v>31894.999999999993</v>
      </c>
      <c r="CM4" s="204">
        <f t="shared" si="2"/>
        <v>31894.999999999993</v>
      </c>
      <c r="CN4" s="204">
        <f t="shared" si="2"/>
        <v>31894.999999999993</v>
      </c>
      <c r="CO4" s="204">
        <f t="shared" si="2"/>
        <v>31894.999999999993</v>
      </c>
      <c r="CP4" s="204">
        <f t="shared" si="2"/>
        <v>31894.999999999993</v>
      </c>
      <c r="CQ4" s="204">
        <f t="shared" si="2"/>
        <v>31894.999999999993</v>
      </c>
      <c r="CR4" s="204">
        <f t="shared" si="2"/>
        <v>44350.000000000007</v>
      </c>
      <c r="CS4" s="204">
        <f t="shared" si="3"/>
        <v>44350.000000000007</v>
      </c>
      <c r="CT4" s="204">
        <f t="shared" si="3"/>
        <v>44350.000000000007</v>
      </c>
      <c r="CU4" s="204">
        <f t="shared" si="3"/>
        <v>44350.000000000007</v>
      </c>
      <c r="CV4" s="204">
        <f t="shared" si="3"/>
        <v>44350.000000000007</v>
      </c>
      <c r="CW4" s="204">
        <f t="shared" si="3"/>
        <v>44350.000000000007</v>
      </c>
      <c r="CX4" s="204">
        <f t="shared" si="3"/>
        <v>44350.000000000007</v>
      </c>
      <c r="CY4" s="204">
        <f t="shared" si="3"/>
        <v>44350.000000000007</v>
      </c>
      <c r="CZ4" s="204">
        <f t="shared" si="3"/>
        <v>44350.000000000007</v>
      </c>
      <c r="DA4" s="204">
        <f t="shared" si="3"/>
        <v>44350.000000000007</v>
      </c>
      <c r="DB4" s="204"/>
    </row>
    <row r="5" spans="1:106">
      <c r="A5" s="201" t="str">
        <f>Income!A74</f>
        <v>Animal products consumed</v>
      </c>
      <c r="B5" s="203">
        <f>Income!B74</f>
        <v>1902.7052238805975</v>
      </c>
      <c r="C5" s="203">
        <f>Income!C74</f>
        <v>3214.2257462686571</v>
      </c>
      <c r="D5" s="203">
        <f>Income!D74</f>
        <v>3126.3059701492543</v>
      </c>
      <c r="E5" s="203">
        <f>Income!E74</f>
        <v>3126.3059701492543</v>
      </c>
      <c r="F5" s="204">
        <f t="shared" si="4"/>
        <v>1902.7052238805975</v>
      </c>
      <c r="G5" s="204">
        <f t="shared" si="0"/>
        <v>1902.7052238805975</v>
      </c>
      <c r="H5" s="204">
        <f t="shared" si="0"/>
        <v>1902.7052238805975</v>
      </c>
      <c r="I5" s="204">
        <f t="shared" si="0"/>
        <v>1902.7052238805975</v>
      </c>
      <c r="J5" s="204">
        <f t="shared" si="0"/>
        <v>1902.7052238805975</v>
      </c>
      <c r="K5" s="204">
        <f t="shared" si="0"/>
        <v>1902.7052238805975</v>
      </c>
      <c r="L5" s="204">
        <f t="shared" si="0"/>
        <v>1902.7052238805975</v>
      </c>
      <c r="M5" s="204">
        <f t="shared" si="0"/>
        <v>1902.7052238805975</v>
      </c>
      <c r="N5" s="204">
        <f t="shared" si="0"/>
        <v>1902.7052238805975</v>
      </c>
      <c r="O5" s="204">
        <f t="shared" si="0"/>
        <v>1902.7052238805975</v>
      </c>
      <c r="P5" s="204">
        <f t="shared" si="0"/>
        <v>1902.7052238805975</v>
      </c>
      <c r="Q5" s="204">
        <f t="shared" si="0"/>
        <v>1902.7052238805975</v>
      </c>
      <c r="R5" s="204">
        <f t="shared" si="0"/>
        <v>1902.7052238805975</v>
      </c>
      <c r="S5" s="204">
        <f t="shared" si="0"/>
        <v>1902.7052238805975</v>
      </c>
      <c r="T5" s="204">
        <f t="shared" si="0"/>
        <v>1902.7052238805975</v>
      </c>
      <c r="U5" s="204">
        <f t="shared" si="0"/>
        <v>1902.7052238805975</v>
      </c>
      <c r="V5" s="204">
        <f t="shared" si="0"/>
        <v>1902.7052238805975</v>
      </c>
      <c r="W5" s="204">
        <f t="shared" si="0"/>
        <v>1902.7052238805975</v>
      </c>
      <c r="X5" s="204">
        <f t="shared" si="0"/>
        <v>1902.7052238805975</v>
      </c>
      <c r="Y5" s="204">
        <f t="shared" si="0"/>
        <v>1902.7052238805975</v>
      </c>
      <c r="Z5" s="204">
        <f t="shared" si="0"/>
        <v>1902.7052238805975</v>
      </c>
      <c r="AA5" s="204">
        <f t="shared" si="0"/>
        <v>1902.7052238805975</v>
      </c>
      <c r="AB5" s="204">
        <f t="shared" si="0"/>
        <v>1902.7052238805975</v>
      </c>
      <c r="AC5" s="204">
        <f t="shared" si="0"/>
        <v>1902.7052238805975</v>
      </c>
      <c r="AD5" s="204">
        <f t="shared" si="0"/>
        <v>1902.7052238805975</v>
      </c>
      <c r="AE5" s="204">
        <f t="shared" si="0"/>
        <v>1902.7052238805975</v>
      </c>
      <c r="AF5" s="204">
        <f t="shared" si="0"/>
        <v>1902.7052238805975</v>
      </c>
      <c r="AG5" s="204">
        <f t="shared" si="0"/>
        <v>1902.7052238805975</v>
      </c>
      <c r="AH5" s="204">
        <f t="shared" si="0"/>
        <v>1902.7052238805975</v>
      </c>
      <c r="AI5" s="204">
        <f t="shared" si="0"/>
        <v>1902.7052238805975</v>
      </c>
      <c r="AJ5" s="204">
        <f t="shared" si="0"/>
        <v>1902.7052238805975</v>
      </c>
      <c r="AK5" s="204">
        <f t="shared" si="0"/>
        <v>1902.7052238805975</v>
      </c>
      <c r="AL5" s="204">
        <f t="shared" si="0"/>
        <v>1902.7052238805975</v>
      </c>
      <c r="AM5" s="204">
        <f t="shared" si="0"/>
        <v>1902.7052238805975</v>
      </c>
      <c r="AN5" s="204">
        <f t="shared" si="0"/>
        <v>1902.7052238805975</v>
      </c>
      <c r="AO5" s="204">
        <f t="shared" si="0"/>
        <v>1902.7052238805975</v>
      </c>
      <c r="AP5" s="204">
        <f t="shared" si="0"/>
        <v>1902.7052238805975</v>
      </c>
      <c r="AQ5" s="204">
        <f t="shared" si="0"/>
        <v>3214.2257462686571</v>
      </c>
      <c r="AR5" s="204">
        <f t="shared" si="0"/>
        <v>3214.2257462686571</v>
      </c>
      <c r="AS5" s="204">
        <f t="shared" si="0"/>
        <v>3214.2257462686571</v>
      </c>
      <c r="AT5" s="204">
        <f t="shared" si="0"/>
        <v>3214.2257462686571</v>
      </c>
      <c r="AU5" s="204">
        <f t="shared" si="0"/>
        <v>3214.2257462686571</v>
      </c>
      <c r="AV5" s="204">
        <f t="shared" si="0"/>
        <v>3214.2257462686571</v>
      </c>
      <c r="AW5" s="204">
        <f t="shared" si="0"/>
        <v>3214.2257462686571</v>
      </c>
      <c r="AX5" s="204">
        <f t="shared" si="1"/>
        <v>3214.2257462686571</v>
      </c>
      <c r="AY5" s="204">
        <f t="shared" si="1"/>
        <v>3214.2257462686571</v>
      </c>
      <c r="AZ5" s="204">
        <f t="shared" si="1"/>
        <v>3214.2257462686571</v>
      </c>
      <c r="BA5" s="204">
        <f t="shared" si="1"/>
        <v>3214.2257462686571</v>
      </c>
      <c r="BB5" s="204">
        <f t="shared" si="1"/>
        <v>3214.2257462686571</v>
      </c>
      <c r="BC5" s="204">
        <f t="shared" si="1"/>
        <v>3214.2257462686571</v>
      </c>
      <c r="BD5" s="204">
        <f t="shared" si="1"/>
        <v>3214.2257462686571</v>
      </c>
      <c r="BE5" s="204">
        <f t="shared" si="1"/>
        <v>3214.2257462686571</v>
      </c>
      <c r="BF5" s="204">
        <f t="shared" si="1"/>
        <v>3214.2257462686571</v>
      </c>
      <c r="BG5" s="204">
        <f t="shared" si="1"/>
        <v>3214.2257462686571</v>
      </c>
      <c r="BH5" s="204">
        <f t="shared" si="1"/>
        <v>3214.2257462686571</v>
      </c>
      <c r="BI5" s="204">
        <f t="shared" si="1"/>
        <v>3214.2257462686571</v>
      </c>
      <c r="BJ5" s="204">
        <f t="shared" si="1"/>
        <v>3214.2257462686571</v>
      </c>
      <c r="BK5" s="204">
        <f t="shared" si="1"/>
        <v>3214.2257462686571</v>
      </c>
      <c r="BL5" s="204">
        <f t="shared" si="1"/>
        <v>3214.2257462686571</v>
      </c>
      <c r="BM5" s="204">
        <f t="shared" si="1"/>
        <v>3214.2257462686571</v>
      </c>
      <c r="BN5" s="204">
        <f t="shared" si="1"/>
        <v>3214.2257462686571</v>
      </c>
      <c r="BO5" s="204">
        <f t="shared" si="1"/>
        <v>3214.2257462686571</v>
      </c>
      <c r="BP5" s="204">
        <f t="shared" si="1"/>
        <v>3214.2257462686571</v>
      </c>
      <c r="BQ5" s="204">
        <f t="shared" si="1"/>
        <v>3214.2257462686571</v>
      </c>
      <c r="BR5" s="204">
        <f t="shared" si="1"/>
        <v>3214.2257462686571</v>
      </c>
      <c r="BS5" s="204">
        <f t="shared" si="1"/>
        <v>3214.2257462686571</v>
      </c>
      <c r="BT5" s="204">
        <f t="shared" si="1"/>
        <v>3214.2257462686571</v>
      </c>
      <c r="BU5" s="204">
        <f t="shared" si="1"/>
        <v>3214.2257462686571</v>
      </c>
      <c r="BV5" s="204">
        <f t="shared" si="1"/>
        <v>3214.2257462686571</v>
      </c>
      <c r="BW5" s="204">
        <f t="shared" si="1"/>
        <v>3214.2257462686571</v>
      </c>
      <c r="BX5" s="204">
        <f t="shared" si="1"/>
        <v>3126.3059701492543</v>
      </c>
      <c r="BY5" s="204">
        <f t="shared" si="1"/>
        <v>3126.3059701492543</v>
      </c>
      <c r="BZ5" s="204">
        <f t="shared" si="1"/>
        <v>3126.3059701492543</v>
      </c>
      <c r="CA5" s="204">
        <f t="shared" si="2"/>
        <v>3126.3059701492543</v>
      </c>
      <c r="CB5" s="204">
        <f t="shared" si="2"/>
        <v>3126.3059701492543</v>
      </c>
      <c r="CC5" s="204">
        <f t="shared" si="2"/>
        <v>3126.3059701492543</v>
      </c>
      <c r="CD5" s="204">
        <f t="shared" si="2"/>
        <v>3126.3059701492543</v>
      </c>
      <c r="CE5" s="204">
        <f t="shared" si="2"/>
        <v>3126.3059701492543</v>
      </c>
      <c r="CF5" s="204">
        <f t="shared" si="2"/>
        <v>3126.3059701492543</v>
      </c>
      <c r="CG5" s="204">
        <f t="shared" si="2"/>
        <v>3126.3059701492543</v>
      </c>
      <c r="CH5" s="204">
        <f t="shared" si="2"/>
        <v>3126.3059701492543</v>
      </c>
      <c r="CI5" s="204">
        <f t="shared" si="2"/>
        <v>3126.3059701492543</v>
      </c>
      <c r="CJ5" s="204">
        <f t="shared" si="2"/>
        <v>3126.3059701492543</v>
      </c>
      <c r="CK5" s="204">
        <f t="shared" si="2"/>
        <v>3126.3059701492543</v>
      </c>
      <c r="CL5" s="204">
        <f t="shared" si="2"/>
        <v>3126.3059701492543</v>
      </c>
      <c r="CM5" s="204">
        <f t="shared" si="2"/>
        <v>3126.3059701492543</v>
      </c>
      <c r="CN5" s="204">
        <f t="shared" si="2"/>
        <v>3126.3059701492543</v>
      </c>
      <c r="CO5" s="204">
        <f t="shared" si="2"/>
        <v>3126.3059701492543</v>
      </c>
      <c r="CP5" s="204">
        <f t="shared" si="2"/>
        <v>3126.3059701492543</v>
      </c>
      <c r="CQ5" s="204">
        <f t="shared" si="2"/>
        <v>3126.3059701492543</v>
      </c>
      <c r="CR5" s="204">
        <f t="shared" si="2"/>
        <v>3126.3059701492543</v>
      </c>
      <c r="CS5" s="204">
        <f t="shared" si="3"/>
        <v>3126.3059701492543</v>
      </c>
      <c r="CT5" s="204">
        <f t="shared" si="3"/>
        <v>3126.3059701492543</v>
      </c>
      <c r="CU5" s="204">
        <f t="shared" si="3"/>
        <v>3126.3059701492543</v>
      </c>
      <c r="CV5" s="204">
        <f t="shared" si="3"/>
        <v>3126.3059701492543</v>
      </c>
      <c r="CW5" s="204">
        <f t="shared" si="3"/>
        <v>3126.3059701492543</v>
      </c>
      <c r="CX5" s="204">
        <f t="shared" si="3"/>
        <v>3126.3059701492543</v>
      </c>
      <c r="CY5" s="204">
        <f t="shared" si="3"/>
        <v>3126.3059701492543</v>
      </c>
      <c r="CZ5" s="204">
        <f t="shared" si="3"/>
        <v>3126.3059701492543</v>
      </c>
      <c r="DA5" s="204">
        <f t="shared" si="3"/>
        <v>3126.3059701492543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6061</v>
      </c>
      <c r="D7" s="203">
        <f>Income!D76</f>
        <v>14369.999999999998</v>
      </c>
      <c r="E7" s="203">
        <f>Income!E76</f>
        <v>20475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6061</v>
      </c>
      <c r="AR7" s="204">
        <f t="shared" si="0"/>
        <v>6061</v>
      </c>
      <c r="AS7" s="204">
        <f t="shared" si="0"/>
        <v>6061</v>
      </c>
      <c r="AT7" s="204">
        <f t="shared" si="0"/>
        <v>6061</v>
      </c>
      <c r="AU7" s="204">
        <f t="shared" ref="AU7:BJ8" si="5">IF(AU$2&lt;=($B$2+$C$2+$D$2),IF(AU$2&lt;=($B$2+$C$2),IF(AU$2&lt;=$B$2,$B7,$C7),$D7),$E7)</f>
        <v>6061</v>
      </c>
      <c r="AV7" s="204">
        <f t="shared" si="5"/>
        <v>6061</v>
      </c>
      <c r="AW7" s="204">
        <f t="shared" si="5"/>
        <v>6061</v>
      </c>
      <c r="AX7" s="204">
        <f t="shared" si="5"/>
        <v>6061</v>
      </c>
      <c r="AY7" s="204">
        <f t="shared" si="5"/>
        <v>6061</v>
      </c>
      <c r="AZ7" s="204">
        <f t="shared" si="5"/>
        <v>6061</v>
      </c>
      <c r="BA7" s="204">
        <f t="shared" si="5"/>
        <v>6061</v>
      </c>
      <c r="BB7" s="204">
        <f t="shared" si="5"/>
        <v>6061</v>
      </c>
      <c r="BC7" s="204">
        <f t="shared" si="5"/>
        <v>6061</v>
      </c>
      <c r="BD7" s="204">
        <f t="shared" si="5"/>
        <v>6061</v>
      </c>
      <c r="BE7" s="204">
        <f t="shared" si="5"/>
        <v>6061</v>
      </c>
      <c r="BF7" s="204">
        <f t="shared" si="5"/>
        <v>6061</v>
      </c>
      <c r="BG7" s="204">
        <f t="shared" si="5"/>
        <v>6061</v>
      </c>
      <c r="BH7" s="204">
        <f t="shared" si="5"/>
        <v>6061</v>
      </c>
      <c r="BI7" s="204">
        <f t="shared" si="5"/>
        <v>6061</v>
      </c>
      <c r="BJ7" s="204">
        <f t="shared" si="5"/>
        <v>6061</v>
      </c>
      <c r="BK7" s="204">
        <f t="shared" si="1"/>
        <v>6061</v>
      </c>
      <c r="BL7" s="204">
        <f t="shared" si="1"/>
        <v>6061</v>
      </c>
      <c r="BM7" s="204">
        <f t="shared" si="1"/>
        <v>6061</v>
      </c>
      <c r="BN7" s="204">
        <f t="shared" si="1"/>
        <v>6061</v>
      </c>
      <c r="BO7" s="204">
        <f t="shared" si="1"/>
        <v>6061</v>
      </c>
      <c r="BP7" s="204">
        <f t="shared" si="1"/>
        <v>6061</v>
      </c>
      <c r="BQ7" s="204">
        <f t="shared" si="1"/>
        <v>6061</v>
      </c>
      <c r="BR7" s="204">
        <f t="shared" si="1"/>
        <v>6061</v>
      </c>
      <c r="BS7" s="204">
        <f t="shared" si="1"/>
        <v>6061</v>
      </c>
      <c r="BT7" s="204">
        <f t="shared" si="1"/>
        <v>6061</v>
      </c>
      <c r="BU7" s="204">
        <f t="shared" si="1"/>
        <v>6061</v>
      </c>
      <c r="BV7" s="204">
        <f t="shared" si="1"/>
        <v>6061</v>
      </c>
      <c r="BW7" s="204">
        <f t="shared" si="1"/>
        <v>6061</v>
      </c>
      <c r="BX7" s="204">
        <f t="shared" si="1"/>
        <v>14369.999999999998</v>
      </c>
      <c r="BY7" s="204">
        <f t="shared" si="1"/>
        <v>14369.999999999998</v>
      </c>
      <c r="BZ7" s="204">
        <f t="shared" si="1"/>
        <v>14369.999999999998</v>
      </c>
      <c r="CA7" s="204">
        <f t="shared" si="2"/>
        <v>14369.999999999998</v>
      </c>
      <c r="CB7" s="204">
        <f t="shared" si="2"/>
        <v>14369.999999999998</v>
      </c>
      <c r="CC7" s="204">
        <f t="shared" si="2"/>
        <v>14369.999999999998</v>
      </c>
      <c r="CD7" s="204">
        <f t="shared" si="2"/>
        <v>14369.999999999998</v>
      </c>
      <c r="CE7" s="204">
        <f t="shared" si="2"/>
        <v>14369.999999999998</v>
      </c>
      <c r="CF7" s="204">
        <f t="shared" si="2"/>
        <v>14369.999999999998</v>
      </c>
      <c r="CG7" s="204">
        <f t="shared" si="2"/>
        <v>14369.999999999998</v>
      </c>
      <c r="CH7" s="204">
        <f t="shared" si="2"/>
        <v>14369.999999999998</v>
      </c>
      <c r="CI7" s="204">
        <f t="shared" si="2"/>
        <v>14369.999999999998</v>
      </c>
      <c r="CJ7" s="204">
        <f t="shared" si="2"/>
        <v>14369.999999999998</v>
      </c>
      <c r="CK7" s="204">
        <f t="shared" si="2"/>
        <v>14369.999999999998</v>
      </c>
      <c r="CL7" s="204">
        <f t="shared" si="2"/>
        <v>14369.999999999998</v>
      </c>
      <c r="CM7" s="204">
        <f t="shared" si="2"/>
        <v>14369.999999999998</v>
      </c>
      <c r="CN7" s="204">
        <f t="shared" si="2"/>
        <v>14369.999999999998</v>
      </c>
      <c r="CO7" s="204">
        <f t="shared" si="2"/>
        <v>14369.999999999998</v>
      </c>
      <c r="CP7" s="204">
        <f t="shared" si="2"/>
        <v>14369.999999999998</v>
      </c>
      <c r="CQ7" s="204">
        <f t="shared" si="2"/>
        <v>14369.999999999998</v>
      </c>
      <c r="CR7" s="204">
        <f t="shared" si="2"/>
        <v>20475</v>
      </c>
      <c r="CS7" s="204">
        <f t="shared" si="3"/>
        <v>20475</v>
      </c>
      <c r="CT7" s="204">
        <f t="shared" si="3"/>
        <v>20475</v>
      </c>
      <c r="CU7" s="204">
        <f t="shared" si="3"/>
        <v>20475</v>
      </c>
      <c r="CV7" s="204">
        <f t="shared" si="3"/>
        <v>20475</v>
      </c>
      <c r="CW7" s="204">
        <f t="shared" si="3"/>
        <v>20475</v>
      </c>
      <c r="CX7" s="204">
        <f t="shared" si="3"/>
        <v>20475</v>
      </c>
      <c r="CY7" s="204">
        <f t="shared" si="3"/>
        <v>20475</v>
      </c>
      <c r="CZ7" s="204">
        <f t="shared" si="3"/>
        <v>20475</v>
      </c>
      <c r="DA7" s="204">
        <f t="shared" si="3"/>
        <v>20475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1500</v>
      </c>
      <c r="E10" s="203">
        <f>Income!E79</f>
        <v>24000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1500</v>
      </c>
      <c r="BY10" s="204">
        <f t="shared" si="8"/>
        <v>1500</v>
      </c>
      <c r="BZ10" s="204">
        <f t="shared" si="8"/>
        <v>1500</v>
      </c>
      <c r="CA10" s="204">
        <f t="shared" si="2"/>
        <v>1500</v>
      </c>
      <c r="CB10" s="204">
        <f t="shared" si="2"/>
        <v>1500</v>
      </c>
      <c r="CC10" s="204">
        <f t="shared" si="2"/>
        <v>1500</v>
      </c>
      <c r="CD10" s="204">
        <f t="shared" si="2"/>
        <v>1500</v>
      </c>
      <c r="CE10" s="204">
        <f t="shared" si="2"/>
        <v>1500</v>
      </c>
      <c r="CF10" s="204">
        <f t="shared" si="2"/>
        <v>1500</v>
      </c>
      <c r="CG10" s="204">
        <f t="shared" si="2"/>
        <v>1500</v>
      </c>
      <c r="CH10" s="204">
        <f t="shared" si="2"/>
        <v>1500</v>
      </c>
      <c r="CI10" s="204">
        <f t="shared" si="2"/>
        <v>1500</v>
      </c>
      <c r="CJ10" s="204">
        <f t="shared" si="2"/>
        <v>1500</v>
      </c>
      <c r="CK10" s="204">
        <f t="shared" si="2"/>
        <v>1500</v>
      </c>
      <c r="CL10" s="204">
        <f t="shared" si="2"/>
        <v>1500</v>
      </c>
      <c r="CM10" s="204">
        <f t="shared" si="2"/>
        <v>1500</v>
      </c>
      <c r="CN10" s="204">
        <f t="shared" si="2"/>
        <v>1500</v>
      </c>
      <c r="CO10" s="204">
        <f t="shared" si="2"/>
        <v>1500</v>
      </c>
      <c r="CP10" s="204">
        <f t="shared" si="2"/>
        <v>1500</v>
      </c>
      <c r="CQ10" s="204">
        <f t="shared" si="2"/>
        <v>1500</v>
      </c>
      <c r="CR10" s="204">
        <f t="shared" si="2"/>
        <v>24000</v>
      </c>
      <c r="CS10" s="204">
        <f t="shared" si="3"/>
        <v>24000</v>
      </c>
      <c r="CT10" s="204">
        <f t="shared" si="3"/>
        <v>24000</v>
      </c>
      <c r="CU10" s="204">
        <f t="shared" si="3"/>
        <v>24000</v>
      </c>
      <c r="CV10" s="204">
        <f t="shared" si="3"/>
        <v>24000</v>
      </c>
      <c r="CW10" s="204">
        <f t="shared" si="3"/>
        <v>24000</v>
      </c>
      <c r="CX10" s="204">
        <f t="shared" si="3"/>
        <v>24000</v>
      </c>
      <c r="CY10" s="204">
        <f t="shared" si="3"/>
        <v>24000</v>
      </c>
      <c r="CZ10" s="204">
        <f t="shared" si="3"/>
        <v>24000</v>
      </c>
      <c r="DA10" s="204">
        <f t="shared" si="3"/>
        <v>24000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4400</v>
      </c>
      <c r="E12" s="203">
        <f>Income!E82</f>
        <v>21732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4400</v>
      </c>
      <c r="BY12" s="204">
        <f t="shared" si="8"/>
        <v>4400</v>
      </c>
      <c r="BZ12" s="204">
        <f t="shared" si="8"/>
        <v>4400</v>
      </c>
      <c r="CA12" s="204">
        <f t="shared" si="2"/>
        <v>4400</v>
      </c>
      <c r="CB12" s="204">
        <f t="shared" si="2"/>
        <v>4400</v>
      </c>
      <c r="CC12" s="204">
        <f t="shared" si="2"/>
        <v>4400</v>
      </c>
      <c r="CD12" s="204">
        <f t="shared" si="2"/>
        <v>4400</v>
      </c>
      <c r="CE12" s="204">
        <f t="shared" si="2"/>
        <v>4400</v>
      </c>
      <c r="CF12" s="204">
        <f t="shared" si="2"/>
        <v>4400</v>
      </c>
      <c r="CG12" s="204">
        <f t="shared" si="2"/>
        <v>4400</v>
      </c>
      <c r="CH12" s="204">
        <f t="shared" si="2"/>
        <v>4400</v>
      </c>
      <c r="CI12" s="204">
        <f t="shared" si="2"/>
        <v>4400</v>
      </c>
      <c r="CJ12" s="204">
        <f t="shared" si="2"/>
        <v>4400</v>
      </c>
      <c r="CK12" s="204">
        <f t="shared" si="2"/>
        <v>4400</v>
      </c>
      <c r="CL12" s="204">
        <f t="shared" si="2"/>
        <v>4400</v>
      </c>
      <c r="CM12" s="204">
        <f t="shared" si="2"/>
        <v>4400</v>
      </c>
      <c r="CN12" s="204">
        <f t="shared" si="2"/>
        <v>4400</v>
      </c>
      <c r="CO12" s="204">
        <f t="shared" si="2"/>
        <v>4400</v>
      </c>
      <c r="CP12" s="204">
        <f t="shared" si="2"/>
        <v>4400</v>
      </c>
      <c r="CQ12" s="204">
        <f t="shared" si="2"/>
        <v>4400</v>
      </c>
      <c r="CR12" s="204">
        <f t="shared" si="2"/>
        <v>21732</v>
      </c>
      <c r="CS12" s="204">
        <f t="shared" si="3"/>
        <v>21732</v>
      </c>
      <c r="CT12" s="204">
        <f t="shared" si="3"/>
        <v>21732</v>
      </c>
      <c r="CU12" s="204">
        <f t="shared" si="3"/>
        <v>21732</v>
      </c>
      <c r="CV12" s="204">
        <f t="shared" si="3"/>
        <v>21732</v>
      </c>
      <c r="CW12" s="204">
        <f t="shared" si="3"/>
        <v>21732</v>
      </c>
      <c r="CX12" s="204">
        <f t="shared" si="3"/>
        <v>21732</v>
      </c>
      <c r="CY12" s="204">
        <f t="shared" si="3"/>
        <v>21732</v>
      </c>
      <c r="CZ12" s="204">
        <f t="shared" si="3"/>
        <v>21732</v>
      </c>
      <c r="DA12" s="204">
        <f t="shared" si="3"/>
        <v>21732</v>
      </c>
      <c r="DB12" s="204"/>
    </row>
    <row r="13" spans="1:106">
      <c r="A13" s="201" t="str">
        <f>Income!A83</f>
        <v>Food transfer - official</v>
      </c>
      <c r="B13" s="203">
        <f>Income!B83</f>
        <v>2215.0962285842493</v>
      </c>
      <c r="C13" s="203">
        <f>Income!C83</f>
        <v>2215.0962285842493</v>
      </c>
      <c r="D13" s="203">
        <f>Income!D83</f>
        <v>2215.0962285842493</v>
      </c>
      <c r="E13" s="203">
        <f>Income!E83</f>
        <v>2215.0962285842493</v>
      </c>
      <c r="F13" s="204">
        <f t="shared" si="4"/>
        <v>2215.0962285842493</v>
      </c>
      <c r="G13" s="204">
        <f t="shared" si="4"/>
        <v>2215.0962285842493</v>
      </c>
      <c r="H13" s="204">
        <f t="shared" si="4"/>
        <v>2215.0962285842493</v>
      </c>
      <c r="I13" s="204">
        <f t="shared" si="4"/>
        <v>2215.0962285842493</v>
      </c>
      <c r="J13" s="204">
        <f t="shared" si="4"/>
        <v>2215.0962285842493</v>
      </c>
      <c r="K13" s="204">
        <f t="shared" si="4"/>
        <v>2215.0962285842493</v>
      </c>
      <c r="L13" s="204">
        <f t="shared" si="4"/>
        <v>2215.0962285842493</v>
      </c>
      <c r="M13" s="204">
        <f t="shared" si="4"/>
        <v>2215.0962285842493</v>
      </c>
      <c r="N13" s="204">
        <f t="shared" si="4"/>
        <v>2215.0962285842493</v>
      </c>
      <c r="O13" s="204">
        <f t="shared" si="4"/>
        <v>2215.0962285842493</v>
      </c>
      <c r="P13" s="204">
        <f t="shared" si="4"/>
        <v>2215.0962285842493</v>
      </c>
      <c r="Q13" s="204">
        <f t="shared" si="4"/>
        <v>2215.0962285842493</v>
      </c>
      <c r="R13" s="204">
        <f t="shared" si="4"/>
        <v>2215.0962285842493</v>
      </c>
      <c r="S13" s="204">
        <f t="shared" si="4"/>
        <v>2215.0962285842493</v>
      </c>
      <c r="T13" s="204">
        <f t="shared" si="4"/>
        <v>2215.0962285842493</v>
      </c>
      <c r="U13" s="204">
        <f t="shared" si="4"/>
        <v>2215.0962285842493</v>
      </c>
      <c r="V13" s="204">
        <f t="shared" si="6"/>
        <v>2215.0962285842493</v>
      </c>
      <c r="W13" s="204">
        <f t="shared" si="6"/>
        <v>2215.0962285842493</v>
      </c>
      <c r="X13" s="204">
        <f t="shared" si="6"/>
        <v>2215.0962285842493</v>
      </c>
      <c r="Y13" s="204">
        <f t="shared" si="6"/>
        <v>2215.0962285842493</v>
      </c>
      <c r="Z13" s="204">
        <f t="shared" si="6"/>
        <v>2215.0962285842493</v>
      </c>
      <c r="AA13" s="204">
        <f t="shared" si="6"/>
        <v>2215.0962285842493</v>
      </c>
      <c r="AB13" s="204">
        <f t="shared" si="6"/>
        <v>2215.0962285842493</v>
      </c>
      <c r="AC13" s="204">
        <f t="shared" si="6"/>
        <v>2215.0962285842493</v>
      </c>
      <c r="AD13" s="204">
        <f t="shared" si="6"/>
        <v>2215.0962285842493</v>
      </c>
      <c r="AE13" s="204">
        <f t="shared" si="6"/>
        <v>2215.0962285842493</v>
      </c>
      <c r="AF13" s="204">
        <f t="shared" si="6"/>
        <v>2215.0962285842493</v>
      </c>
      <c r="AG13" s="204">
        <f t="shared" si="6"/>
        <v>2215.0962285842493</v>
      </c>
      <c r="AH13" s="204">
        <f t="shared" si="6"/>
        <v>2215.0962285842493</v>
      </c>
      <c r="AI13" s="204">
        <f t="shared" si="6"/>
        <v>2215.0962285842493</v>
      </c>
      <c r="AJ13" s="204">
        <f t="shared" si="6"/>
        <v>2215.0962285842493</v>
      </c>
      <c r="AK13" s="204">
        <f t="shared" si="6"/>
        <v>2215.0962285842493</v>
      </c>
      <c r="AL13" s="204">
        <f t="shared" si="7"/>
        <v>2215.0962285842493</v>
      </c>
      <c r="AM13" s="204">
        <f t="shared" si="7"/>
        <v>2215.0962285842493</v>
      </c>
      <c r="AN13" s="204">
        <f t="shared" si="7"/>
        <v>2215.0962285842493</v>
      </c>
      <c r="AO13" s="204">
        <f t="shared" si="7"/>
        <v>2215.0962285842493</v>
      </c>
      <c r="AP13" s="204">
        <f t="shared" si="7"/>
        <v>2215.0962285842493</v>
      </c>
      <c r="AQ13" s="204">
        <f t="shared" si="7"/>
        <v>2215.0962285842493</v>
      </c>
      <c r="AR13" s="204">
        <f t="shared" si="7"/>
        <v>2215.0962285842493</v>
      </c>
      <c r="AS13" s="204">
        <f t="shared" si="7"/>
        <v>2215.0962285842493</v>
      </c>
      <c r="AT13" s="204">
        <f t="shared" si="7"/>
        <v>2215.0962285842493</v>
      </c>
      <c r="AU13" s="204">
        <f t="shared" si="7"/>
        <v>2215.0962285842493</v>
      </c>
      <c r="AV13" s="204">
        <f t="shared" si="7"/>
        <v>2215.0962285842493</v>
      </c>
      <c r="AW13" s="204">
        <f t="shared" si="7"/>
        <v>2215.0962285842493</v>
      </c>
      <c r="AX13" s="204">
        <f t="shared" si="8"/>
        <v>2215.0962285842493</v>
      </c>
      <c r="AY13" s="204">
        <f t="shared" si="8"/>
        <v>2215.0962285842493</v>
      </c>
      <c r="AZ13" s="204">
        <f t="shared" si="8"/>
        <v>2215.0962285842493</v>
      </c>
      <c r="BA13" s="204">
        <f t="shared" si="8"/>
        <v>2215.0962285842493</v>
      </c>
      <c r="BB13" s="204">
        <f t="shared" si="8"/>
        <v>2215.0962285842493</v>
      </c>
      <c r="BC13" s="204">
        <f t="shared" si="8"/>
        <v>2215.0962285842493</v>
      </c>
      <c r="BD13" s="204">
        <f t="shared" si="8"/>
        <v>2215.0962285842493</v>
      </c>
      <c r="BE13" s="204">
        <f t="shared" si="8"/>
        <v>2215.0962285842493</v>
      </c>
      <c r="BF13" s="204">
        <f t="shared" si="8"/>
        <v>2215.0962285842493</v>
      </c>
      <c r="BG13" s="204">
        <f t="shared" si="8"/>
        <v>2215.0962285842493</v>
      </c>
      <c r="BH13" s="204">
        <f t="shared" si="8"/>
        <v>2215.0962285842493</v>
      </c>
      <c r="BI13" s="204">
        <f t="shared" si="8"/>
        <v>2215.0962285842493</v>
      </c>
      <c r="BJ13" s="204">
        <f t="shared" si="8"/>
        <v>2215.0962285842493</v>
      </c>
      <c r="BK13" s="204">
        <f t="shared" si="8"/>
        <v>2215.0962285842493</v>
      </c>
      <c r="BL13" s="204">
        <f t="shared" si="8"/>
        <v>2215.0962285842493</v>
      </c>
      <c r="BM13" s="204">
        <f t="shared" si="8"/>
        <v>2215.0962285842493</v>
      </c>
      <c r="BN13" s="204">
        <f t="shared" si="8"/>
        <v>2215.0962285842493</v>
      </c>
      <c r="BO13" s="204">
        <f t="shared" si="8"/>
        <v>2215.0962285842493</v>
      </c>
      <c r="BP13" s="204">
        <f t="shared" si="8"/>
        <v>2215.0962285842493</v>
      </c>
      <c r="BQ13" s="204">
        <f t="shared" si="8"/>
        <v>2215.0962285842493</v>
      </c>
      <c r="BR13" s="204">
        <f t="shared" si="8"/>
        <v>2215.0962285842493</v>
      </c>
      <c r="BS13" s="204">
        <f t="shared" si="8"/>
        <v>2215.0962285842493</v>
      </c>
      <c r="BT13" s="204">
        <f t="shared" si="8"/>
        <v>2215.0962285842493</v>
      </c>
      <c r="BU13" s="204">
        <f t="shared" si="8"/>
        <v>2215.0962285842493</v>
      </c>
      <c r="BV13" s="204">
        <f t="shared" si="8"/>
        <v>2215.0962285842493</v>
      </c>
      <c r="BW13" s="204">
        <f t="shared" si="8"/>
        <v>2215.0962285842493</v>
      </c>
      <c r="BX13" s="204">
        <f t="shared" si="8"/>
        <v>2215.0962285842493</v>
      </c>
      <c r="BY13" s="204">
        <f t="shared" si="8"/>
        <v>2215.0962285842493</v>
      </c>
      <c r="BZ13" s="204">
        <f t="shared" si="8"/>
        <v>2215.0962285842493</v>
      </c>
      <c r="CA13" s="204">
        <f t="shared" si="2"/>
        <v>2215.0962285842493</v>
      </c>
      <c r="CB13" s="204">
        <f t="shared" si="2"/>
        <v>2215.0962285842493</v>
      </c>
      <c r="CC13" s="204">
        <f t="shared" si="2"/>
        <v>2215.0962285842493</v>
      </c>
      <c r="CD13" s="204">
        <f t="shared" si="2"/>
        <v>2215.0962285842493</v>
      </c>
      <c r="CE13" s="204">
        <f t="shared" si="2"/>
        <v>2215.0962285842493</v>
      </c>
      <c r="CF13" s="204">
        <f t="shared" si="2"/>
        <v>2215.0962285842493</v>
      </c>
      <c r="CG13" s="204">
        <f t="shared" si="2"/>
        <v>2215.0962285842493</v>
      </c>
      <c r="CH13" s="204">
        <f t="shared" si="2"/>
        <v>2215.0962285842493</v>
      </c>
      <c r="CI13" s="204">
        <f t="shared" si="2"/>
        <v>2215.0962285842493</v>
      </c>
      <c r="CJ13" s="204">
        <f t="shared" si="2"/>
        <v>2215.0962285842493</v>
      </c>
      <c r="CK13" s="204">
        <f t="shared" si="2"/>
        <v>2215.0962285842493</v>
      </c>
      <c r="CL13" s="204">
        <f t="shared" si="2"/>
        <v>2215.0962285842493</v>
      </c>
      <c r="CM13" s="204">
        <f t="shared" si="2"/>
        <v>2215.0962285842493</v>
      </c>
      <c r="CN13" s="204">
        <f t="shared" si="2"/>
        <v>2215.0962285842493</v>
      </c>
      <c r="CO13" s="204">
        <f t="shared" si="2"/>
        <v>2215.0962285842493</v>
      </c>
      <c r="CP13" s="204">
        <f t="shared" si="2"/>
        <v>2215.0962285842493</v>
      </c>
      <c r="CQ13" s="204">
        <f t="shared" si="2"/>
        <v>2215.0962285842493</v>
      </c>
      <c r="CR13" s="204">
        <f t="shared" si="2"/>
        <v>2215.0962285842493</v>
      </c>
      <c r="CS13" s="204">
        <f t="shared" si="3"/>
        <v>2215.0962285842493</v>
      </c>
      <c r="CT13" s="204">
        <f t="shared" si="3"/>
        <v>2215.0962285842493</v>
      </c>
      <c r="CU13" s="204">
        <f t="shared" si="3"/>
        <v>2215.0962285842493</v>
      </c>
      <c r="CV13" s="204">
        <f t="shared" si="3"/>
        <v>2215.0962285842493</v>
      </c>
      <c r="CW13" s="204">
        <f t="shared" si="3"/>
        <v>2215.0962285842493</v>
      </c>
      <c r="CX13" s="204">
        <f t="shared" si="3"/>
        <v>2215.0962285842493</v>
      </c>
      <c r="CY13" s="204">
        <f t="shared" si="3"/>
        <v>2215.0962285842493</v>
      </c>
      <c r="CZ13" s="204">
        <f t="shared" si="3"/>
        <v>2215.0962285842493</v>
      </c>
      <c r="DA13" s="204">
        <f t="shared" si="3"/>
        <v>2215.0962285842493</v>
      </c>
      <c r="DB13" s="204"/>
    </row>
    <row r="14" spans="1:106">
      <c r="A14" s="201" t="str">
        <f>Income!A85</f>
        <v>Cash transfer - official</v>
      </c>
      <c r="B14" s="203">
        <f>Income!B85</f>
        <v>28320</v>
      </c>
      <c r="C14" s="203">
        <f>Income!C85</f>
        <v>28320</v>
      </c>
      <c r="D14" s="203">
        <f>Income!D85</f>
        <v>8520</v>
      </c>
      <c r="E14" s="203">
        <f>Income!E85</f>
        <v>8520</v>
      </c>
      <c r="F14" s="204">
        <f t="shared" si="4"/>
        <v>28320</v>
      </c>
      <c r="G14" s="204">
        <f t="shared" si="4"/>
        <v>28320</v>
      </c>
      <c r="H14" s="204">
        <f t="shared" si="4"/>
        <v>28320</v>
      </c>
      <c r="I14" s="204">
        <f t="shared" si="4"/>
        <v>28320</v>
      </c>
      <c r="J14" s="204">
        <f t="shared" si="4"/>
        <v>28320</v>
      </c>
      <c r="K14" s="204">
        <f t="shared" si="4"/>
        <v>28320</v>
      </c>
      <c r="L14" s="204">
        <f t="shared" si="4"/>
        <v>28320</v>
      </c>
      <c r="M14" s="204">
        <f t="shared" si="4"/>
        <v>28320</v>
      </c>
      <c r="N14" s="204">
        <f t="shared" si="4"/>
        <v>28320</v>
      </c>
      <c r="O14" s="204">
        <f t="shared" si="4"/>
        <v>28320</v>
      </c>
      <c r="P14" s="204">
        <f t="shared" si="4"/>
        <v>28320</v>
      </c>
      <c r="Q14" s="204">
        <f t="shared" si="4"/>
        <v>28320</v>
      </c>
      <c r="R14" s="204">
        <f t="shared" si="4"/>
        <v>28320</v>
      </c>
      <c r="S14" s="204">
        <f t="shared" si="4"/>
        <v>28320</v>
      </c>
      <c r="T14" s="204">
        <f t="shared" si="4"/>
        <v>28320</v>
      </c>
      <c r="U14" s="204">
        <f t="shared" si="4"/>
        <v>28320</v>
      </c>
      <c r="V14" s="204">
        <f t="shared" si="6"/>
        <v>28320</v>
      </c>
      <c r="W14" s="204">
        <f t="shared" si="6"/>
        <v>28320</v>
      </c>
      <c r="X14" s="204">
        <f t="shared" si="6"/>
        <v>28320</v>
      </c>
      <c r="Y14" s="204">
        <f t="shared" si="6"/>
        <v>28320</v>
      </c>
      <c r="Z14" s="204">
        <f t="shared" si="6"/>
        <v>28320</v>
      </c>
      <c r="AA14" s="204">
        <f t="shared" si="6"/>
        <v>28320</v>
      </c>
      <c r="AB14" s="204">
        <f t="shared" si="6"/>
        <v>28320</v>
      </c>
      <c r="AC14" s="204">
        <f t="shared" si="6"/>
        <v>28320</v>
      </c>
      <c r="AD14" s="204">
        <f t="shared" si="6"/>
        <v>28320</v>
      </c>
      <c r="AE14" s="204">
        <f t="shared" si="6"/>
        <v>28320</v>
      </c>
      <c r="AF14" s="204">
        <f t="shared" si="6"/>
        <v>28320</v>
      </c>
      <c r="AG14" s="204">
        <f t="shared" si="6"/>
        <v>28320</v>
      </c>
      <c r="AH14" s="204">
        <f t="shared" si="6"/>
        <v>28320</v>
      </c>
      <c r="AI14" s="204">
        <f t="shared" si="6"/>
        <v>28320</v>
      </c>
      <c r="AJ14" s="204">
        <f t="shared" si="6"/>
        <v>28320</v>
      </c>
      <c r="AK14" s="204">
        <f t="shared" si="6"/>
        <v>28320</v>
      </c>
      <c r="AL14" s="204">
        <f t="shared" si="7"/>
        <v>28320</v>
      </c>
      <c r="AM14" s="204">
        <f t="shared" si="7"/>
        <v>28320</v>
      </c>
      <c r="AN14" s="204">
        <f t="shared" si="7"/>
        <v>28320</v>
      </c>
      <c r="AO14" s="204">
        <f t="shared" si="7"/>
        <v>28320</v>
      </c>
      <c r="AP14" s="204">
        <f t="shared" si="7"/>
        <v>28320</v>
      </c>
      <c r="AQ14" s="204">
        <f t="shared" si="7"/>
        <v>28320</v>
      </c>
      <c r="AR14" s="204">
        <f t="shared" si="7"/>
        <v>28320</v>
      </c>
      <c r="AS14" s="204">
        <f t="shared" si="7"/>
        <v>28320</v>
      </c>
      <c r="AT14" s="204">
        <f t="shared" si="7"/>
        <v>28320</v>
      </c>
      <c r="AU14" s="204">
        <f t="shared" si="7"/>
        <v>28320</v>
      </c>
      <c r="AV14" s="204">
        <f t="shared" si="7"/>
        <v>28320</v>
      </c>
      <c r="AW14" s="204">
        <f t="shared" si="7"/>
        <v>28320</v>
      </c>
      <c r="AX14" s="204">
        <f t="shared" si="7"/>
        <v>28320</v>
      </c>
      <c r="AY14" s="204">
        <f t="shared" si="7"/>
        <v>28320</v>
      </c>
      <c r="AZ14" s="204">
        <f t="shared" si="7"/>
        <v>28320</v>
      </c>
      <c r="BA14" s="204">
        <f t="shared" si="7"/>
        <v>28320</v>
      </c>
      <c r="BB14" s="204">
        <f t="shared" si="8"/>
        <v>28320</v>
      </c>
      <c r="BC14" s="204">
        <f t="shared" si="8"/>
        <v>28320</v>
      </c>
      <c r="BD14" s="204">
        <f t="shared" si="8"/>
        <v>28320</v>
      </c>
      <c r="BE14" s="204">
        <f t="shared" si="8"/>
        <v>28320</v>
      </c>
      <c r="BF14" s="204">
        <f t="shared" si="8"/>
        <v>28320</v>
      </c>
      <c r="BG14" s="204">
        <f t="shared" si="8"/>
        <v>28320</v>
      </c>
      <c r="BH14" s="204">
        <f t="shared" si="8"/>
        <v>28320</v>
      </c>
      <c r="BI14" s="204">
        <f t="shared" si="8"/>
        <v>28320</v>
      </c>
      <c r="BJ14" s="204">
        <f t="shared" si="8"/>
        <v>28320</v>
      </c>
      <c r="BK14" s="204">
        <f t="shared" si="8"/>
        <v>28320</v>
      </c>
      <c r="BL14" s="204">
        <f t="shared" si="8"/>
        <v>28320</v>
      </c>
      <c r="BM14" s="204">
        <f t="shared" si="8"/>
        <v>28320</v>
      </c>
      <c r="BN14" s="204">
        <f t="shared" si="8"/>
        <v>28320</v>
      </c>
      <c r="BO14" s="204">
        <f t="shared" si="8"/>
        <v>28320</v>
      </c>
      <c r="BP14" s="204">
        <f t="shared" si="8"/>
        <v>28320</v>
      </c>
      <c r="BQ14" s="204">
        <f t="shared" si="8"/>
        <v>28320</v>
      </c>
      <c r="BR14" s="204">
        <f t="shared" si="8"/>
        <v>28320</v>
      </c>
      <c r="BS14" s="204">
        <f t="shared" si="8"/>
        <v>28320</v>
      </c>
      <c r="BT14" s="204">
        <f t="shared" si="8"/>
        <v>28320</v>
      </c>
      <c r="BU14" s="204">
        <f t="shared" si="8"/>
        <v>28320</v>
      </c>
      <c r="BV14" s="204">
        <f t="shared" si="8"/>
        <v>28320</v>
      </c>
      <c r="BW14" s="204">
        <f t="shared" si="8"/>
        <v>28320</v>
      </c>
      <c r="BX14" s="204">
        <f t="shared" si="8"/>
        <v>8520</v>
      </c>
      <c r="BY14" s="204">
        <f t="shared" si="8"/>
        <v>8520</v>
      </c>
      <c r="BZ14" s="204">
        <f t="shared" si="8"/>
        <v>8520</v>
      </c>
      <c r="CA14" s="204">
        <f t="shared" si="2"/>
        <v>8520</v>
      </c>
      <c r="CB14" s="204">
        <f t="shared" si="2"/>
        <v>8520</v>
      </c>
      <c r="CC14" s="204">
        <f t="shared" si="2"/>
        <v>8520</v>
      </c>
      <c r="CD14" s="204">
        <f t="shared" si="2"/>
        <v>8520</v>
      </c>
      <c r="CE14" s="204">
        <f t="shared" si="2"/>
        <v>8520</v>
      </c>
      <c r="CF14" s="204">
        <f t="shared" si="2"/>
        <v>8520</v>
      </c>
      <c r="CG14" s="204">
        <f t="shared" si="2"/>
        <v>8520</v>
      </c>
      <c r="CH14" s="204">
        <f t="shared" si="2"/>
        <v>8520</v>
      </c>
      <c r="CI14" s="204">
        <f t="shared" si="2"/>
        <v>8520</v>
      </c>
      <c r="CJ14" s="204">
        <f t="shared" si="2"/>
        <v>8520</v>
      </c>
      <c r="CK14" s="204">
        <f t="shared" si="2"/>
        <v>8520</v>
      </c>
      <c r="CL14" s="204">
        <f t="shared" si="2"/>
        <v>8520</v>
      </c>
      <c r="CM14" s="204">
        <f t="shared" si="2"/>
        <v>8520</v>
      </c>
      <c r="CN14" s="204">
        <f t="shared" si="2"/>
        <v>8520</v>
      </c>
      <c r="CO14" s="204">
        <f t="shared" si="2"/>
        <v>8520</v>
      </c>
      <c r="CP14" s="204">
        <f t="shared" si="2"/>
        <v>8520</v>
      </c>
      <c r="CQ14" s="204">
        <f t="shared" si="2"/>
        <v>8520</v>
      </c>
      <c r="CR14" s="204">
        <f t="shared" si="2"/>
        <v>8520</v>
      </c>
      <c r="CS14" s="204">
        <f t="shared" si="3"/>
        <v>8520</v>
      </c>
      <c r="CT14" s="204">
        <f t="shared" si="3"/>
        <v>8520</v>
      </c>
      <c r="CU14" s="204">
        <f t="shared" si="3"/>
        <v>8520</v>
      </c>
      <c r="CV14" s="204">
        <f t="shared" si="3"/>
        <v>8520</v>
      </c>
      <c r="CW14" s="204">
        <f t="shared" si="3"/>
        <v>8520</v>
      </c>
      <c r="CX14" s="204">
        <f t="shared" si="3"/>
        <v>8520</v>
      </c>
      <c r="CY14" s="204">
        <f t="shared" si="3"/>
        <v>8520</v>
      </c>
      <c r="CZ14" s="204">
        <f t="shared" si="3"/>
        <v>8520</v>
      </c>
      <c r="DA14" s="204">
        <f t="shared" si="3"/>
        <v>8520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4400</v>
      </c>
      <c r="E15" s="203">
        <f>Income!E86</f>
        <v>12000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4400</v>
      </c>
      <c r="BY15" s="204">
        <f t="shared" si="8"/>
        <v>4400</v>
      </c>
      <c r="BZ15" s="204">
        <f t="shared" si="8"/>
        <v>4400</v>
      </c>
      <c r="CA15" s="204">
        <f t="shared" si="2"/>
        <v>4400</v>
      </c>
      <c r="CB15" s="204">
        <f t="shared" si="2"/>
        <v>4400</v>
      </c>
      <c r="CC15" s="204">
        <f t="shared" si="2"/>
        <v>4400</v>
      </c>
      <c r="CD15" s="204">
        <f t="shared" ref="CC15:CR18" si="9">IF(CD$2&lt;=($B$2+$C$2+$D$2),IF(CD$2&lt;=($B$2+$C$2),IF(CD$2&lt;=$B$2,$B15,$C15),$D15),$E15)</f>
        <v>4400</v>
      </c>
      <c r="CE15" s="204">
        <f t="shared" si="9"/>
        <v>4400</v>
      </c>
      <c r="CF15" s="204">
        <f t="shared" si="9"/>
        <v>4400</v>
      </c>
      <c r="CG15" s="204">
        <f t="shared" si="9"/>
        <v>4400</v>
      </c>
      <c r="CH15" s="204">
        <f t="shared" si="9"/>
        <v>4400</v>
      </c>
      <c r="CI15" s="204">
        <f t="shared" si="9"/>
        <v>4400</v>
      </c>
      <c r="CJ15" s="204">
        <f t="shared" si="9"/>
        <v>4400</v>
      </c>
      <c r="CK15" s="204">
        <f t="shared" si="9"/>
        <v>4400</v>
      </c>
      <c r="CL15" s="204">
        <f t="shared" si="9"/>
        <v>4400</v>
      </c>
      <c r="CM15" s="204">
        <f t="shared" si="9"/>
        <v>4400</v>
      </c>
      <c r="CN15" s="204">
        <f t="shared" si="9"/>
        <v>4400</v>
      </c>
      <c r="CO15" s="204">
        <f t="shared" si="9"/>
        <v>4400</v>
      </c>
      <c r="CP15" s="204">
        <f t="shared" si="9"/>
        <v>4400</v>
      </c>
      <c r="CQ15" s="204">
        <f t="shared" si="9"/>
        <v>4400</v>
      </c>
      <c r="CR15" s="204">
        <f t="shared" si="9"/>
        <v>12000</v>
      </c>
      <c r="CS15" s="204">
        <f t="shared" si="3"/>
        <v>12000</v>
      </c>
      <c r="CT15" s="204">
        <f t="shared" si="3"/>
        <v>12000</v>
      </c>
      <c r="CU15" s="204">
        <f t="shared" si="3"/>
        <v>12000</v>
      </c>
      <c r="CV15" s="204">
        <f t="shared" si="3"/>
        <v>12000</v>
      </c>
      <c r="CW15" s="204">
        <f t="shared" si="3"/>
        <v>12000</v>
      </c>
      <c r="CX15" s="204">
        <f t="shared" si="3"/>
        <v>12000</v>
      </c>
      <c r="CY15" s="204">
        <f t="shared" si="3"/>
        <v>12000</v>
      </c>
      <c r="CZ15" s="204">
        <f t="shared" si="3"/>
        <v>12000</v>
      </c>
      <c r="DA15" s="204">
        <f t="shared" si="3"/>
        <v>12000</v>
      </c>
      <c r="DB15" s="204"/>
    </row>
    <row r="16" spans="1:106">
      <c r="A16" s="201" t="s">
        <v>115</v>
      </c>
      <c r="B16" s="203">
        <f>Income!B88</f>
        <v>48894.447965172163</v>
      </c>
      <c r="C16" s="203">
        <f>Income!C88</f>
        <v>54287.437771621437</v>
      </c>
      <c r="D16" s="203">
        <f>Income!D88</f>
        <v>86764.917828523787</v>
      </c>
      <c r="E16" s="203">
        <f>Income!E88</f>
        <v>147466.50419020921</v>
      </c>
      <c r="F16" s="204">
        <f t="shared" si="4"/>
        <v>48894.447965172163</v>
      </c>
      <c r="G16" s="204">
        <f t="shared" si="4"/>
        <v>48894.447965172163</v>
      </c>
      <c r="H16" s="204">
        <f t="shared" si="4"/>
        <v>48894.447965172163</v>
      </c>
      <c r="I16" s="204">
        <f t="shared" si="4"/>
        <v>48894.447965172163</v>
      </c>
      <c r="J16" s="204">
        <f t="shared" si="4"/>
        <v>48894.447965172163</v>
      </c>
      <c r="K16" s="204">
        <f t="shared" si="4"/>
        <v>48894.447965172163</v>
      </c>
      <c r="L16" s="204">
        <f t="shared" si="4"/>
        <v>48894.447965172163</v>
      </c>
      <c r="M16" s="204">
        <f t="shared" si="4"/>
        <v>48894.447965172163</v>
      </c>
      <c r="N16" s="204">
        <f t="shared" si="4"/>
        <v>48894.447965172163</v>
      </c>
      <c r="O16" s="204">
        <f t="shared" si="4"/>
        <v>48894.447965172163</v>
      </c>
      <c r="P16" s="204">
        <f t="shared" si="4"/>
        <v>48894.447965172163</v>
      </c>
      <c r="Q16" s="204">
        <f t="shared" si="4"/>
        <v>48894.447965172163</v>
      </c>
      <c r="R16" s="204">
        <f t="shared" si="4"/>
        <v>48894.447965172163</v>
      </c>
      <c r="S16" s="204">
        <f t="shared" si="4"/>
        <v>48894.447965172163</v>
      </c>
      <c r="T16" s="204">
        <f t="shared" si="4"/>
        <v>48894.447965172163</v>
      </c>
      <c r="U16" s="204">
        <f t="shared" si="4"/>
        <v>48894.447965172163</v>
      </c>
      <c r="V16" s="204">
        <f t="shared" si="6"/>
        <v>48894.447965172163</v>
      </c>
      <c r="W16" s="204">
        <f t="shared" si="6"/>
        <v>48894.447965172163</v>
      </c>
      <c r="X16" s="204">
        <f t="shared" si="6"/>
        <v>48894.447965172163</v>
      </c>
      <c r="Y16" s="204">
        <f t="shared" si="6"/>
        <v>48894.447965172163</v>
      </c>
      <c r="Z16" s="204">
        <f t="shared" si="6"/>
        <v>48894.447965172163</v>
      </c>
      <c r="AA16" s="204">
        <f t="shared" si="6"/>
        <v>48894.447965172163</v>
      </c>
      <c r="AB16" s="204">
        <f t="shared" si="6"/>
        <v>48894.447965172163</v>
      </c>
      <c r="AC16" s="204">
        <f t="shared" si="6"/>
        <v>48894.447965172163</v>
      </c>
      <c r="AD16" s="204">
        <f t="shared" si="6"/>
        <v>48894.447965172163</v>
      </c>
      <c r="AE16" s="204">
        <f>IF(AE$2&lt;=($B$2+$C$2+$D$2),IF(AE$2&lt;=($B$2+$C$2),IF(AE$2&lt;=$B$2,$B16,$C16),$D16),$E16)</f>
        <v>48894.447965172163</v>
      </c>
      <c r="AF16" s="204">
        <f t="shared" si="6"/>
        <v>48894.447965172163</v>
      </c>
      <c r="AG16" s="204">
        <f t="shared" si="6"/>
        <v>48894.447965172163</v>
      </c>
      <c r="AH16" s="204">
        <f t="shared" si="6"/>
        <v>48894.447965172163</v>
      </c>
      <c r="AI16" s="204">
        <f t="shared" si="6"/>
        <v>48894.447965172163</v>
      </c>
      <c r="AJ16" s="204">
        <f t="shared" si="6"/>
        <v>48894.447965172163</v>
      </c>
      <c r="AK16" s="204">
        <f t="shared" si="6"/>
        <v>48894.447965172163</v>
      </c>
      <c r="AL16" s="204">
        <f t="shared" si="7"/>
        <v>48894.447965172163</v>
      </c>
      <c r="AM16" s="204">
        <f t="shared" si="7"/>
        <v>48894.447965172163</v>
      </c>
      <c r="AN16" s="204">
        <f t="shared" si="7"/>
        <v>48894.447965172163</v>
      </c>
      <c r="AO16" s="204">
        <f t="shared" si="7"/>
        <v>48894.447965172163</v>
      </c>
      <c r="AP16" s="204">
        <f t="shared" si="7"/>
        <v>48894.447965172163</v>
      </c>
      <c r="AQ16" s="204">
        <f t="shared" si="7"/>
        <v>54287.437771621437</v>
      </c>
      <c r="AR16" s="204">
        <f t="shared" si="7"/>
        <v>54287.437771621437</v>
      </c>
      <c r="AS16" s="204">
        <f t="shared" si="7"/>
        <v>54287.437771621437</v>
      </c>
      <c r="AT16" s="204">
        <f t="shared" si="7"/>
        <v>54287.437771621437</v>
      </c>
      <c r="AU16" s="204">
        <f t="shared" si="7"/>
        <v>54287.437771621437</v>
      </c>
      <c r="AV16" s="204">
        <f t="shared" si="7"/>
        <v>54287.437771621437</v>
      </c>
      <c r="AW16" s="204">
        <f t="shared" si="7"/>
        <v>54287.437771621437</v>
      </c>
      <c r="AX16" s="204">
        <f t="shared" si="8"/>
        <v>54287.437771621437</v>
      </c>
      <c r="AY16" s="204">
        <f t="shared" si="8"/>
        <v>54287.437771621437</v>
      </c>
      <c r="AZ16" s="204">
        <f t="shared" si="8"/>
        <v>54287.437771621437</v>
      </c>
      <c r="BA16" s="204">
        <f t="shared" si="8"/>
        <v>54287.437771621437</v>
      </c>
      <c r="BB16" s="204">
        <f t="shared" si="8"/>
        <v>54287.437771621437</v>
      </c>
      <c r="BC16" s="204">
        <f t="shared" si="8"/>
        <v>54287.437771621437</v>
      </c>
      <c r="BD16" s="204">
        <f t="shared" si="8"/>
        <v>54287.437771621437</v>
      </c>
      <c r="BE16" s="204">
        <f t="shared" si="8"/>
        <v>54287.437771621437</v>
      </c>
      <c r="BF16" s="204">
        <f t="shared" si="8"/>
        <v>54287.437771621437</v>
      </c>
      <c r="BG16" s="204">
        <f t="shared" si="8"/>
        <v>54287.437771621437</v>
      </c>
      <c r="BH16" s="204">
        <f t="shared" si="8"/>
        <v>54287.437771621437</v>
      </c>
      <c r="BI16" s="204">
        <f t="shared" si="8"/>
        <v>54287.437771621437</v>
      </c>
      <c r="BJ16" s="204">
        <f t="shared" si="8"/>
        <v>54287.437771621437</v>
      </c>
      <c r="BK16" s="204">
        <f t="shared" si="8"/>
        <v>54287.437771621437</v>
      </c>
      <c r="BL16" s="204">
        <f t="shared" si="8"/>
        <v>54287.437771621437</v>
      </c>
      <c r="BM16" s="204">
        <f t="shared" si="8"/>
        <v>54287.437771621437</v>
      </c>
      <c r="BN16" s="204">
        <f t="shared" si="8"/>
        <v>54287.437771621437</v>
      </c>
      <c r="BO16" s="204">
        <f t="shared" si="8"/>
        <v>54287.437771621437</v>
      </c>
      <c r="BP16" s="204">
        <f t="shared" si="8"/>
        <v>54287.437771621437</v>
      </c>
      <c r="BQ16" s="204">
        <f t="shared" si="8"/>
        <v>54287.437771621437</v>
      </c>
      <c r="BR16" s="204">
        <f t="shared" si="8"/>
        <v>54287.437771621437</v>
      </c>
      <c r="BS16" s="204">
        <f t="shared" si="8"/>
        <v>54287.437771621437</v>
      </c>
      <c r="BT16" s="204">
        <f t="shared" si="8"/>
        <v>54287.437771621437</v>
      </c>
      <c r="BU16" s="204">
        <f t="shared" si="8"/>
        <v>54287.437771621437</v>
      </c>
      <c r="BV16" s="204">
        <f t="shared" si="8"/>
        <v>54287.437771621437</v>
      </c>
      <c r="BW16" s="204">
        <f t="shared" si="8"/>
        <v>54287.437771621437</v>
      </c>
      <c r="BX16" s="204">
        <f t="shared" si="8"/>
        <v>86764.917828523787</v>
      </c>
      <c r="BY16" s="204">
        <f t="shared" si="8"/>
        <v>86764.917828523787</v>
      </c>
      <c r="BZ16" s="204">
        <f t="shared" si="8"/>
        <v>86764.917828523787</v>
      </c>
      <c r="CA16" s="204">
        <f t="shared" ref="CA16:CB18" si="10">IF(CA$2&lt;=($B$2+$C$2+$D$2),IF(CA$2&lt;=($B$2+$C$2),IF(CA$2&lt;=$B$2,$B16,$C16),$D16),$E16)</f>
        <v>86764.917828523787</v>
      </c>
      <c r="CB16" s="204">
        <f t="shared" si="10"/>
        <v>86764.917828523787</v>
      </c>
      <c r="CC16" s="204">
        <f t="shared" si="9"/>
        <v>86764.917828523787</v>
      </c>
      <c r="CD16" s="204">
        <f t="shared" si="9"/>
        <v>86764.917828523787</v>
      </c>
      <c r="CE16" s="204">
        <f t="shared" si="9"/>
        <v>86764.917828523787</v>
      </c>
      <c r="CF16" s="204">
        <f t="shared" si="9"/>
        <v>86764.917828523787</v>
      </c>
      <c r="CG16" s="204">
        <f t="shared" si="9"/>
        <v>86764.917828523787</v>
      </c>
      <c r="CH16" s="204">
        <f t="shared" si="9"/>
        <v>86764.917828523787</v>
      </c>
      <c r="CI16" s="204">
        <f t="shared" si="9"/>
        <v>86764.917828523787</v>
      </c>
      <c r="CJ16" s="204">
        <f t="shared" si="9"/>
        <v>86764.917828523787</v>
      </c>
      <c r="CK16" s="204">
        <f t="shared" si="9"/>
        <v>86764.917828523787</v>
      </c>
      <c r="CL16" s="204">
        <f t="shared" si="9"/>
        <v>86764.917828523787</v>
      </c>
      <c r="CM16" s="204">
        <f t="shared" si="9"/>
        <v>86764.917828523787</v>
      </c>
      <c r="CN16" s="204">
        <f t="shared" si="9"/>
        <v>86764.917828523787</v>
      </c>
      <c r="CO16" s="204">
        <f t="shared" si="9"/>
        <v>86764.917828523787</v>
      </c>
      <c r="CP16" s="204">
        <f t="shared" si="9"/>
        <v>86764.917828523787</v>
      </c>
      <c r="CQ16" s="204">
        <f t="shared" si="9"/>
        <v>86764.917828523787</v>
      </c>
      <c r="CR16" s="204">
        <f t="shared" si="9"/>
        <v>147466.50419020921</v>
      </c>
      <c r="CS16" s="204">
        <f t="shared" ref="CS16:DA18" si="11">IF(CS$2&lt;=($B$2+$C$2+$D$2),IF(CS$2&lt;=($B$2+$C$2),IF(CS$2&lt;=$B$2,$B16,$C16),$D16),$E16)</f>
        <v>147466.50419020921</v>
      </c>
      <c r="CT16" s="204">
        <f t="shared" si="11"/>
        <v>147466.50419020921</v>
      </c>
      <c r="CU16" s="204">
        <f t="shared" si="11"/>
        <v>147466.50419020921</v>
      </c>
      <c r="CV16" s="204">
        <f t="shared" si="11"/>
        <v>147466.50419020921</v>
      </c>
      <c r="CW16" s="204">
        <f t="shared" si="11"/>
        <v>147466.50419020921</v>
      </c>
      <c r="CX16" s="204">
        <f t="shared" si="11"/>
        <v>147466.50419020921</v>
      </c>
      <c r="CY16" s="204">
        <f t="shared" si="11"/>
        <v>147466.50419020921</v>
      </c>
      <c r="CZ16" s="204">
        <f t="shared" si="11"/>
        <v>147466.50419020921</v>
      </c>
      <c r="DA16" s="204">
        <f t="shared" si="11"/>
        <v>147466.50419020921</v>
      </c>
      <c r="DB16" s="204"/>
    </row>
    <row r="17" spans="1:105">
      <c r="A17" s="201" t="s">
        <v>101</v>
      </c>
      <c r="B17" s="203">
        <f>Income!B89</f>
        <v>29727.444713486431</v>
      </c>
      <c r="C17" s="203">
        <f>Income!C89</f>
        <v>29727.444713486431</v>
      </c>
      <c r="D17" s="203">
        <f>Income!D89</f>
        <v>29727.444713486431</v>
      </c>
      <c r="E17" s="203">
        <f>Income!E89</f>
        <v>29727.444713486431</v>
      </c>
      <c r="F17" s="204">
        <f t="shared" si="4"/>
        <v>29727.444713486431</v>
      </c>
      <c r="G17" s="204">
        <f t="shared" si="4"/>
        <v>29727.444713486431</v>
      </c>
      <c r="H17" s="204">
        <f t="shared" si="4"/>
        <v>29727.444713486431</v>
      </c>
      <c r="I17" s="204">
        <f t="shared" si="4"/>
        <v>29727.444713486431</v>
      </c>
      <c r="J17" s="204">
        <f t="shared" si="4"/>
        <v>29727.444713486431</v>
      </c>
      <c r="K17" s="204">
        <f t="shared" si="4"/>
        <v>29727.444713486431</v>
      </c>
      <c r="L17" s="204">
        <f t="shared" si="4"/>
        <v>29727.444713486431</v>
      </c>
      <c r="M17" s="204">
        <f t="shared" si="4"/>
        <v>29727.444713486431</v>
      </c>
      <c r="N17" s="204">
        <f t="shared" si="4"/>
        <v>29727.444713486431</v>
      </c>
      <c r="O17" s="204">
        <f t="shared" si="4"/>
        <v>29727.444713486431</v>
      </c>
      <c r="P17" s="204">
        <f t="shared" si="4"/>
        <v>29727.444713486431</v>
      </c>
      <c r="Q17" s="204">
        <f t="shared" si="4"/>
        <v>29727.444713486431</v>
      </c>
      <c r="R17" s="204">
        <f t="shared" si="4"/>
        <v>29727.444713486431</v>
      </c>
      <c r="S17" s="204">
        <f t="shared" si="4"/>
        <v>29727.444713486431</v>
      </c>
      <c r="T17" s="204">
        <f t="shared" si="4"/>
        <v>29727.444713486431</v>
      </c>
      <c r="U17" s="204">
        <f t="shared" si="4"/>
        <v>29727.444713486431</v>
      </c>
      <c r="V17" s="204">
        <f t="shared" si="6"/>
        <v>29727.444713486431</v>
      </c>
      <c r="W17" s="204">
        <f t="shared" si="6"/>
        <v>29727.444713486431</v>
      </c>
      <c r="X17" s="204">
        <f t="shared" si="6"/>
        <v>29727.444713486431</v>
      </c>
      <c r="Y17" s="204">
        <f t="shared" si="6"/>
        <v>29727.444713486431</v>
      </c>
      <c r="Z17" s="204">
        <f t="shared" si="6"/>
        <v>29727.444713486431</v>
      </c>
      <c r="AA17" s="204">
        <f t="shared" si="6"/>
        <v>29727.444713486431</v>
      </c>
      <c r="AB17" s="204">
        <f t="shared" si="6"/>
        <v>29727.444713486431</v>
      </c>
      <c r="AC17" s="204">
        <f t="shared" si="6"/>
        <v>29727.444713486431</v>
      </c>
      <c r="AD17" s="204">
        <f t="shared" si="6"/>
        <v>29727.444713486431</v>
      </c>
      <c r="AE17" s="204">
        <f t="shared" si="6"/>
        <v>29727.444713486431</v>
      </c>
      <c r="AF17" s="204">
        <f t="shared" si="6"/>
        <v>29727.444713486431</v>
      </c>
      <c r="AG17" s="204">
        <f t="shared" si="6"/>
        <v>29727.444713486431</v>
      </c>
      <c r="AH17" s="204">
        <f t="shared" si="6"/>
        <v>29727.444713486431</v>
      </c>
      <c r="AI17" s="204">
        <f t="shared" si="6"/>
        <v>29727.444713486431</v>
      </c>
      <c r="AJ17" s="204">
        <f t="shared" si="6"/>
        <v>29727.444713486431</v>
      </c>
      <c r="AK17" s="204">
        <f t="shared" si="6"/>
        <v>29727.444713486431</v>
      </c>
      <c r="AL17" s="204">
        <f t="shared" si="7"/>
        <v>29727.444713486431</v>
      </c>
      <c r="AM17" s="204">
        <f t="shared" si="7"/>
        <v>29727.444713486431</v>
      </c>
      <c r="AN17" s="204">
        <f t="shared" si="7"/>
        <v>29727.444713486431</v>
      </c>
      <c r="AO17" s="204">
        <f t="shared" si="7"/>
        <v>29727.444713486431</v>
      </c>
      <c r="AP17" s="204">
        <f t="shared" si="7"/>
        <v>29727.444713486431</v>
      </c>
      <c r="AQ17" s="204">
        <f t="shared" si="7"/>
        <v>29727.444713486431</v>
      </c>
      <c r="AR17" s="204">
        <f t="shared" si="7"/>
        <v>29727.444713486431</v>
      </c>
      <c r="AS17" s="204">
        <f t="shared" si="7"/>
        <v>29727.444713486431</v>
      </c>
      <c r="AT17" s="204">
        <f t="shared" si="7"/>
        <v>29727.444713486431</v>
      </c>
      <c r="AU17" s="204">
        <f t="shared" si="7"/>
        <v>29727.444713486431</v>
      </c>
      <c r="AV17" s="204">
        <f t="shared" si="7"/>
        <v>29727.444713486431</v>
      </c>
      <c r="AW17" s="204">
        <f t="shared" si="7"/>
        <v>29727.444713486431</v>
      </c>
      <c r="AX17" s="204">
        <f t="shared" si="8"/>
        <v>29727.444713486431</v>
      </c>
      <c r="AY17" s="204">
        <f t="shared" si="8"/>
        <v>29727.444713486431</v>
      </c>
      <c r="AZ17" s="204">
        <f t="shared" si="8"/>
        <v>29727.444713486431</v>
      </c>
      <c r="BA17" s="204">
        <f t="shared" si="8"/>
        <v>29727.444713486431</v>
      </c>
      <c r="BB17" s="204">
        <f t="shared" si="8"/>
        <v>29727.444713486431</v>
      </c>
      <c r="BC17" s="204">
        <f t="shared" si="8"/>
        <v>29727.444713486431</v>
      </c>
      <c r="BD17" s="204">
        <f t="shared" si="8"/>
        <v>29727.444713486431</v>
      </c>
      <c r="BE17" s="204">
        <f t="shared" si="8"/>
        <v>29727.444713486431</v>
      </c>
      <c r="BF17" s="204">
        <f t="shared" si="8"/>
        <v>29727.444713486431</v>
      </c>
      <c r="BG17" s="204">
        <f t="shared" si="8"/>
        <v>29727.444713486431</v>
      </c>
      <c r="BH17" s="204">
        <f t="shared" si="8"/>
        <v>29727.444713486431</v>
      </c>
      <c r="BI17" s="204">
        <f t="shared" si="8"/>
        <v>29727.444713486431</v>
      </c>
      <c r="BJ17" s="204">
        <f t="shared" si="8"/>
        <v>29727.444713486431</v>
      </c>
      <c r="BK17" s="204">
        <f t="shared" si="8"/>
        <v>29727.444713486431</v>
      </c>
      <c r="BL17" s="204">
        <f t="shared" si="8"/>
        <v>29727.444713486431</v>
      </c>
      <c r="BM17" s="204">
        <f t="shared" si="8"/>
        <v>29727.444713486431</v>
      </c>
      <c r="BN17" s="204">
        <f t="shared" si="8"/>
        <v>29727.444713486431</v>
      </c>
      <c r="BO17" s="204">
        <f t="shared" si="8"/>
        <v>29727.444713486431</v>
      </c>
      <c r="BP17" s="204">
        <f t="shared" si="8"/>
        <v>29727.444713486431</v>
      </c>
      <c r="BQ17" s="204">
        <f t="shared" si="8"/>
        <v>29727.444713486431</v>
      </c>
      <c r="BR17" s="204">
        <f t="shared" si="8"/>
        <v>29727.444713486431</v>
      </c>
      <c r="BS17" s="204">
        <f t="shared" si="8"/>
        <v>29727.444713486431</v>
      </c>
      <c r="BT17" s="204">
        <f t="shared" si="8"/>
        <v>29727.444713486431</v>
      </c>
      <c r="BU17" s="204">
        <f t="shared" si="8"/>
        <v>29727.444713486431</v>
      </c>
      <c r="BV17" s="204">
        <f t="shared" si="8"/>
        <v>29727.444713486431</v>
      </c>
      <c r="BW17" s="204">
        <f t="shared" si="8"/>
        <v>29727.444713486431</v>
      </c>
      <c r="BX17" s="204">
        <f t="shared" si="8"/>
        <v>29727.444713486431</v>
      </c>
      <c r="BY17" s="204">
        <f t="shared" si="8"/>
        <v>29727.444713486431</v>
      </c>
      <c r="BZ17" s="204">
        <f t="shared" si="8"/>
        <v>29727.444713486431</v>
      </c>
      <c r="CA17" s="204">
        <f t="shared" si="10"/>
        <v>29727.444713486431</v>
      </c>
      <c r="CB17" s="204">
        <f t="shared" si="10"/>
        <v>29727.444713486431</v>
      </c>
      <c r="CC17" s="204">
        <f t="shared" si="9"/>
        <v>29727.444713486431</v>
      </c>
      <c r="CD17" s="204">
        <f t="shared" si="9"/>
        <v>29727.444713486431</v>
      </c>
      <c r="CE17" s="204">
        <f t="shared" si="9"/>
        <v>29727.444713486431</v>
      </c>
      <c r="CF17" s="204">
        <f t="shared" si="9"/>
        <v>29727.444713486431</v>
      </c>
      <c r="CG17" s="204">
        <f t="shared" si="9"/>
        <v>29727.444713486431</v>
      </c>
      <c r="CH17" s="204">
        <f t="shared" si="9"/>
        <v>29727.444713486431</v>
      </c>
      <c r="CI17" s="204">
        <f t="shared" si="9"/>
        <v>29727.444713486431</v>
      </c>
      <c r="CJ17" s="204">
        <f t="shared" si="9"/>
        <v>29727.444713486431</v>
      </c>
      <c r="CK17" s="204">
        <f t="shared" si="9"/>
        <v>29727.444713486431</v>
      </c>
      <c r="CL17" s="204">
        <f t="shared" si="9"/>
        <v>29727.444713486431</v>
      </c>
      <c r="CM17" s="204">
        <f t="shared" si="9"/>
        <v>29727.444713486431</v>
      </c>
      <c r="CN17" s="204">
        <f t="shared" si="9"/>
        <v>29727.444713486431</v>
      </c>
      <c r="CO17" s="204">
        <f t="shared" si="9"/>
        <v>29727.444713486431</v>
      </c>
      <c r="CP17" s="204">
        <f t="shared" si="9"/>
        <v>29727.444713486431</v>
      </c>
      <c r="CQ17" s="204">
        <f t="shared" si="9"/>
        <v>29727.444713486431</v>
      </c>
      <c r="CR17" s="204">
        <f t="shared" si="9"/>
        <v>29727.444713486431</v>
      </c>
      <c r="CS17" s="204">
        <f t="shared" si="11"/>
        <v>29727.444713486431</v>
      </c>
      <c r="CT17" s="204">
        <f t="shared" si="11"/>
        <v>29727.444713486431</v>
      </c>
      <c r="CU17" s="204">
        <f t="shared" si="11"/>
        <v>29727.444713486431</v>
      </c>
      <c r="CV17" s="204">
        <f t="shared" si="11"/>
        <v>29727.444713486431</v>
      </c>
      <c r="CW17" s="204">
        <f t="shared" si="11"/>
        <v>29727.444713486431</v>
      </c>
      <c r="CX17" s="204">
        <f t="shared" si="11"/>
        <v>29727.444713486431</v>
      </c>
      <c r="CY17" s="204">
        <f t="shared" si="11"/>
        <v>29727.444713486431</v>
      </c>
      <c r="CZ17" s="204">
        <f t="shared" si="11"/>
        <v>29727.444713486431</v>
      </c>
      <c r="DA17" s="204">
        <f t="shared" si="11"/>
        <v>29727.444713486431</v>
      </c>
    </row>
    <row r="18" spans="1:105">
      <c r="A18" s="201" t="s">
        <v>85</v>
      </c>
      <c r="B18" s="203">
        <f>Income!B90</f>
        <v>46053.444713486431</v>
      </c>
      <c r="C18" s="203">
        <f>Income!C90</f>
        <v>46053.444713486431</v>
      </c>
      <c r="D18" s="203">
        <f>Income!D90</f>
        <v>46053.444713486431</v>
      </c>
      <c r="E18" s="203">
        <f>Income!E90</f>
        <v>46053.444713486431</v>
      </c>
      <c r="F18" s="204">
        <f t="shared" ref="F18:U18" si="12">IF(F$2&lt;=($B$2+$C$2+$D$2),IF(F$2&lt;=($B$2+$C$2),IF(F$2&lt;=$B$2,$B18,$C18),$D18),$E18)</f>
        <v>46053.444713486431</v>
      </c>
      <c r="G18" s="204">
        <f t="shared" si="12"/>
        <v>46053.444713486431</v>
      </c>
      <c r="H18" s="204">
        <f t="shared" si="12"/>
        <v>46053.444713486431</v>
      </c>
      <c r="I18" s="204">
        <f t="shared" si="12"/>
        <v>46053.444713486431</v>
      </c>
      <c r="J18" s="204">
        <f t="shared" si="12"/>
        <v>46053.444713486431</v>
      </c>
      <c r="K18" s="204">
        <f t="shared" si="12"/>
        <v>46053.444713486431</v>
      </c>
      <c r="L18" s="204">
        <f t="shared" si="12"/>
        <v>46053.444713486431</v>
      </c>
      <c r="M18" s="204">
        <f t="shared" si="12"/>
        <v>46053.444713486431</v>
      </c>
      <c r="N18" s="204">
        <f t="shared" si="12"/>
        <v>46053.444713486431</v>
      </c>
      <c r="O18" s="204">
        <f t="shared" si="12"/>
        <v>46053.444713486431</v>
      </c>
      <c r="P18" s="204">
        <f t="shared" si="12"/>
        <v>46053.444713486431</v>
      </c>
      <c r="Q18" s="204">
        <f t="shared" si="12"/>
        <v>46053.444713486431</v>
      </c>
      <c r="R18" s="204">
        <f t="shared" si="12"/>
        <v>46053.444713486431</v>
      </c>
      <c r="S18" s="204">
        <f t="shared" si="12"/>
        <v>46053.444713486431</v>
      </c>
      <c r="T18" s="204">
        <f t="shared" si="12"/>
        <v>46053.444713486431</v>
      </c>
      <c r="U18" s="204">
        <f t="shared" si="12"/>
        <v>46053.444713486431</v>
      </c>
      <c r="V18" s="204">
        <f t="shared" si="6"/>
        <v>46053.444713486431</v>
      </c>
      <c r="W18" s="204">
        <f t="shared" si="6"/>
        <v>46053.444713486431</v>
      </c>
      <c r="X18" s="204">
        <f t="shared" si="6"/>
        <v>46053.444713486431</v>
      </c>
      <c r="Y18" s="204">
        <f t="shared" si="6"/>
        <v>46053.444713486431</v>
      </c>
      <c r="Z18" s="204">
        <f t="shared" si="6"/>
        <v>46053.444713486431</v>
      </c>
      <c r="AA18" s="204">
        <f t="shared" si="6"/>
        <v>46053.444713486431</v>
      </c>
      <c r="AB18" s="204">
        <f t="shared" si="6"/>
        <v>46053.444713486431</v>
      </c>
      <c r="AC18" s="204">
        <f t="shared" si="6"/>
        <v>46053.444713486431</v>
      </c>
      <c r="AD18" s="204">
        <f t="shared" si="6"/>
        <v>46053.444713486431</v>
      </c>
      <c r="AE18" s="204">
        <f t="shared" si="6"/>
        <v>46053.444713486431</v>
      </c>
      <c r="AF18" s="204">
        <f t="shared" si="6"/>
        <v>46053.444713486431</v>
      </c>
      <c r="AG18" s="204">
        <f t="shared" si="6"/>
        <v>46053.444713486431</v>
      </c>
      <c r="AH18" s="204">
        <f t="shared" si="6"/>
        <v>46053.444713486431</v>
      </c>
      <c r="AI18" s="204">
        <f t="shared" si="6"/>
        <v>46053.444713486431</v>
      </c>
      <c r="AJ18" s="204">
        <f t="shared" si="6"/>
        <v>46053.444713486431</v>
      </c>
      <c r="AK18" s="204">
        <f t="shared" si="6"/>
        <v>46053.444713486431</v>
      </c>
      <c r="AL18" s="204">
        <f t="shared" si="7"/>
        <v>46053.444713486431</v>
      </c>
      <c r="AM18" s="204">
        <f t="shared" si="7"/>
        <v>46053.444713486431</v>
      </c>
      <c r="AN18" s="204">
        <f t="shared" si="7"/>
        <v>46053.444713486431</v>
      </c>
      <c r="AO18" s="204">
        <f t="shared" si="7"/>
        <v>46053.444713486431</v>
      </c>
      <c r="AP18" s="204">
        <f t="shared" si="7"/>
        <v>46053.444713486431</v>
      </c>
      <c r="AQ18" s="204">
        <f t="shared" si="7"/>
        <v>46053.444713486431</v>
      </c>
      <c r="AR18" s="204">
        <f t="shared" si="7"/>
        <v>46053.444713486431</v>
      </c>
      <c r="AS18" s="204">
        <f t="shared" si="7"/>
        <v>46053.444713486431</v>
      </c>
      <c r="AT18" s="204">
        <f t="shared" si="7"/>
        <v>46053.444713486431</v>
      </c>
      <c r="AU18" s="204">
        <f t="shared" si="7"/>
        <v>46053.444713486431</v>
      </c>
      <c r="AV18" s="204">
        <f t="shared" si="7"/>
        <v>46053.444713486431</v>
      </c>
      <c r="AW18" s="204">
        <f t="shared" si="7"/>
        <v>46053.444713486431</v>
      </c>
      <c r="AX18" s="204">
        <f t="shared" si="8"/>
        <v>46053.444713486431</v>
      </c>
      <c r="AY18" s="204">
        <f t="shared" si="8"/>
        <v>46053.444713486431</v>
      </c>
      <c r="AZ18" s="204">
        <f t="shared" si="8"/>
        <v>46053.444713486431</v>
      </c>
      <c r="BA18" s="204">
        <f t="shared" si="8"/>
        <v>46053.444713486431</v>
      </c>
      <c r="BB18" s="204">
        <f t="shared" si="8"/>
        <v>46053.444713486431</v>
      </c>
      <c r="BC18" s="204">
        <f t="shared" si="8"/>
        <v>46053.444713486431</v>
      </c>
      <c r="BD18" s="204">
        <f t="shared" si="8"/>
        <v>46053.444713486431</v>
      </c>
      <c r="BE18" s="204">
        <f t="shared" si="8"/>
        <v>46053.444713486431</v>
      </c>
      <c r="BF18" s="204">
        <f t="shared" si="8"/>
        <v>46053.444713486431</v>
      </c>
      <c r="BG18" s="204">
        <f t="shared" si="8"/>
        <v>46053.444713486431</v>
      </c>
      <c r="BH18" s="204">
        <f t="shared" si="8"/>
        <v>46053.444713486431</v>
      </c>
      <c r="BI18" s="204">
        <f t="shared" si="8"/>
        <v>46053.444713486431</v>
      </c>
      <c r="BJ18" s="204">
        <f t="shared" si="8"/>
        <v>46053.444713486431</v>
      </c>
      <c r="BK18" s="204">
        <f t="shared" si="8"/>
        <v>46053.444713486431</v>
      </c>
      <c r="BL18" s="204">
        <f t="shared" ref="BL18:BZ18" si="13">IF(BL$2&lt;=($B$2+$C$2+$D$2),IF(BL$2&lt;=($B$2+$C$2),IF(BL$2&lt;=$B$2,$B18,$C18),$D18),$E18)</f>
        <v>46053.444713486431</v>
      </c>
      <c r="BM18" s="204">
        <f t="shared" si="13"/>
        <v>46053.444713486431</v>
      </c>
      <c r="BN18" s="204">
        <f t="shared" si="13"/>
        <v>46053.444713486431</v>
      </c>
      <c r="BO18" s="204">
        <f t="shared" si="13"/>
        <v>46053.444713486431</v>
      </c>
      <c r="BP18" s="204">
        <f t="shared" si="13"/>
        <v>46053.444713486431</v>
      </c>
      <c r="BQ18" s="204">
        <f t="shared" si="13"/>
        <v>46053.444713486431</v>
      </c>
      <c r="BR18" s="204">
        <f t="shared" si="13"/>
        <v>46053.444713486431</v>
      </c>
      <c r="BS18" s="204">
        <f t="shared" si="13"/>
        <v>46053.444713486431</v>
      </c>
      <c r="BT18" s="204">
        <f t="shared" si="13"/>
        <v>46053.444713486431</v>
      </c>
      <c r="BU18" s="204">
        <f t="shared" si="13"/>
        <v>46053.444713486431</v>
      </c>
      <c r="BV18" s="204">
        <f t="shared" si="13"/>
        <v>46053.444713486431</v>
      </c>
      <c r="BW18" s="204">
        <f t="shared" si="13"/>
        <v>46053.444713486431</v>
      </c>
      <c r="BX18" s="204">
        <f t="shared" si="13"/>
        <v>46053.444713486431</v>
      </c>
      <c r="BY18" s="204">
        <f t="shared" si="13"/>
        <v>46053.444713486431</v>
      </c>
      <c r="BZ18" s="204">
        <f t="shared" si="13"/>
        <v>46053.444713486431</v>
      </c>
      <c r="CA18" s="204">
        <f t="shared" si="10"/>
        <v>46053.444713486431</v>
      </c>
      <c r="CB18" s="204">
        <f t="shared" si="10"/>
        <v>46053.444713486431</v>
      </c>
      <c r="CC18" s="204">
        <f t="shared" si="9"/>
        <v>46053.444713486431</v>
      </c>
      <c r="CD18" s="204">
        <f t="shared" si="9"/>
        <v>46053.444713486431</v>
      </c>
      <c r="CE18" s="204">
        <f t="shared" si="9"/>
        <v>46053.444713486431</v>
      </c>
      <c r="CF18" s="204">
        <f t="shared" si="9"/>
        <v>46053.444713486431</v>
      </c>
      <c r="CG18" s="204">
        <f t="shared" si="9"/>
        <v>46053.444713486431</v>
      </c>
      <c r="CH18" s="204">
        <f t="shared" si="9"/>
        <v>46053.444713486431</v>
      </c>
      <c r="CI18" s="204">
        <f t="shared" si="9"/>
        <v>46053.444713486431</v>
      </c>
      <c r="CJ18" s="204">
        <f t="shared" si="9"/>
        <v>46053.444713486431</v>
      </c>
      <c r="CK18" s="204">
        <f t="shared" si="9"/>
        <v>46053.444713486431</v>
      </c>
      <c r="CL18" s="204">
        <f t="shared" si="9"/>
        <v>46053.444713486431</v>
      </c>
      <c r="CM18" s="204">
        <f t="shared" si="9"/>
        <v>46053.444713486431</v>
      </c>
      <c r="CN18" s="204">
        <f t="shared" si="9"/>
        <v>46053.444713486431</v>
      </c>
      <c r="CO18" s="204">
        <f t="shared" si="9"/>
        <v>46053.444713486431</v>
      </c>
      <c r="CP18" s="204">
        <f t="shared" si="9"/>
        <v>46053.444713486431</v>
      </c>
      <c r="CQ18" s="204">
        <f t="shared" si="9"/>
        <v>46053.444713486431</v>
      </c>
      <c r="CR18" s="204">
        <f t="shared" si="9"/>
        <v>46053.444713486431</v>
      </c>
      <c r="CS18" s="204">
        <f t="shared" si="11"/>
        <v>46053.444713486431</v>
      </c>
      <c r="CT18" s="204">
        <f t="shared" si="11"/>
        <v>46053.444713486431</v>
      </c>
      <c r="CU18" s="204">
        <f t="shared" si="11"/>
        <v>46053.444713486431</v>
      </c>
      <c r="CV18" s="204">
        <f t="shared" si="11"/>
        <v>46053.444713486431</v>
      </c>
      <c r="CW18" s="204">
        <f t="shared" si="11"/>
        <v>46053.444713486431</v>
      </c>
      <c r="CX18" s="204">
        <f t="shared" si="11"/>
        <v>46053.444713486431</v>
      </c>
      <c r="CY18" s="204">
        <f t="shared" si="11"/>
        <v>46053.444713486431</v>
      </c>
      <c r="CZ18" s="204">
        <f t="shared" si="11"/>
        <v>46053.444713486431</v>
      </c>
      <c r="DA18" s="204">
        <f t="shared" si="11"/>
        <v>46053.444713486431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48971.490676692869</v>
      </c>
      <c r="Z19" s="201">
        <f t="shared" si="14"/>
        <v>49125.576099734273</v>
      </c>
      <c r="AA19" s="201">
        <f t="shared" si="14"/>
        <v>49279.661522775685</v>
      </c>
      <c r="AB19" s="201">
        <f t="shared" si="14"/>
        <v>49433.746945817089</v>
      </c>
      <c r="AC19" s="201">
        <f t="shared" si="14"/>
        <v>49587.832368858501</v>
      </c>
      <c r="AD19" s="201">
        <f t="shared" si="14"/>
        <v>49741.917791899905</v>
      </c>
      <c r="AE19" s="201">
        <f t="shared" si="14"/>
        <v>49896.003214941316</v>
      </c>
      <c r="AF19" s="201">
        <f t="shared" si="14"/>
        <v>50050.088637982721</v>
      </c>
      <c r="AG19" s="201">
        <f t="shared" si="14"/>
        <v>50204.174061024132</v>
      </c>
      <c r="AH19" s="201">
        <f t="shared" si="14"/>
        <v>50358.259484065537</v>
      </c>
      <c r="AI19" s="201">
        <f t="shared" si="14"/>
        <v>50512.344907106948</v>
      </c>
      <c r="AJ19" s="201">
        <f t="shared" si="14"/>
        <v>50666.430330148352</v>
      </c>
      <c r="AK19" s="201">
        <f t="shared" si="14"/>
        <v>50820.515753189764</v>
      </c>
      <c r="AL19" s="201">
        <f t="shared" si="14"/>
        <v>50974.601176231168</v>
      </c>
      <c r="AM19" s="201">
        <f t="shared" si="14"/>
        <v>51128.68659927258</v>
      </c>
      <c r="AN19" s="201">
        <f t="shared" si="14"/>
        <v>51282.772022313984</v>
      </c>
      <c r="AO19" s="201">
        <f t="shared" si="14"/>
        <v>51436.857445355388</v>
      </c>
      <c r="AP19" s="201">
        <f t="shared" si="14"/>
        <v>51590.9428683968</v>
      </c>
      <c r="AQ19" s="201">
        <f t="shared" si="14"/>
        <v>51745.028291438204</v>
      </c>
      <c r="AR19" s="201">
        <f t="shared" si="14"/>
        <v>51899.113714479616</v>
      </c>
      <c r="AS19" s="201">
        <f t="shared" si="14"/>
        <v>52053.19913752102</v>
      </c>
      <c r="AT19" s="201">
        <f t="shared" si="14"/>
        <v>52207.284560562432</v>
      </c>
      <c r="AU19" s="201">
        <f t="shared" si="14"/>
        <v>52361.369983603836</v>
      </c>
      <c r="AV19" s="201">
        <f t="shared" si="14"/>
        <v>52515.455406645247</v>
      </c>
      <c r="AW19" s="201">
        <f t="shared" si="14"/>
        <v>52669.540829686652</v>
      </c>
      <c r="AX19" s="201">
        <f t="shared" si="14"/>
        <v>52823.626252728063</v>
      </c>
      <c r="AY19" s="201">
        <f t="shared" si="14"/>
        <v>52977.711675769468</v>
      </c>
      <c r="AZ19" s="201">
        <f t="shared" si="14"/>
        <v>53131.797098810879</v>
      </c>
      <c r="BA19" s="201">
        <f t="shared" si="14"/>
        <v>53285.882521852283</v>
      </c>
      <c r="BB19" s="201">
        <f t="shared" si="14"/>
        <v>53439.967944893695</v>
      </c>
      <c r="BC19" s="201">
        <f t="shared" si="14"/>
        <v>53594.053367935099</v>
      </c>
      <c r="BD19" s="201">
        <f t="shared" si="14"/>
        <v>53748.138790976511</v>
      </c>
      <c r="BE19" s="201">
        <f t="shared" si="14"/>
        <v>53902.224214017915</v>
      </c>
      <c r="BF19" s="201">
        <f t="shared" si="14"/>
        <v>54056.309637059327</v>
      </c>
      <c r="BG19" s="201">
        <f t="shared" si="14"/>
        <v>54210.395060100731</v>
      </c>
      <c r="BH19" s="201">
        <f t="shared" si="14"/>
        <v>54900.220414204501</v>
      </c>
      <c r="BI19" s="201">
        <f t="shared" si="14"/>
        <v>56125.785699370623</v>
      </c>
      <c r="BJ19" s="201">
        <f t="shared" si="14"/>
        <v>57351.350984536752</v>
      </c>
      <c r="BK19" s="201">
        <f t="shared" si="14"/>
        <v>58576.916269702881</v>
      </c>
      <c r="BL19" s="201">
        <f t="shared" si="14"/>
        <v>59802.481554869009</v>
      </c>
      <c r="BM19" s="201">
        <f t="shared" si="14"/>
        <v>61028.046840035131</v>
      </c>
      <c r="BN19" s="201">
        <f t="shared" si="14"/>
        <v>62253.61212520126</v>
      </c>
      <c r="BO19" s="201">
        <f t="shared" si="14"/>
        <v>63479.177410367382</v>
      </c>
      <c r="BP19" s="201">
        <f t="shared" si="14"/>
        <v>64704.74269553351</v>
      </c>
      <c r="BQ19" s="201">
        <f t="shared" si="14"/>
        <v>65930.307980699639</v>
      </c>
      <c r="BR19" s="201">
        <f t="shared" si="14"/>
        <v>67155.873265865768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68381.438551031897</v>
      </c>
      <c r="BT19" s="201">
        <f t="shared" si="15"/>
        <v>69607.003836198011</v>
      </c>
      <c r="BU19" s="201">
        <f t="shared" si="15"/>
        <v>70832.56912136414</v>
      </c>
      <c r="BV19" s="201">
        <f t="shared" si="15"/>
        <v>72058.134406530269</v>
      </c>
      <c r="BW19" s="201">
        <f t="shared" si="15"/>
        <v>73283.699691696398</v>
      </c>
      <c r="BX19" s="201">
        <f t="shared" si="15"/>
        <v>74509.264976862527</v>
      </c>
      <c r="BY19" s="201">
        <f t="shared" si="15"/>
        <v>75734.830262028641</v>
      </c>
      <c r="BZ19" s="201">
        <f t="shared" si="15"/>
        <v>76960.39554719477</v>
      </c>
      <c r="CA19" s="201">
        <f t="shared" si="15"/>
        <v>78185.960832360899</v>
      </c>
      <c r="CB19" s="201">
        <f t="shared" si="15"/>
        <v>79411.526117527028</v>
      </c>
      <c r="CC19" s="201">
        <f t="shared" si="15"/>
        <v>80637.091402693157</v>
      </c>
      <c r="CD19" s="201">
        <f t="shared" si="15"/>
        <v>81862.656687859286</v>
      </c>
      <c r="CE19" s="201">
        <f t="shared" si="15"/>
        <v>83088.221973025415</v>
      </c>
      <c r="CF19" s="201">
        <f t="shared" si="15"/>
        <v>84313.787258191529</v>
      </c>
      <c r="CG19" s="201">
        <f t="shared" si="15"/>
        <v>85539.352543357658</v>
      </c>
      <c r="CH19" s="201">
        <f t="shared" si="15"/>
        <v>86764.917828523787</v>
      </c>
      <c r="CI19" s="201">
        <f t="shared" si="15"/>
        <v>90811.690252636152</v>
      </c>
      <c r="CJ19" s="201">
        <f t="shared" si="15"/>
        <v>94858.462676748502</v>
      </c>
      <c r="CK19" s="201">
        <f t="shared" si="15"/>
        <v>98905.235100860868</v>
      </c>
      <c r="CL19" s="201">
        <f t="shared" si="15"/>
        <v>102952.00752497323</v>
      </c>
      <c r="CM19" s="201">
        <f t="shared" si="15"/>
        <v>106998.77994908558</v>
      </c>
      <c r="CN19" s="201">
        <f t="shared" si="15"/>
        <v>111045.55237319795</v>
      </c>
      <c r="CO19" s="201">
        <f t="shared" si="15"/>
        <v>115092.32479731031</v>
      </c>
      <c r="CP19" s="201">
        <f t="shared" si="15"/>
        <v>119139.09722142268</v>
      </c>
      <c r="CQ19" s="201">
        <f t="shared" si="15"/>
        <v>123185.86964553504</v>
      </c>
      <c r="CR19" s="201">
        <f t="shared" si="15"/>
        <v>127232.64206964739</v>
      </c>
      <c r="CS19" s="201">
        <f t="shared" si="15"/>
        <v>131279.41449375974</v>
      </c>
      <c r="CT19" s="201">
        <f t="shared" si="15"/>
        <v>135326.18691787211</v>
      </c>
      <c r="CU19" s="201">
        <f t="shared" si="15"/>
        <v>139372.95934198448</v>
      </c>
      <c r="CV19" s="201">
        <f t="shared" si="15"/>
        <v>143419.73176609684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4826.6465127073143</v>
      </c>
      <c r="C25" s="203">
        <f>Income!C72</f>
        <v>4837.1157967685231</v>
      </c>
      <c r="D25" s="203">
        <f>Income!D72</f>
        <v>3938.5156297902859</v>
      </c>
      <c r="E25" s="203">
        <f>Income!E72</f>
        <v>4568.101991475698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4826.6465127073143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4826.6465127073143</v>
      </c>
      <c r="H25" s="210">
        <f t="shared" si="16"/>
        <v>4826.6465127073143</v>
      </c>
      <c r="I25" s="210">
        <f t="shared" si="16"/>
        <v>4826.6465127073143</v>
      </c>
      <c r="J25" s="210">
        <f t="shared" si="16"/>
        <v>4826.6465127073143</v>
      </c>
      <c r="K25" s="210">
        <f t="shared" si="16"/>
        <v>4826.6465127073143</v>
      </c>
      <c r="L25" s="210">
        <f t="shared" si="16"/>
        <v>4826.6465127073143</v>
      </c>
      <c r="M25" s="210">
        <f t="shared" si="16"/>
        <v>4826.6465127073143</v>
      </c>
      <c r="N25" s="210">
        <f t="shared" si="16"/>
        <v>4826.6465127073143</v>
      </c>
      <c r="O25" s="210">
        <f t="shared" si="16"/>
        <v>4826.6465127073143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4826.6465127073143</v>
      </c>
      <c r="Q25" s="210">
        <f t="shared" si="17"/>
        <v>4826.6465127073143</v>
      </c>
      <c r="R25" s="210">
        <f t="shared" si="17"/>
        <v>4826.6465127073143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4826.6465127073143</v>
      </c>
      <c r="T25" s="210">
        <f t="shared" si="17"/>
        <v>4826.6465127073143</v>
      </c>
      <c r="U25" s="210">
        <f t="shared" si="17"/>
        <v>4826.6465127073143</v>
      </c>
      <c r="V25" s="210">
        <f t="shared" si="17"/>
        <v>4826.6465127073143</v>
      </c>
      <c r="W25" s="210">
        <f t="shared" si="17"/>
        <v>4826.6465127073143</v>
      </c>
      <c r="X25" s="210">
        <f t="shared" si="17"/>
        <v>4826.6465127073143</v>
      </c>
      <c r="Y25" s="210">
        <f t="shared" si="17"/>
        <v>4826.7960739081891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4827.0951963099378</v>
      </c>
      <c r="AA25" s="210">
        <f t="shared" si="18"/>
        <v>4827.3943187116865</v>
      </c>
      <c r="AB25" s="210">
        <f t="shared" si="18"/>
        <v>4827.6934411134353</v>
      </c>
      <c r="AC25" s="210">
        <f t="shared" si="18"/>
        <v>4827.992563515184</v>
      </c>
      <c r="AD25" s="210">
        <f t="shared" si="18"/>
        <v>4828.2916859169327</v>
      </c>
      <c r="AE25" s="210">
        <f t="shared" si="18"/>
        <v>4828.5908083186814</v>
      </c>
      <c r="AF25" s="210">
        <f t="shared" si="18"/>
        <v>4828.8899307204301</v>
      </c>
      <c r="AG25" s="210">
        <f t="shared" si="18"/>
        <v>4829.1890531221788</v>
      </c>
      <c r="AH25" s="210">
        <f t="shared" si="18"/>
        <v>4829.4881755239285</v>
      </c>
      <c r="AI25" s="210">
        <f t="shared" si="18"/>
        <v>4829.7872979256772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4830.0864203274259</v>
      </c>
      <c r="AK25" s="210">
        <f t="shared" si="19"/>
        <v>4830.3855427291746</v>
      </c>
      <c r="AL25" s="210">
        <f t="shared" si="19"/>
        <v>4830.6846651309233</v>
      </c>
      <c r="AM25" s="210">
        <f t="shared" si="19"/>
        <v>4830.9837875326721</v>
      </c>
      <c r="AN25" s="210">
        <f t="shared" si="19"/>
        <v>4831.2829099344208</v>
      </c>
      <c r="AO25" s="210">
        <f t="shared" si="19"/>
        <v>4831.5820323361695</v>
      </c>
      <c r="AP25" s="210">
        <f t="shared" si="19"/>
        <v>4831.8811547379191</v>
      </c>
      <c r="AQ25" s="210">
        <f t="shared" si="19"/>
        <v>4832.1802771396679</v>
      </c>
      <c r="AR25" s="210">
        <f t="shared" si="19"/>
        <v>4832.4793995414166</v>
      </c>
      <c r="AS25" s="210">
        <f t="shared" si="19"/>
        <v>4832.7785219431653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4833.077644344914</v>
      </c>
      <c r="AU25" s="210">
        <f t="shared" si="20"/>
        <v>4833.3767667466627</v>
      </c>
      <c r="AV25" s="210">
        <f t="shared" si="20"/>
        <v>4833.6758891484114</v>
      </c>
      <c r="AW25" s="210">
        <f t="shared" si="20"/>
        <v>4833.9750115501602</v>
      </c>
      <c r="AX25" s="210">
        <f t="shared" si="20"/>
        <v>4834.2741339519089</v>
      </c>
      <c r="AY25" s="210">
        <f t="shared" si="20"/>
        <v>4834.5732563536585</v>
      </c>
      <c r="AZ25" s="210">
        <f t="shared" si="20"/>
        <v>4834.8723787554072</v>
      </c>
      <c r="BA25" s="210">
        <f t="shared" si="20"/>
        <v>4835.1715011571559</v>
      </c>
      <c r="BB25" s="210">
        <f t="shared" si="20"/>
        <v>4835.4706235589047</v>
      </c>
      <c r="BC25" s="210">
        <f t="shared" si="20"/>
        <v>4835.7697459606534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4836.0688683624021</v>
      </c>
      <c r="BE25" s="210">
        <f t="shared" si="21"/>
        <v>4836.3679907641508</v>
      </c>
      <c r="BF25" s="210">
        <f t="shared" si="21"/>
        <v>4836.6671131658995</v>
      </c>
      <c r="BG25" s="210">
        <f t="shared" si="21"/>
        <v>4836.9662355676483</v>
      </c>
      <c r="BH25" s="210">
        <f t="shared" si="21"/>
        <v>4820.1610766368585</v>
      </c>
      <c r="BI25" s="210">
        <f t="shared" si="21"/>
        <v>4786.2516363735285</v>
      </c>
      <c r="BJ25" s="210">
        <f t="shared" si="21"/>
        <v>4752.3421961101985</v>
      </c>
      <c r="BK25" s="210">
        <f t="shared" si="21"/>
        <v>4718.4327558468694</v>
      </c>
      <c r="BL25" s="210">
        <f t="shared" si="21"/>
        <v>4684.5233155835394</v>
      </c>
      <c r="BM25" s="210">
        <f t="shared" si="21"/>
        <v>4650.6138753202094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4616.7044350568804</v>
      </c>
      <c r="BO25" s="210">
        <f t="shared" si="22"/>
        <v>4582.7949947935504</v>
      </c>
      <c r="BP25" s="210">
        <f t="shared" si="22"/>
        <v>4548.8855545302204</v>
      </c>
      <c r="BQ25" s="210">
        <f t="shared" si="22"/>
        <v>4514.9761142668913</v>
      </c>
      <c r="BR25" s="210">
        <f t="shared" si="22"/>
        <v>4481.0666740035613</v>
      </c>
      <c r="BS25" s="210">
        <f t="shared" si="22"/>
        <v>4447.1572337402313</v>
      </c>
      <c r="BT25" s="210">
        <f t="shared" si="22"/>
        <v>4413.2477934769013</v>
      </c>
      <c r="BU25" s="210">
        <f t="shared" si="22"/>
        <v>4379.3383532135722</v>
      </c>
      <c r="BV25" s="210">
        <f t="shared" si="22"/>
        <v>4345.4289129502422</v>
      </c>
      <c r="BW25" s="210">
        <f t="shared" si="22"/>
        <v>4311.5194726869122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4277.6100324235831</v>
      </c>
      <c r="BY25" s="210">
        <f t="shared" si="23"/>
        <v>4243.7005921602531</v>
      </c>
      <c r="BZ25" s="210">
        <f t="shared" si="23"/>
        <v>4209.7911518969231</v>
      </c>
      <c r="CA25" s="210">
        <f t="shared" si="23"/>
        <v>4175.881711633594</v>
      </c>
      <c r="CB25" s="210">
        <f t="shared" si="23"/>
        <v>4141.972271370264</v>
      </c>
      <c r="CC25" s="210">
        <f t="shared" si="23"/>
        <v>4108.062831106934</v>
      </c>
      <c r="CD25" s="210">
        <f t="shared" si="23"/>
        <v>4074.1533908436049</v>
      </c>
      <c r="CE25" s="210">
        <f t="shared" si="23"/>
        <v>4040.2439505802749</v>
      </c>
      <c r="CF25" s="210">
        <f t="shared" si="23"/>
        <v>4006.3345103169454</v>
      </c>
      <c r="CG25" s="210">
        <f t="shared" si="23"/>
        <v>3972.4250700536159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3938.5156297902859</v>
      </c>
      <c r="CI25" s="210">
        <f t="shared" si="24"/>
        <v>3980.4880539026467</v>
      </c>
      <c r="CJ25" s="210">
        <f t="shared" si="24"/>
        <v>4022.4604780150075</v>
      </c>
      <c r="CK25" s="210">
        <f t="shared" si="24"/>
        <v>4064.4329021273684</v>
      </c>
      <c r="CL25" s="210">
        <f t="shared" si="24"/>
        <v>4106.4053262397292</v>
      </c>
      <c r="CM25" s="210">
        <f t="shared" si="24"/>
        <v>4148.3777503520896</v>
      </c>
      <c r="CN25" s="210">
        <f t="shared" si="24"/>
        <v>4190.3501744644509</v>
      </c>
      <c r="CO25" s="210">
        <f t="shared" si="24"/>
        <v>4232.3225985768113</v>
      </c>
      <c r="CP25" s="210">
        <f t="shared" si="24"/>
        <v>4274.2950226891726</v>
      </c>
      <c r="CQ25" s="210">
        <f t="shared" si="24"/>
        <v>4316.267446801533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4358.2398709138943</v>
      </c>
      <c r="CS25" s="210">
        <f t="shared" si="25"/>
        <v>4400.2122950262547</v>
      </c>
      <c r="CT25" s="210">
        <f t="shared" si="25"/>
        <v>4442.1847191386159</v>
      </c>
      <c r="CU25" s="210">
        <f t="shared" si="25"/>
        <v>4484.1571432509763</v>
      </c>
      <c r="CV25" s="210">
        <f t="shared" si="25"/>
        <v>4526.1295673633376</v>
      </c>
      <c r="CW25" s="210">
        <f t="shared" si="25"/>
        <v>4568.101991475698</v>
      </c>
      <c r="CX25" s="210">
        <f t="shared" si="25"/>
        <v>4568.101991475698</v>
      </c>
      <c r="CY25" s="210">
        <f t="shared" si="25"/>
        <v>4568.101991475698</v>
      </c>
      <c r="CZ25" s="210">
        <f t="shared" si="25"/>
        <v>4568.101991475698</v>
      </c>
      <c r="DA25" s="210">
        <f t="shared" si="25"/>
        <v>4568.101991475698</v>
      </c>
    </row>
    <row r="26" spans="1:105">
      <c r="A26" s="201" t="str">
        <f>Income!A73</f>
        <v>Own crops sold</v>
      </c>
      <c r="B26" s="203">
        <f>Income!B73</f>
        <v>1250</v>
      </c>
      <c r="C26" s="203">
        <f>Income!C73</f>
        <v>2000</v>
      </c>
      <c r="D26" s="203">
        <f>Income!D73</f>
        <v>31894.999999999993</v>
      </c>
      <c r="E26" s="203">
        <f>Income!E73</f>
        <v>44350.000000000007</v>
      </c>
      <c r="F26" s="210">
        <f t="shared" si="16"/>
        <v>1250</v>
      </c>
      <c r="G26" s="210">
        <f t="shared" si="16"/>
        <v>1250</v>
      </c>
      <c r="H26" s="210">
        <f t="shared" si="16"/>
        <v>1250</v>
      </c>
      <c r="I26" s="210">
        <f t="shared" si="16"/>
        <v>1250</v>
      </c>
      <c r="J26" s="210">
        <f t="shared" si="16"/>
        <v>1250</v>
      </c>
      <c r="K26" s="210">
        <f t="shared" si="16"/>
        <v>1250</v>
      </c>
      <c r="L26" s="210">
        <f t="shared" si="16"/>
        <v>1250</v>
      </c>
      <c r="M26" s="210">
        <f t="shared" si="16"/>
        <v>1250</v>
      </c>
      <c r="N26" s="210">
        <f t="shared" si="16"/>
        <v>1250</v>
      </c>
      <c r="O26" s="210">
        <f t="shared" si="16"/>
        <v>1250</v>
      </c>
      <c r="P26" s="210">
        <f t="shared" si="17"/>
        <v>1250</v>
      </c>
      <c r="Q26" s="210">
        <f t="shared" si="17"/>
        <v>1250</v>
      </c>
      <c r="R26" s="210">
        <f t="shared" si="17"/>
        <v>1250</v>
      </c>
      <c r="S26" s="210">
        <f t="shared" si="17"/>
        <v>1250</v>
      </c>
      <c r="T26" s="210">
        <f t="shared" si="17"/>
        <v>1250</v>
      </c>
      <c r="U26" s="210">
        <f t="shared" si="17"/>
        <v>1250</v>
      </c>
      <c r="V26" s="210">
        <f t="shared" si="17"/>
        <v>1250</v>
      </c>
      <c r="W26" s="210">
        <f t="shared" si="17"/>
        <v>1250</v>
      </c>
      <c r="X26" s="210">
        <f t="shared" si="17"/>
        <v>1250</v>
      </c>
      <c r="Y26" s="210">
        <f t="shared" si="17"/>
        <v>1260.7142857142858</v>
      </c>
      <c r="Z26" s="210">
        <f t="shared" si="18"/>
        <v>1282.1428571428571</v>
      </c>
      <c r="AA26" s="210">
        <f t="shared" si="18"/>
        <v>1303.5714285714287</v>
      </c>
      <c r="AB26" s="210">
        <f t="shared" si="18"/>
        <v>1325</v>
      </c>
      <c r="AC26" s="210">
        <f t="shared" si="18"/>
        <v>1346.4285714285713</v>
      </c>
      <c r="AD26" s="210">
        <f t="shared" si="18"/>
        <v>1367.8571428571429</v>
      </c>
      <c r="AE26" s="210">
        <f t="shared" si="18"/>
        <v>1389.2857142857142</v>
      </c>
      <c r="AF26" s="210">
        <f t="shared" si="18"/>
        <v>1410.7142857142858</v>
      </c>
      <c r="AG26" s="210">
        <f t="shared" si="18"/>
        <v>1432.1428571428571</v>
      </c>
      <c r="AH26" s="210">
        <f t="shared" si="18"/>
        <v>1453.5714285714287</v>
      </c>
      <c r="AI26" s="210">
        <f t="shared" si="18"/>
        <v>1475</v>
      </c>
      <c r="AJ26" s="210">
        <f t="shared" si="19"/>
        <v>1496.4285714285713</v>
      </c>
      <c r="AK26" s="210">
        <f t="shared" si="19"/>
        <v>1517.8571428571429</v>
      </c>
      <c r="AL26" s="210">
        <f t="shared" si="19"/>
        <v>1539.2857142857142</v>
      </c>
      <c r="AM26" s="210">
        <f t="shared" si="19"/>
        <v>1560.7142857142858</v>
      </c>
      <c r="AN26" s="210">
        <f t="shared" si="19"/>
        <v>1582.1428571428571</v>
      </c>
      <c r="AO26" s="210">
        <f t="shared" si="19"/>
        <v>1603.5714285714284</v>
      </c>
      <c r="AP26" s="210">
        <f t="shared" si="19"/>
        <v>1625</v>
      </c>
      <c r="AQ26" s="210">
        <f t="shared" si="19"/>
        <v>1646.4285714285716</v>
      </c>
      <c r="AR26" s="210">
        <f t="shared" si="19"/>
        <v>1667.8571428571429</v>
      </c>
      <c r="AS26" s="210">
        <f t="shared" si="19"/>
        <v>1689.2857142857142</v>
      </c>
      <c r="AT26" s="210">
        <f t="shared" si="20"/>
        <v>1710.7142857142858</v>
      </c>
      <c r="AU26" s="210">
        <f t="shared" si="20"/>
        <v>1732.1428571428571</v>
      </c>
      <c r="AV26" s="210">
        <f t="shared" si="20"/>
        <v>1753.5714285714284</v>
      </c>
      <c r="AW26" s="210">
        <f t="shared" si="20"/>
        <v>1775</v>
      </c>
      <c r="AX26" s="210">
        <f t="shared" si="20"/>
        <v>1796.4285714285716</v>
      </c>
      <c r="AY26" s="210">
        <f t="shared" si="20"/>
        <v>1817.8571428571429</v>
      </c>
      <c r="AZ26" s="210">
        <f t="shared" si="20"/>
        <v>1839.2857142857142</v>
      </c>
      <c r="BA26" s="210">
        <f t="shared" si="20"/>
        <v>1860.7142857142858</v>
      </c>
      <c r="BB26" s="210">
        <f t="shared" si="20"/>
        <v>1882.1428571428571</v>
      </c>
      <c r="BC26" s="210">
        <f t="shared" si="20"/>
        <v>1903.5714285714284</v>
      </c>
      <c r="BD26" s="210">
        <f t="shared" si="21"/>
        <v>1925</v>
      </c>
      <c r="BE26" s="210">
        <f t="shared" si="21"/>
        <v>1946.4285714285716</v>
      </c>
      <c r="BF26" s="210">
        <f t="shared" si="21"/>
        <v>1967.8571428571429</v>
      </c>
      <c r="BG26" s="210">
        <f t="shared" si="21"/>
        <v>1989.2857142857142</v>
      </c>
      <c r="BH26" s="210">
        <f t="shared" si="21"/>
        <v>2564.0566037735848</v>
      </c>
      <c r="BI26" s="210">
        <f t="shared" si="21"/>
        <v>3692.169811320754</v>
      </c>
      <c r="BJ26" s="210">
        <f t="shared" si="21"/>
        <v>4820.2830188679236</v>
      </c>
      <c r="BK26" s="210">
        <f t="shared" si="21"/>
        <v>5948.3962264150932</v>
      </c>
      <c r="BL26" s="210">
        <f t="shared" si="21"/>
        <v>7076.5094339622628</v>
      </c>
      <c r="BM26" s="210">
        <f t="shared" si="21"/>
        <v>8204.6226415094316</v>
      </c>
      <c r="BN26" s="210">
        <f t="shared" si="22"/>
        <v>9332.7358490566003</v>
      </c>
      <c r="BO26" s="210">
        <f t="shared" si="22"/>
        <v>10460.849056603771</v>
      </c>
      <c r="BP26" s="210">
        <f t="shared" si="22"/>
        <v>11588.962264150941</v>
      </c>
      <c r="BQ26" s="210">
        <f t="shared" si="22"/>
        <v>12717.075471698112</v>
      </c>
      <c r="BR26" s="210">
        <f t="shared" si="22"/>
        <v>13845.188679245281</v>
      </c>
      <c r="BS26" s="210">
        <f t="shared" si="22"/>
        <v>14973.301886792451</v>
      </c>
      <c r="BT26" s="210">
        <f t="shared" si="22"/>
        <v>16101.415094339618</v>
      </c>
      <c r="BU26" s="210">
        <f t="shared" si="22"/>
        <v>17229.528301886789</v>
      </c>
      <c r="BV26" s="210">
        <f t="shared" si="22"/>
        <v>18357.641509433957</v>
      </c>
      <c r="BW26" s="210">
        <f t="shared" si="22"/>
        <v>19485.754716981126</v>
      </c>
      <c r="BX26" s="210">
        <f t="shared" si="23"/>
        <v>20613.867924528298</v>
      </c>
      <c r="BY26" s="210">
        <f t="shared" si="23"/>
        <v>21741.981132075467</v>
      </c>
      <c r="BZ26" s="210">
        <f t="shared" si="23"/>
        <v>22870.094339622636</v>
      </c>
      <c r="CA26" s="210">
        <f t="shared" si="23"/>
        <v>23998.207547169808</v>
      </c>
      <c r="CB26" s="210">
        <f t="shared" si="23"/>
        <v>25126.320754716977</v>
      </c>
      <c r="CC26" s="210">
        <f t="shared" si="23"/>
        <v>26254.433962264146</v>
      </c>
      <c r="CD26" s="210">
        <f t="shared" si="23"/>
        <v>27382.547169811318</v>
      </c>
      <c r="CE26" s="210">
        <f t="shared" si="23"/>
        <v>28510.660377358487</v>
      </c>
      <c r="CF26" s="210">
        <f t="shared" si="23"/>
        <v>29638.773584905652</v>
      </c>
      <c r="CG26" s="210">
        <f t="shared" si="23"/>
        <v>30766.88679245282</v>
      </c>
      <c r="CH26" s="210">
        <f t="shared" si="24"/>
        <v>31894.999999999993</v>
      </c>
      <c r="CI26" s="210">
        <f t="shared" si="24"/>
        <v>32725.333333333328</v>
      </c>
      <c r="CJ26" s="210">
        <f t="shared" si="24"/>
        <v>33555.666666666664</v>
      </c>
      <c r="CK26" s="210">
        <f t="shared" si="24"/>
        <v>34385.999999999993</v>
      </c>
      <c r="CL26" s="210">
        <f t="shared" si="24"/>
        <v>35216.333333333328</v>
      </c>
      <c r="CM26" s="210">
        <f t="shared" si="24"/>
        <v>36046.666666666664</v>
      </c>
      <c r="CN26" s="210">
        <f t="shared" si="24"/>
        <v>36877</v>
      </c>
      <c r="CO26" s="210">
        <f t="shared" si="24"/>
        <v>37707.333333333336</v>
      </c>
      <c r="CP26" s="210">
        <f t="shared" si="24"/>
        <v>38537.666666666664</v>
      </c>
      <c r="CQ26" s="210">
        <f t="shared" si="24"/>
        <v>39368</v>
      </c>
      <c r="CR26" s="210">
        <f t="shared" si="25"/>
        <v>40198.333333333336</v>
      </c>
      <c r="CS26" s="210">
        <f t="shared" si="25"/>
        <v>41028.666666666672</v>
      </c>
      <c r="CT26" s="210">
        <f t="shared" si="25"/>
        <v>41859</v>
      </c>
      <c r="CU26" s="210">
        <f t="shared" si="25"/>
        <v>42689.333333333336</v>
      </c>
      <c r="CV26" s="210">
        <f t="shared" si="25"/>
        <v>43519.666666666672</v>
      </c>
      <c r="CW26" s="210">
        <f t="shared" si="25"/>
        <v>44350.000000000007</v>
      </c>
      <c r="CX26" s="210">
        <f t="shared" si="25"/>
        <v>44350.000000000007</v>
      </c>
      <c r="CY26" s="210">
        <f t="shared" si="25"/>
        <v>44350.000000000007</v>
      </c>
      <c r="CZ26" s="210">
        <f t="shared" si="25"/>
        <v>44350.000000000007</v>
      </c>
      <c r="DA26" s="210">
        <f t="shared" si="25"/>
        <v>44350.000000000007</v>
      </c>
    </row>
    <row r="27" spans="1:105">
      <c r="A27" s="201" t="str">
        <f>Income!A74</f>
        <v>Animal products consumed</v>
      </c>
      <c r="B27" s="203">
        <f>Income!B74</f>
        <v>1902.7052238805975</v>
      </c>
      <c r="C27" s="203">
        <f>Income!C74</f>
        <v>3214.2257462686571</v>
      </c>
      <c r="D27" s="203">
        <f>Income!D74</f>
        <v>3126.3059701492543</v>
      </c>
      <c r="E27" s="203">
        <f>Income!E74</f>
        <v>3126.3059701492543</v>
      </c>
      <c r="F27" s="210">
        <f t="shared" si="16"/>
        <v>1902.7052238805975</v>
      </c>
      <c r="G27" s="210">
        <f t="shared" si="16"/>
        <v>1902.7052238805975</v>
      </c>
      <c r="H27" s="210">
        <f t="shared" si="16"/>
        <v>1902.7052238805975</v>
      </c>
      <c r="I27" s="210">
        <f t="shared" si="16"/>
        <v>1902.7052238805975</v>
      </c>
      <c r="J27" s="210">
        <f t="shared" si="16"/>
        <v>1902.7052238805975</v>
      </c>
      <c r="K27" s="210">
        <f t="shared" si="16"/>
        <v>1902.7052238805975</v>
      </c>
      <c r="L27" s="210">
        <f t="shared" si="16"/>
        <v>1902.7052238805975</v>
      </c>
      <c r="M27" s="210">
        <f t="shared" si="16"/>
        <v>1902.7052238805975</v>
      </c>
      <c r="N27" s="210">
        <f t="shared" si="16"/>
        <v>1902.7052238805975</v>
      </c>
      <c r="O27" s="210">
        <f t="shared" si="16"/>
        <v>1902.7052238805975</v>
      </c>
      <c r="P27" s="210">
        <f t="shared" si="17"/>
        <v>1902.7052238805975</v>
      </c>
      <c r="Q27" s="210">
        <f t="shared" si="17"/>
        <v>1902.7052238805975</v>
      </c>
      <c r="R27" s="210">
        <f t="shared" si="17"/>
        <v>1902.7052238805975</v>
      </c>
      <c r="S27" s="210">
        <f t="shared" si="17"/>
        <v>1902.7052238805975</v>
      </c>
      <c r="T27" s="210">
        <f t="shared" si="17"/>
        <v>1902.7052238805975</v>
      </c>
      <c r="U27" s="210">
        <f t="shared" si="17"/>
        <v>1902.7052238805975</v>
      </c>
      <c r="V27" s="210">
        <f t="shared" si="17"/>
        <v>1902.7052238805975</v>
      </c>
      <c r="W27" s="210">
        <f t="shared" si="17"/>
        <v>1902.7052238805975</v>
      </c>
      <c r="X27" s="210">
        <f t="shared" si="17"/>
        <v>1902.7052238805975</v>
      </c>
      <c r="Y27" s="210">
        <f t="shared" si="17"/>
        <v>1921.441231343284</v>
      </c>
      <c r="Z27" s="210">
        <f t="shared" si="18"/>
        <v>1958.9132462686571</v>
      </c>
      <c r="AA27" s="210">
        <f t="shared" si="18"/>
        <v>1996.3852611940304</v>
      </c>
      <c r="AB27" s="210">
        <f t="shared" si="18"/>
        <v>2033.8572761194034</v>
      </c>
      <c r="AC27" s="210">
        <f t="shared" si="18"/>
        <v>2071.3292910447767</v>
      </c>
      <c r="AD27" s="210">
        <f t="shared" si="18"/>
        <v>2108.8013059701498</v>
      </c>
      <c r="AE27" s="210">
        <f t="shared" si="18"/>
        <v>2146.2733208955228</v>
      </c>
      <c r="AF27" s="210">
        <f t="shared" si="18"/>
        <v>2183.7453358208959</v>
      </c>
      <c r="AG27" s="210">
        <f t="shared" si="18"/>
        <v>2221.2173507462689</v>
      </c>
      <c r="AH27" s="210">
        <f t="shared" si="18"/>
        <v>2258.689365671642</v>
      </c>
      <c r="AI27" s="210">
        <f t="shared" si="18"/>
        <v>2296.1613805970155</v>
      </c>
      <c r="AJ27" s="210">
        <f t="shared" si="19"/>
        <v>2333.6333955223886</v>
      </c>
      <c r="AK27" s="210">
        <f t="shared" si="19"/>
        <v>2371.1054104477616</v>
      </c>
      <c r="AL27" s="210">
        <f t="shared" si="19"/>
        <v>2408.5774253731347</v>
      </c>
      <c r="AM27" s="210">
        <f t="shared" si="19"/>
        <v>2446.0494402985078</v>
      </c>
      <c r="AN27" s="210">
        <f t="shared" si="19"/>
        <v>2483.5214552238808</v>
      </c>
      <c r="AO27" s="210">
        <f t="shared" si="19"/>
        <v>2520.9934701492543</v>
      </c>
      <c r="AP27" s="210">
        <f t="shared" si="19"/>
        <v>2558.4654850746274</v>
      </c>
      <c r="AQ27" s="210">
        <f t="shared" si="19"/>
        <v>2595.9375000000005</v>
      </c>
      <c r="AR27" s="210">
        <f t="shared" si="19"/>
        <v>2633.4095149253735</v>
      </c>
      <c r="AS27" s="210">
        <f t="shared" si="19"/>
        <v>2670.8815298507466</v>
      </c>
      <c r="AT27" s="210">
        <f t="shared" si="20"/>
        <v>2708.3535447761196</v>
      </c>
      <c r="AU27" s="210">
        <f t="shared" si="20"/>
        <v>2745.8255597014931</v>
      </c>
      <c r="AV27" s="210">
        <f t="shared" si="20"/>
        <v>2783.2975746268662</v>
      </c>
      <c r="AW27" s="210">
        <f t="shared" si="20"/>
        <v>2820.7695895522393</v>
      </c>
      <c r="AX27" s="210">
        <f t="shared" si="20"/>
        <v>2858.2416044776123</v>
      </c>
      <c r="AY27" s="210">
        <f t="shared" si="20"/>
        <v>2895.7136194029854</v>
      </c>
      <c r="AZ27" s="210">
        <f t="shared" si="20"/>
        <v>2933.1856343283589</v>
      </c>
      <c r="BA27" s="210">
        <f t="shared" si="20"/>
        <v>2970.6576492537315</v>
      </c>
      <c r="BB27" s="210">
        <f t="shared" si="20"/>
        <v>3008.129664179105</v>
      </c>
      <c r="BC27" s="210">
        <f t="shared" si="20"/>
        <v>3045.6016791044781</v>
      </c>
      <c r="BD27" s="210">
        <f t="shared" si="21"/>
        <v>3083.0736940298511</v>
      </c>
      <c r="BE27" s="210">
        <f t="shared" si="21"/>
        <v>3120.5457089552242</v>
      </c>
      <c r="BF27" s="210">
        <f t="shared" si="21"/>
        <v>3158.0177238805973</v>
      </c>
      <c r="BG27" s="210">
        <f t="shared" si="21"/>
        <v>3195.4897388059708</v>
      </c>
      <c r="BH27" s="210">
        <f t="shared" si="21"/>
        <v>3212.566882568291</v>
      </c>
      <c r="BI27" s="210">
        <f t="shared" si="21"/>
        <v>3209.2491551675589</v>
      </c>
      <c r="BJ27" s="210">
        <f t="shared" si="21"/>
        <v>3205.9314277668268</v>
      </c>
      <c r="BK27" s="210">
        <f t="shared" si="21"/>
        <v>3202.6137003660942</v>
      </c>
      <c r="BL27" s="210">
        <f t="shared" si="21"/>
        <v>3199.2959729653621</v>
      </c>
      <c r="BM27" s="210">
        <f t="shared" si="21"/>
        <v>3195.97824556463</v>
      </c>
      <c r="BN27" s="210">
        <f t="shared" si="22"/>
        <v>3192.6605181638979</v>
      </c>
      <c r="BO27" s="210">
        <f t="shared" si="22"/>
        <v>3189.3427907631658</v>
      </c>
      <c r="BP27" s="210">
        <f t="shared" si="22"/>
        <v>3186.0250633624337</v>
      </c>
      <c r="BQ27" s="210">
        <f t="shared" si="22"/>
        <v>3182.7073359617016</v>
      </c>
      <c r="BR27" s="210">
        <f t="shared" si="22"/>
        <v>3179.389608560969</v>
      </c>
      <c r="BS27" s="210">
        <f t="shared" si="22"/>
        <v>3176.0718811602369</v>
      </c>
      <c r="BT27" s="210">
        <f t="shared" si="22"/>
        <v>3172.7541537595048</v>
      </c>
      <c r="BU27" s="210">
        <f t="shared" si="22"/>
        <v>3169.4364263587727</v>
      </c>
      <c r="BV27" s="210">
        <f t="shared" si="22"/>
        <v>3166.1186989580406</v>
      </c>
      <c r="BW27" s="210">
        <f t="shared" si="22"/>
        <v>3162.8009715573085</v>
      </c>
      <c r="BX27" s="210">
        <f t="shared" si="23"/>
        <v>3159.4832441565763</v>
      </c>
      <c r="BY27" s="210">
        <f t="shared" si="23"/>
        <v>3156.1655167558438</v>
      </c>
      <c r="BZ27" s="210">
        <f t="shared" si="23"/>
        <v>3152.8477893551117</v>
      </c>
      <c r="CA27" s="210">
        <f t="shared" si="23"/>
        <v>3149.5300619543796</v>
      </c>
      <c r="CB27" s="210">
        <f t="shared" si="23"/>
        <v>3146.2123345536475</v>
      </c>
      <c r="CC27" s="210">
        <f t="shared" si="23"/>
        <v>3142.8946071529153</v>
      </c>
      <c r="CD27" s="210">
        <f t="shared" si="23"/>
        <v>3139.5768797521832</v>
      </c>
      <c r="CE27" s="210">
        <f t="shared" si="23"/>
        <v>3136.2591523514507</v>
      </c>
      <c r="CF27" s="210">
        <f t="shared" si="23"/>
        <v>3132.9414249507186</v>
      </c>
      <c r="CG27" s="210">
        <f t="shared" si="23"/>
        <v>3129.6236975499864</v>
      </c>
      <c r="CH27" s="210">
        <f t="shared" si="24"/>
        <v>3126.3059701492543</v>
      </c>
      <c r="CI27" s="210">
        <f t="shared" si="24"/>
        <v>3126.3059701492543</v>
      </c>
      <c r="CJ27" s="210">
        <f t="shared" si="24"/>
        <v>3126.3059701492543</v>
      </c>
      <c r="CK27" s="210">
        <f t="shared" si="24"/>
        <v>3126.3059701492543</v>
      </c>
      <c r="CL27" s="210">
        <f t="shared" si="24"/>
        <v>3126.3059701492543</v>
      </c>
      <c r="CM27" s="210">
        <f t="shared" si="24"/>
        <v>3126.3059701492543</v>
      </c>
      <c r="CN27" s="210">
        <f t="shared" si="24"/>
        <v>3126.3059701492543</v>
      </c>
      <c r="CO27" s="210">
        <f t="shared" si="24"/>
        <v>3126.3059701492543</v>
      </c>
      <c r="CP27" s="210">
        <f t="shared" si="24"/>
        <v>3126.3059701492543</v>
      </c>
      <c r="CQ27" s="210">
        <f t="shared" si="24"/>
        <v>3126.3059701492543</v>
      </c>
      <c r="CR27" s="210">
        <f t="shared" si="25"/>
        <v>3126.3059701492543</v>
      </c>
      <c r="CS27" s="210">
        <f t="shared" si="25"/>
        <v>3126.3059701492543</v>
      </c>
      <c r="CT27" s="210">
        <f t="shared" si="25"/>
        <v>3126.3059701492543</v>
      </c>
      <c r="CU27" s="210">
        <f t="shared" si="25"/>
        <v>3126.3059701492543</v>
      </c>
      <c r="CV27" s="210">
        <f t="shared" si="25"/>
        <v>3126.3059701492543</v>
      </c>
      <c r="CW27" s="210">
        <f t="shared" si="25"/>
        <v>3126.3059701492543</v>
      </c>
      <c r="CX27" s="210">
        <f t="shared" si="25"/>
        <v>3126.3059701492543</v>
      </c>
      <c r="CY27" s="210">
        <f t="shared" si="25"/>
        <v>3126.3059701492543</v>
      </c>
      <c r="CZ27" s="210">
        <f t="shared" si="25"/>
        <v>3126.3059701492543</v>
      </c>
      <c r="DA27" s="210">
        <f t="shared" si="25"/>
        <v>3126.3059701492543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6061</v>
      </c>
      <c r="D29" s="203">
        <f>Income!D76</f>
        <v>14369.999999999998</v>
      </c>
      <c r="E29" s="203">
        <f>Income!E76</f>
        <v>20475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86.585714285714289</v>
      </c>
      <c r="Z29" s="210">
        <f t="shared" si="18"/>
        <v>259.75714285714287</v>
      </c>
      <c r="AA29" s="210">
        <f t="shared" si="18"/>
        <v>432.92857142857144</v>
      </c>
      <c r="AB29" s="210">
        <f t="shared" si="18"/>
        <v>606.1</v>
      </c>
      <c r="AC29" s="210">
        <f t="shared" si="18"/>
        <v>779.2714285714286</v>
      </c>
      <c r="AD29" s="210">
        <f t="shared" si="18"/>
        <v>952.44285714285718</v>
      </c>
      <c r="AE29" s="210">
        <f t="shared" si="18"/>
        <v>1125.6142857142856</v>
      </c>
      <c r="AF29" s="210">
        <f t="shared" si="18"/>
        <v>1298.7857142857142</v>
      </c>
      <c r="AG29" s="210">
        <f t="shared" si="18"/>
        <v>1471.9571428571428</v>
      </c>
      <c r="AH29" s="210">
        <f t="shared" si="18"/>
        <v>1645.1285714285714</v>
      </c>
      <c r="AI29" s="210">
        <f t="shared" si="18"/>
        <v>1818.3</v>
      </c>
      <c r="AJ29" s="210">
        <f t="shared" si="19"/>
        <v>1991.4714285714285</v>
      </c>
      <c r="AK29" s="210">
        <f t="shared" si="19"/>
        <v>2164.6428571428573</v>
      </c>
      <c r="AL29" s="210">
        <f t="shared" si="19"/>
        <v>2337.8142857142857</v>
      </c>
      <c r="AM29" s="210">
        <f t="shared" si="19"/>
        <v>2510.9857142857145</v>
      </c>
      <c r="AN29" s="210">
        <f t="shared" si="19"/>
        <v>2684.1571428571428</v>
      </c>
      <c r="AO29" s="210">
        <f t="shared" si="19"/>
        <v>2857.3285714285716</v>
      </c>
      <c r="AP29" s="210">
        <f t="shared" si="19"/>
        <v>3030.5</v>
      </c>
      <c r="AQ29" s="210">
        <f t="shared" si="19"/>
        <v>3203.6714285714284</v>
      </c>
      <c r="AR29" s="210">
        <f t="shared" si="19"/>
        <v>3376.8428571428572</v>
      </c>
      <c r="AS29" s="210">
        <f t="shared" si="19"/>
        <v>3550.0142857142855</v>
      </c>
      <c r="AT29" s="210">
        <f t="shared" si="20"/>
        <v>3723.1857142857143</v>
      </c>
      <c r="AU29" s="210">
        <f t="shared" si="20"/>
        <v>3896.3571428571427</v>
      </c>
      <c r="AV29" s="210">
        <f t="shared" si="20"/>
        <v>4069.5285714285715</v>
      </c>
      <c r="AW29" s="210">
        <f t="shared" si="20"/>
        <v>4242.7</v>
      </c>
      <c r="AX29" s="210">
        <f t="shared" si="20"/>
        <v>4415.8714285714286</v>
      </c>
      <c r="AY29" s="210">
        <f t="shared" si="20"/>
        <v>4589.0428571428574</v>
      </c>
      <c r="AZ29" s="210">
        <f t="shared" si="20"/>
        <v>4762.2142857142853</v>
      </c>
      <c r="BA29" s="210">
        <f t="shared" si="20"/>
        <v>4935.3857142857141</v>
      </c>
      <c r="BB29" s="210">
        <f t="shared" si="20"/>
        <v>5108.5571428571429</v>
      </c>
      <c r="BC29" s="210">
        <f t="shared" si="20"/>
        <v>5281.7285714285717</v>
      </c>
      <c r="BD29" s="210">
        <f t="shared" si="21"/>
        <v>5454.9</v>
      </c>
      <c r="BE29" s="210">
        <f t="shared" si="21"/>
        <v>5628.0714285714284</v>
      </c>
      <c r="BF29" s="210">
        <f t="shared" si="21"/>
        <v>5801.2428571428572</v>
      </c>
      <c r="BG29" s="210">
        <f t="shared" si="21"/>
        <v>5974.4142857142861</v>
      </c>
      <c r="BH29" s="210">
        <f t="shared" si="21"/>
        <v>6217.7735849056608</v>
      </c>
      <c r="BI29" s="210">
        <f t="shared" si="21"/>
        <v>6531.3207547169814</v>
      </c>
      <c r="BJ29" s="210">
        <f t="shared" si="21"/>
        <v>6844.867924528302</v>
      </c>
      <c r="BK29" s="210">
        <f t="shared" si="21"/>
        <v>7158.4150943396226</v>
      </c>
      <c r="BL29" s="210">
        <f t="shared" si="21"/>
        <v>7471.9622641509432</v>
      </c>
      <c r="BM29" s="210">
        <f t="shared" si="21"/>
        <v>7785.5094339622638</v>
      </c>
      <c r="BN29" s="210">
        <f t="shared" si="22"/>
        <v>8099.0566037735844</v>
      </c>
      <c r="BO29" s="210">
        <f t="shared" si="22"/>
        <v>8412.6037735849059</v>
      </c>
      <c r="BP29" s="210">
        <f t="shared" si="22"/>
        <v>8726.1509433962256</v>
      </c>
      <c r="BQ29" s="210">
        <f t="shared" si="22"/>
        <v>9039.6981132075471</v>
      </c>
      <c r="BR29" s="210">
        <f t="shared" si="22"/>
        <v>9353.2452830188668</v>
      </c>
      <c r="BS29" s="210">
        <f t="shared" si="22"/>
        <v>9666.7924528301883</v>
      </c>
      <c r="BT29" s="210">
        <f t="shared" si="22"/>
        <v>9980.339622641508</v>
      </c>
      <c r="BU29" s="210">
        <f t="shared" si="22"/>
        <v>10293.886792452829</v>
      </c>
      <c r="BV29" s="210">
        <f t="shared" si="22"/>
        <v>10607.433962264149</v>
      </c>
      <c r="BW29" s="210">
        <f t="shared" si="22"/>
        <v>10920.981132075471</v>
      </c>
      <c r="BX29" s="210">
        <f t="shared" si="23"/>
        <v>11234.528301886792</v>
      </c>
      <c r="BY29" s="210">
        <f t="shared" si="23"/>
        <v>11548.075471698112</v>
      </c>
      <c r="BZ29" s="210">
        <f t="shared" si="23"/>
        <v>11861.622641509432</v>
      </c>
      <c r="CA29" s="210">
        <f t="shared" si="23"/>
        <v>12175.169811320753</v>
      </c>
      <c r="CB29" s="210">
        <f t="shared" si="23"/>
        <v>12488.716981132075</v>
      </c>
      <c r="CC29" s="210">
        <f t="shared" si="23"/>
        <v>12802.264150943396</v>
      </c>
      <c r="CD29" s="210">
        <f t="shared" si="23"/>
        <v>13115.811320754716</v>
      </c>
      <c r="CE29" s="210">
        <f t="shared" si="23"/>
        <v>13429.358490566035</v>
      </c>
      <c r="CF29" s="210">
        <f t="shared" si="23"/>
        <v>13742.905660377357</v>
      </c>
      <c r="CG29" s="210">
        <f t="shared" si="23"/>
        <v>14056.452830188677</v>
      </c>
      <c r="CH29" s="210">
        <f t="shared" si="24"/>
        <v>14369.999999999998</v>
      </c>
      <c r="CI29" s="210">
        <f t="shared" si="24"/>
        <v>14776.999999999998</v>
      </c>
      <c r="CJ29" s="210">
        <f t="shared" si="24"/>
        <v>15183.999999999998</v>
      </c>
      <c r="CK29" s="210">
        <f t="shared" si="24"/>
        <v>15590.999999999998</v>
      </c>
      <c r="CL29" s="210">
        <f t="shared" si="24"/>
        <v>15997.999999999998</v>
      </c>
      <c r="CM29" s="210">
        <f t="shared" si="24"/>
        <v>16405</v>
      </c>
      <c r="CN29" s="210">
        <f t="shared" si="24"/>
        <v>16812</v>
      </c>
      <c r="CO29" s="210">
        <f t="shared" si="24"/>
        <v>17219</v>
      </c>
      <c r="CP29" s="210">
        <f t="shared" si="24"/>
        <v>17626</v>
      </c>
      <c r="CQ29" s="210">
        <f t="shared" si="24"/>
        <v>18033</v>
      </c>
      <c r="CR29" s="210">
        <f t="shared" si="25"/>
        <v>18440</v>
      </c>
      <c r="CS29" s="210">
        <f t="shared" si="25"/>
        <v>18847</v>
      </c>
      <c r="CT29" s="210">
        <f t="shared" si="25"/>
        <v>19254</v>
      </c>
      <c r="CU29" s="210">
        <f t="shared" si="25"/>
        <v>19661</v>
      </c>
      <c r="CV29" s="210">
        <f t="shared" si="25"/>
        <v>20068</v>
      </c>
      <c r="CW29" s="210">
        <f t="shared" si="25"/>
        <v>20475</v>
      </c>
      <c r="CX29" s="210">
        <f t="shared" si="25"/>
        <v>20475</v>
      </c>
      <c r="CY29" s="210">
        <f t="shared" si="25"/>
        <v>20475</v>
      </c>
      <c r="CZ29" s="210">
        <f t="shared" si="25"/>
        <v>20475</v>
      </c>
      <c r="DA29" s="210">
        <f t="shared" si="25"/>
        <v>20475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1500</v>
      </c>
      <c r="E32" s="203">
        <f>Income!E79</f>
        <v>24000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28.30188679245283</v>
      </c>
      <c r="BI32" s="210">
        <f t="shared" si="21"/>
        <v>84.905660377358487</v>
      </c>
      <c r="BJ32" s="210">
        <f t="shared" si="21"/>
        <v>141.50943396226415</v>
      </c>
      <c r="BK32" s="210">
        <f t="shared" si="21"/>
        <v>198.11320754716982</v>
      </c>
      <c r="BL32" s="210">
        <f t="shared" si="21"/>
        <v>254.71698113207546</v>
      </c>
      <c r="BM32" s="210">
        <f t="shared" si="21"/>
        <v>311.32075471698113</v>
      </c>
      <c r="BN32" s="210">
        <f t="shared" si="22"/>
        <v>367.92452830188677</v>
      </c>
      <c r="BO32" s="210">
        <f t="shared" si="22"/>
        <v>424.52830188679246</v>
      </c>
      <c r="BP32" s="210">
        <f t="shared" si="22"/>
        <v>481.1320754716981</v>
      </c>
      <c r="BQ32" s="210">
        <f t="shared" si="22"/>
        <v>537.7358490566038</v>
      </c>
      <c r="BR32" s="210">
        <f t="shared" si="22"/>
        <v>594.33962264150944</v>
      </c>
      <c r="BS32" s="210">
        <f t="shared" si="22"/>
        <v>650.94339622641508</v>
      </c>
      <c r="BT32" s="210">
        <f t="shared" si="22"/>
        <v>707.54716981132071</v>
      </c>
      <c r="BU32" s="210">
        <f t="shared" si="22"/>
        <v>764.15094339622647</v>
      </c>
      <c r="BV32" s="210">
        <f t="shared" si="22"/>
        <v>820.75471698113211</v>
      </c>
      <c r="BW32" s="210">
        <f t="shared" si="22"/>
        <v>877.35849056603774</v>
      </c>
      <c r="BX32" s="210">
        <f t="shared" si="23"/>
        <v>933.96226415094338</v>
      </c>
      <c r="BY32" s="210">
        <f t="shared" si="23"/>
        <v>990.56603773584902</v>
      </c>
      <c r="BZ32" s="210">
        <f t="shared" si="23"/>
        <v>1047.1698113207547</v>
      </c>
      <c r="CA32" s="210">
        <f t="shared" si="23"/>
        <v>1103.7735849056603</v>
      </c>
      <c r="CB32" s="210">
        <f t="shared" si="23"/>
        <v>1160.3773584905659</v>
      </c>
      <c r="CC32" s="210">
        <f t="shared" si="23"/>
        <v>1216.9811320754718</v>
      </c>
      <c r="CD32" s="210">
        <f t="shared" si="23"/>
        <v>1273.5849056603774</v>
      </c>
      <c r="CE32" s="210">
        <f t="shared" si="23"/>
        <v>1330.1886792452831</v>
      </c>
      <c r="CF32" s="210">
        <f t="shared" si="23"/>
        <v>1386.7924528301887</v>
      </c>
      <c r="CG32" s="210">
        <f t="shared" si="23"/>
        <v>1443.3962264150944</v>
      </c>
      <c r="CH32" s="210">
        <f t="shared" si="24"/>
        <v>1500</v>
      </c>
      <c r="CI32" s="210">
        <f t="shared" si="24"/>
        <v>3000</v>
      </c>
      <c r="CJ32" s="210">
        <f t="shared" si="24"/>
        <v>4500</v>
      </c>
      <c r="CK32" s="210">
        <f t="shared" si="24"/>
        <v>6000</v>
      </c>
      <c r="CL32" s="210">
        <f t="shared" si="24"/>
        <v>7500</v>
      </c>
      <c r="CM32" s="210">
        <f t="shared" si="24"/>
        <v>9000</v>
      </c>
      <c r="CN32" s="210">
        <f t="shared" si="24"/>
        <v>10500</v>
      </c>
      <c r="CO32" s="210">
        <f t="shared" si="24"/>
        <v>12000</v>
      </c>
      <c r="CP32" s="210">
        <f t="shared" si="24"/>
        <v>13500</v>
      </c>
      <c r="CQ32" s="210">
        <f t="shared" si="24"/>
        <v>15000</v>
      </c>
      <c r="CR32" s="210">
        <f t="shared" si="25"/>
        <v>16500</v>
      </c>
      <c r="CS32" s="210">
        <f t="shared" si="25"/>
        <v>18000</v>
      </c>
      <c r="CT32" s="210">
        <f t="shared" si="25"/>
        <v>19500</v>
      </c>
      <c r="CU32" s="210">
        <f t="shared" si="25"/>
        <v>21000</v>
      </c>
      <c r="CV32" s="210">
        <f t="shared" si="25"/>
        <v>22500</v>
      </c>
      <c r="CW32" s="210">
        <f t="shared" si="25"/>
        <v>24000</v>
      </c>
      <c r="CX32" s="210">
        <f t="shared" si="25"/>
        <v>24000</v>
      </c>
      <c r="CY32" s="210">
        <f t="shared" si="25"/>
        <v>24000</v>
      </c>
      <c r="CZ32" s="210">
        <f t="shared" si="25"/>
        <v>24000</v>
      </c>
      <c r="DA32" s="210">
        <f t="shared" si="25"/>
        <v>24000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4400</v>
      </c>
      <c r="E34" s="203">
        <f>Income!E82</f>
        <v>21732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83.018867924528308</v>
      </c>
      <c r="BI34" s="210">
        <f t="shared" si="21"/>
        <v>249.0566037735849</v>
      </c>
      <c r="BJ34" s="210">
        <f t="shared" si="21"/>
        <v>415.09433962264148</v>
      </c>
      <c r="BK34" s="210">
        <f t="shared" si="21"/>
        <v>581.13207547169816</v>
      </c>
      <c r="BL34" s="210">
        <f t="shared" si="21"/>
        <v>747.16981132075466</v>
      </c>
      <c r="BM34" s="210">
        <f t="shared" si="21"/>
        <v>913.20754716981128</v>
      </c>
      <c r="BN34" s="210">
        <f t="shared" si="22"/>
        <v>1079.2452830188679</v>
      </c>
      <c r="BO34" s="210">
        <f t="shared" si="22"/>
        <v>1245.2830188679245</v>
      </c>
      <c r="BP34" s="210">
        <f t="shared" si="22"/>
        <v>1411.3207547169811</v>
      </c>
      <c r="BQ34" s="210">
        <f t="shared" si="22"/>
        <v>1577.3584905660377</v>
      </c>
      <c r="BR34" s="210">
        <f t="shared" si="22"/>
        <v>1743.3962264150944</v>
      </c>
      <c r="BS34" s="210">
        <f t="shared" si="22"/>
        <v>1909.433962264151</v>
      </c>
      <c r="BT34" s="210">
        <f t="shared" si="22"/>
        <v>2075.4716981132074</v>
      </c>
      <c r="BU34" s="210">
        <f t="shared" si="22"/>
        <v>2241.5094339622642</v>
      </c>
      <c r="BV34" s="210">
        <f t="shared" si="22"/>
        <v>2407.5471698113206</v>
      </c>
      <c r="BW34" s="210">
        <f t="shared" si="22"/>
        <v>2573.5849056603774</v>
      </c>
      <c r="BX34" s="210">
        <f t="shared" si="23"/>
        <v>2739.6226415094338</v>
      </c>
      <c r="BY34" s="210">
        <f t="shared" si="23"/>
        <v>2905.6603773584907</v>
      </c>
      <c r="BZ34" s="210">
        <f t="shared" si="23"/>
        <v>3071.6981132075471</v>
      </c>
      <c r="CA34" s="210">
        <f t="shared" si="23"/>
        <v>3237.7358490566039</v>
      </c>
      <c r="CB34" s="210">
        <f t="shared" si="23"/>
        <v>3403.7735849056603</v>
      </c>
      <c r="CC34" s="210">
        <f t="shared" si="23"/>
        <v>3569.8113207547171</v>
      </c>
      <c r="CD34" s="210">
        <f t="shared" si="23"/>
        <v>3735.8490566037735</v>
      </c>
      <c r="CE34" s="210">
        <f t="shared" si="23"/>
        <v>3901.8867924528304</v>
      </c>
      <c r="CF34" s="210">
        <f t="shared" si="23"/>
        <v>4067.9245283018868</v>
      </c>
      <c r="CG34" s="210">
        <f t="shared" si="23"/>
        <v>4233.9622641509432</v>
      </c>
      <c r="CH34" s="210">
        <f t="shared" si="24"/>
        <v>4400</v>
      </c>
      <c r="CI34" s="210">
        <f t="shared" si="24"/>
        <v>5555.4666666666672</v>
      </c>
      <c r="CJ34" s="210">
        <f t="shared" si="24"/>
        <v>6710.9333333333334</v>
      </c>
      <c r="CK34" s="210">
        <f t="shared" si="24"/>
        <v>7866.4</v>
      </c>
      <c r="CL34" s="210">
        <f t="shared" si="24"/>
        <v>9021.8666666666668</v>
      </c>
      <c r="CM34" s="210">
        <f t="shared" si="24"/>
        <v>10177.333333333332</v>
      </c>
      <c r="CN34" s="210">
        <f t="shared" si="24"/>
        <v>11332.8</v>
      </c>
      <c r="CO34" s="210">
        <f t="shared" si="24"/>
        <v>12488.266666666666</v>
      </c>
      <c r="CP34" s="210">
        <f t="shared" si="24"/>
        <v>13643.733333333334</v>
      </c>
      <c r="CQ34" s="210">
        <f t="shared" si="24"/>
        <v>14799.2</v>
      </c>
      <c r="CR34" s="210">
        <f t="shared" si="25"/>
        <v>15954.666666666666</v>
      </c>
      <c r="CS34" s="210">
        <f t="shared" si="25"/>
        <v>17110.133333333331</v>
      </c>
      <c r="CT34" s="210">
        <f t="shared" si="25"/>
        <v>18265.599999999999</v>
      </c>
      <c r="CU34" s="210">
        <f t="shared" si="25"/>
        <v>19421.066666666666</v>
      </c>
      <c r="CV34" s="210">
        <f t="shared" si="25"/>
        <v>20576.533333333333</v>
      </c>
      <c r="CW34" s="210">
        <f t="shared" si="25"/>
        <v>21732</v>
      </c>
      <c r="CX34" s="210">
        <f t="shared" si="25"/>
        <v>21732</v>
      </c>
      <c r="CY34" s="210">
        <f t="shared" si="25"/>
        <v>21732</v>
      </c>
      <c r="CZ34" s="210">
        <f t="shared" si="25"/>
        <v>21732</v>
      </c>
      <c r="DA34" s="210">
        <f t="shared" si="25"/>
        <v>21732</v>
      </c>
    </row>
    <row r="35" spans="1:105">
      <c r="A35" s="201" t="str">
        <f>Income!A83</f>
        <v>Food transfer - official</v>
      </c>
      <c r="B35" s="203">
        <f>Income!B83</f>
        <v>2215.0962285842493</v>
      </c>
      <c r="C35" s="203">
        <f>Income!C83</f>
        <v>2215.0962285842493</v>
      </c>
      <c r="D35" s="203">
        <f>Income!D83</f>
        <v>2215.0962285842493</v>
      </c>
      <c r="E35" s="203">
        <f>Income!E83</f>
        <v>2215.0962285842493</v>
      </c>
      <c r="F35" s="210">
        <f t="shared" si="16"/>
        <v>2215.0962285842493</v>
      </c>
      <c r="G35" s="210">
        <f t="shared" si="16"/>
        <v>2215.0962285842493</v>
      </c>
      <c r="H35" s="210">
        <f t="shared" si="16"/>
        <v>2215.0962285842493</v>
      </c>
      <c r="I35" s="210">
        <f t="shared" si="16"/>
        <v>2215.0962285842493</v>
      </c>
      <c r="J35" s="210">
        <f t="shared" si="16"/>
        <v>2215.0962285842493</v>
      </c>
      <c r="K35" s="210">
        <f t="shared" si="16"/>
        <v>2215.0962285842493</v>
      </c>
      <c r="L35" s="210">
        <f t="shared" si="16"/>
        <v>2215.0962285842493</v>
      </c>
      <c r="M35" s="210">
        <f t="shared" si="16"/>
        <v>2215.0962285842493</v>
      </c>
      <c r="N35" s="210">
        <f t="shared" si="16"/>
        <v>2215.0962285842493</v>
      </c>
      <c r="O35" s="210">
        <f t="shared" si="16"/>
        <v>2215.0962285842493</v>
      </c>
      <c r="P35" s="210">
        <f t="shared" si="17"/>
        <v>2215.0962285842493</v>
      </c>
      <c r="Q35" s="210">
        <f t="shared" si="17"/>
        <v>2215.0962285842493</v>
      </c>
      <c r="R35" s="210">
        <f t="shared" si="17"/>
        <v>2215.0962285842493</v>
      </c>
      <c r="S35" s="210">
        <f t="shared" si="17"/>
        <v>2215.0962285842493</v>
      </c>
      <c r="T35" s="210">
        <f t="shared" si="17"/>
        <v>2215.0962285842493</v>
      </c>
      <c r="U35" s="210">
        <f t="shared" si="17"/>
        <v>2215.0962285842493</v>
      </c>
      <c r="V35" s="210">
        <f t="shared" si="17"/>
        <v>2215.0962285842493</v>
      </c>
      <c r="W35" s="210">
        <f t="shared" si="17"/>
        <v>2215.0962285842493</v>
      </c>
      <c r="X35" s="210">
        <f t="shared" si="17"/>
        <v>2215.0962285842493</v>
      </c>
      <c r="Y35" s="210">
        <f t="shared" si="17"/>
        <v>2215.0962285842493</v>
      </c>
      <c r="Z35" s="210">
        <f t="shared" si="18"/>
        <v>2215.0962285842493</v>
      </c>
      <c r="AA35" s="210">
        <f t="shared" si="18"/>
        <v>2215.0962285842493</v>
      </c>
      <c r="AB35" s="210">
        <f t="shared" si="18"/>
        <v>2215.0962285842493</v>
      </c>
      <c r="AC35" s="210">
        <f t="shared" si="18"/>
        <v>2215.0962285842493</v>
      </c>
      <c r="AD35" s="210">
        <f t="shared" si="18"/>
        <v>2215.0962285842493</v>
      </c>
      <c r="AE35" s="210">
        <f t="shared" si="18"/>
        <v>2215.0962285842493</v>
      </c>
      <c r="AF35" s="210">
        <f t="shared" si="18"/>
        <v>2215.0962285842493</v>
      </c>
      <c r="AG35" s="210">
        <f t="shared" si="18"/>
        <v>2215.0962285842493</v>
      </c>
      <c r="AH35" s="210">
        <f t="shared" si="18"/>
        <v>2215.0962285842493</v>
      </c>
      <c r="AI35" s="210">
        <f t="shared" si="18"/>
        <v>2215.0962285842493</v>
      </c>
      <c r="AJ35" s="210">
        <f t="shared" si="19"/>
        <v>2215.0962285842493</v>
      </c>
      <c r="AK35" s="210">
        <f t="shared" si="19"/>
        <v>2215.0962285842493</v>
      </c>
      <c r="AL35" s="210">
        <f t="shared" si="19"/>
        <v>2215.0962285842493</v>
      </c>
      <c r="AM35" s="210">
        <f t="shared" si="19"/>
        <v>2215.0962285842493</v>
      </c>
      <c r="AN35" s="210">
        <f t="shared" si="19"/>
        <v>2215.0962285842493</v>
      </c>
      <c r="AO35" s="210">
        <f t="shared" si="19"/>
        <v>2215.0962285842493</v>
      </c>
      <c r="AP35" s="210">
        <f t="shared" si="19"/>
        <v>2215.0962285842493</v>
      </c>
      <c r="AQ35" s="210">
        <f t="shared" si="19"/>
        <v>2215.0962285842493</v>
      </c>
      <c r="AR35" s="210">
        <f t="shared" si="19"/>
        <v>2215.0962285842493</v>
      </c>
      <c r="AS35" s="210">
        <f t="shared" si="19"/>
        <v>2215.0962285842493</v>
      </c>
      <c r="AT35" s="210">
        <f t="shared" si="20"/>
        <v>2215.0962285842493</v>
      </c>
      <c r="AU35" s="210">
        <f t="shared" si="20"/>
        <v>2215.0962285842493</v>
      </c>
      <c r="AV35" s="210">
        <f t="shared" si="20"/>
        <v>2215.0962285842493</v>
      </c>
      <c r="AW35" s="210">
        <f t="shared" si="20"/>
        <v>2215.0962285842493</v>
      </c>
      <c r="AX35" s="210">
        <f t="shared" si="20"/>
        <v>2215.0962285842493</v>
      </c>
      <c r="AY35" s="210">
        <f t="shared" si="20"/>
        <v>2215.0962285842493</v>
      </c>
      <c r="AZ35" s="210">
        <f t="shared" si="20"/>
        <v>2215.0962285842493</v>
      </c>
      <c r="BA35" s="210">
        <f t="shared" si="20"/>
        <v>2215.0962285842493</v>
      </c>
      <c r="BB35" s="210">
        <f t="shared" si="20"/>
        <v>2215.0962285842493</v>
      </c>
      <c r="BC35" s="210">
        <f t="shared" si="20"/>
        <v>2215.0962285842493</v>
      </c>
      <c r="BD35" s="210">
        <f t="shared" si="21"/>
        <v>2215.0962285842493</v>
      </c>
      <c r="BE35" s="210">
        <f t="shared" si="21"/>
        <v>2215.0962285842493</v>
      </c>
      <c r="BF35" s="210">
        <f t="shared" si="21"/>
        <v>2215.0962285842493</v>
      </c>
      <c r="BG35" s="210">
        <f t="shared" si="21"/>
        <v>2215.0962285842493</v>
      </c>
      <c r="BH35" s="210">
        <f t="shared" si="21"/>
        <v>2215.0962285842493</v>
      </c>
      <c r="BI35" s="210">
        <f t="shared" si="21"/>
        <v>2215.0962285842493</v>
      </c>
      <c r="BJ35" s="210">
        <f t="shared" si="21"/>
        <v>2215.0962285842493</v>
      </c>
      <c r="BK35" s="210">
        <f t="shared" si="21"/>
        <v>2215.0962285842493</v>
      </c>
      <c r="BL35" s="210">
        <f t="shared" si="21"/>
        <v>2215.0962285842493</v>
      </c>
      <c r="BM35" s="210">
        <f t="shared" si="21"/>
        <v>2215.0962285842493</v>
      </c>
      <c r="BN35" s="210">
        <f t="shared" si="22"/>
        <v>2215.0962285842493</v>
      </c>
      <c r="BO35" s="210">
        <f t="shared" si="22"/>
        <v>2215.0962285842493</v>
      </c>
      <c r="BP35" s="210">
        <f t="shared" si="22"/>
        <v>2215.0962285842493</v>
      </c>
      <c r="BQ35" s="210">
        <f t="shared" si="22"/>
        <v>2215.0962285842493</v>
      </c>
      <c r="BR35" s="210">
        <f t="shared" si="22"/>
        <v>2215.0962285842493</v>
      </c>
      <c r="BS35" s="210">
        <f t="shared" si="22"/>
        <v>2215.0962285842493</v>
      </c>
      <c r="BT35" s="210">
        <f t="shared" si="22"/>
        <v>2215.0962285842493</v>
      </c>
      <c r="BU35" s="210">
        <f t="shared" si="22"/>
        <v>2215.0962285842493</v>
      </c>
      <c r="BV35" s="210">
        <f t="shared" si="22"/>
        <v>2215.0962285842493</v>
      </c>
      <c r="BW35" s="210">
        <f t="shared" si="22"/>
        <v>2215.0962285842493</v>
      </c>
      <c r="BX35" s="210">
        <f t="shared" si="23"/>
        <v>2215.0962285842493</v>
      </c>
      <c r="BY35" s="210">
        <f t="shared" si="23"/>
        <v>2215.0962285842493</v>
      </c>
      <c r="BZ35" s="210">
        <f t="shared" si="23"/>
        <v>2215.0962285842493</v>
      </c>
      <c r="CA35" s="210">
        <f t="shared" si="23"/>
        <v>2215.0962285842493</v>
      </c>
      <c r="CB35" s="210">
        <f t="shared" si="23"/>
        <v>2215.0962285842493</v>
      </c>
      <c r="CC35" s="210">
        <f t="shared" si="23"/>
        <v>2215.0962285842493</v>
      </c>
      <c r="CD35" s="210">
        <f t="shared" si="23"/>
        <v>2215.0962285842493</v>
      </c>
      <c r="CE35" s="210">
        <f t="shared" si="23"/>
        <v>2215.0962285842493</v>
      </c>
      <c r="CF35" s="210">
        <f t="shared" si="23"/>
        <v>2215.0962285842493</v>
      </c>
      <c r="CG35" s="210">
        <f t="shared" si="23"/>
        <v>2215.0962285842493</v>
      </c>
      <c r="CH35" s="210">
        <f t="shared" si="24"/>
        <v>2215.0962285842493</v>
      </c>
      <c r="CI35" s="210">
        <f t="shared" si="24"/>
        <v>2215.0962285842493</v>
      </c>
      <c r="CJ35" s="210">
        <f t="shared" si="24"/>
        <v>2215.0962285842493</v>
      </c>
      <c r="CK35" s="210">
        <f t="shared" si="24"/>
        <v>2215.0962285842493</v>
      </c>
      <c r="CL35" s="210">
        <f t="shared" si="24"/>
        <v>2215.0962285842493</v>
      </c>
      <c r="CM35" s="210">
        <f t="shared" si="24"/>
        <v>2215.0962285842493</v>
      </c>
      <c r="CN35" s="210">
        <f t="shared" si="24"/>
        <v>2215.0962285842493</v>
      </c>
      <c r="CO35" s="210">
        <f t="shared" si="24"/>
        <v>2215.0962285842493</v>
      </c>
      <c r="CP35" s="210">
        <f t="shared" si="24"/>
        <v>2215.0962285842493</v>
      </c>
      <c r="CQ35" s="210">
        <f t="shared" si="24"/>
        <v>2215.0962285842493</v>
      </c>
      <c r="CR35" s="210">
        <f t="shared" si="25"/>
        <v>2215.0962285842493</v>
      </c>
      <c r="CS35" s="210">
        <f t="shared" si="25"/>
        <v>2215.0962285842493</v>
      </c>
      <c r="CT35" s="210">
        <f t="shared" si="25"/>
        <v>2215.0962285842493</v>
      </c>
      <c r="CU35" s="210">
        <f t="shared" si="25"/>
        <v>2215.0962285842493</v>
      </c>
      <c r="CV35" s="210">
        <f t="shared" si="25"/>
        <v>2215.0962285842493</v>
      </c>
      <c r="CW35" s="210">
        <f t="shared" si="25"/>
        <v>2215.0962285842493</v>
      </c>
      <c r="CX35" s="210">
        <f t="shared" si="25"/>
        <v>2215.0962285842493</v>
      </c>
      <c r="CY35" s="210">
        <f t="shared" si="25"/>
        <v>2215.0962285842493</v>
      </c>
      <c r="CZ35" s="210">
        <f t="shared" si="25"/>
        <v>2215.0962285842493</v>
      </c>
      <c r="DA35" s="210">
        <f t="shared" si="25"/>
        <v>2215.0962285842493</v>
      </c>
    </row>
    <row r="36" spans="1:105">
      <c r="A36" s="201" t="str">
        <f>Income!A85</f>
        <v>Cash transfer - official</v>
      </c>
      <c r="B36" s="203">
        <f>Income!B85</f>
        <v>28320</v>
      </c>
      <c r="C36" s="203">
        <f>Income!C85</f>
        <v>28320</v>
      </c>
      <c r="D36" s="203">
        <f>Income!D85</f>
        <v>8520</v>
      </c>
      <c r="E36" s="203">
        <f>Income!E85</f>
        <v>8520</v>
      </c>
      <c r="F36" s="210">
        <f t="shared" si="16"/>
        <v>28320</v>
      </c>
      <c r="G36" s="210">
        <f t="shared" si="16"/>
        <v>28320</v>
      </c>
      <c r="H36" s="210">
        <f t="shared" si="16"/>
        <v>28320</v>
      </c>
      <c r="I36" s="210">
        <f t="shared" si="16"/>
        <v>28320</v>
      </c>
      <c r="J36" s="210">
        <f t="shared" si="16"/>
        <v>28320</v>
      </c>
      <c r="K36" s="210">
        <f t="shared" si="16"/>
        <v>28320</v>
      </c>
      <c r="L36" s="210">
        <f t="shared" si="16"/>
        <v>28320</v>
      </c>
      <c r="M36" s="210">
        <f t="shared" si="16"/>
        <v>28320</v>
      </c>
      <c r="N36" s="210">
        <f t="shared" si="16"/>
        <v>28320</v>
      </c>
      <c r="O36" s="210">
        <f t="shared" si="16"/>
        <v>28320</v>
      </c>
      <c r="P36" s="210">
        <f t="shared" si="16"/>
        <v>28320</v>
      </c>
      <c r="Q36" s="210">
        <f t="shared" si="16"/>
        <v>28320</v>
      </c>
      <c r="R36" s="210">
        <f t="shared" si="16"/>
        <v>28320</v>
      </c>
      <c r="S36" s="210">
        <f t="shared" si="16"/>
        <v>28320</v>
      </c>
      <c r="T36" s="210">
        <f t="shared" si="16"/>
        <v>28320</v>
      </c>
      <c r="U36" s="210">
        <f t="shared" si="16"/>
        <v>28320</v>
      </c>
      <c r="V36" s="210">
        <f t="shared" si="17"/>
        <v>28320</v>
      </c>
      <c r="W36" s="210">
        <f t="shared" si="17"/>
        <v>28320</v>
      </c>
      <c r="X36" s="210">
        <f t="shared" si="17"/>
        <v>28320</v>
      </c>
      <c r="Y36" s="210">
        <f t="shared" si="17"/>
        <v>28320</v>
      </c>
      <c r="Z36" s="210">
        <f t="shared" si="17"/>
        <v>28320</v>
      </c>
      <c r="AA36" s="210">
        <f t="shared" si="17"/>
        <v>28320</v>
      </c>
      <c r="AB36" s="210">
        <f t="shared" si="17"/>
        <v>28320</v>
      </c>
      <c r="AC36" s="210">
        <f t="shared" si="17"/>
        <v>28320</v>
      </c>
      <c r="AD36" s="210">
        <f t="shared" si="17"/>
        <v>28320</v>
      </c>
      <c r="AE36" s="210">
        <f t="shared" si="17"/>
        <v>28320</v>
      </c>
      <c r="AF36" s="210">
        <f t="shared" si="18"/>
        <v>28320</v>
      </c>
      <c r="AG36" s="210">
        <f t="shared" si="18"/>
        <v>28320</v>
      </c>
      <c r="AH36" s="210">
        <f t="shared" si="18"/>
        <v>28320</v>
      </c>
      <c r="AI36" s="210">
        <f t="shared" si="18"/>
        <v>28320</v>
      </c>
      <c r="AJ36" s="210">
        <f t="shared" si="18"/>
        <v>28320</v>
      </c>
      <c r="AK36" s="210">
        <f t="shared" si="18"/>
        <v>28320</v>
      </c>
      <c r="AL36" s="210">
        <f t="shared" si="18"/>
        <v>28320</v>
      </c>
      <c r="AM36" s="210">
        <f t="shared" si="18"/>
        <v>28320</v>
      </c>
      <c r="AN36" s="210">
        <f t="shared" si="18"/>
        <v>28320</v>
      </c>
      <c r="AO36" s="210">
        <f t="shared" si="18"/>
        <v>28320</v>
      </c>
      <c r="AP36" s="210">
        <f t="shared" si="19"/>
        <v>28320</v>
      </c>
      <c r="AQ36" s="210">
        <f t="shared" si="19"/>
        <v>28320</v>
      </c>
      <c r="AR36" s="210">
        <f t="shared" si="19"/>
        <v>28320</v>
      </c>
      <c r="AS36" s="210">
        <f t="shared" si="19"/>
        <v>28320</v>
      </c>
      <c r="AT36" s="210">
        <f t="shared" si="19"/>
        <v>28320</v>
      </c>
      <c r="AU36" s="210">
        <f t="shared" si="19"/>
        <v>28320</v>
      </c>
      <c r="AV36" s="210">
        <f t="shared" si="19"/>
        <v>28320</v>
      </c>
      <c r="AW36" s="210">
        <f t="shared" si="19"/>
        <v>28320</v>
      </c>
      <c r="AX36" s="210">
        <f t="shared" si="19"/>
        <v>28320</v>
      </c>
      <c r="AY36" s="210">
        <f t="shared" si="19"/>
        <v>28320</v>
      </c>
      <c r="AZ36" s="210">
        <f t="shared" si="20"/>
        <v>28320</v>
      </c>
      <c r="BA36" s="210">
        <f t="shared" si="20"/>
        <v>28320</v>
      </c>
      <c r="BB36" s="210">
        <f t="shared" si="20"/>
        <v>28320</v>
      </c>
      <c r="BC36" s="210">
        <f t="shared" si="20"/>
        <v>28320</v>
      </c>
      <c r="BD36" s="210">
        <f t="shared" si="20"/>
        <v>28320</v>
      </c>
      <c r="BE36" s="210">
        <f t="shared" si="20"/>
        <v>28320</v>
      </c>
      <c r="BF36" s="210">
        <f t="shared" si="20"/>
        <v>28320</v>
      </c>
      <c r="BG36" s="210">
        <f t="shared" si="20"/>
        <v>28320</v>
      </c>
      <c r="BH36" s="210">
        <f t="shared" si="20"/>
        <v>27946.415094339623</v>
      </c>
      <c r="BI36" s="210">
        <f t="shared" si="20"/>
        <v>27199.245283018867</v>
      </c>
      <c r="BJ36" s="210">
        <f t="shared" si="21"/>
        <v>26452.075471698114</v>
      </c>
      <c r="BK36" s="210">
        <f t="shared" si="21"/>
        <v>25704.905660377357</v>
      </c>
      <c r="BL36" s="210">
        <f t="shared" si="21"/>
        <v>24957.735849056604</v>
      </c>
      <c r="BM36" s="210">
        <f t="shared" si="21"/>
        <v>24210.566037735851</v>
      </c>
      <c r="BN36" s="210">
        <f t="shared" si="21"/>
        <v>23463.396226415094</v>
      </c>
      <c r="BO36" s="210">
        <f t="shared" si="21"/>
        <v>22716.226415094337</v>
      </c>
      <c r="BP36" s="210">
        <f t="shared" si="21"/>
        <v>21969.056603773584</v>
      </c>
      <c r="BQ36" s="210">
        <f t="shared" si="21"/>
        <v>21221.886792452831</v>
      </c>
      <c r="BR36" s="210">
        <f t="shared" si="21"/>
        <v>20474.716981132075</v>
      </c>
      <c r="BS36" s="210">
        <f t="shared" si="21"/>
        <v>19727.547169811322</v>
      </c>
      <c r="BT36" s="210">
        <f t="shared" si="22"/>
        <v>18980.377358490565</v>
      </c>
      <c r="BU36" s="210">
        <f t="shared" si="22"/>
        <v>18233.207547169812</v>
      </c>
      <c r="BV36" s="210">
        <f t="shared" si="22"/>
        <v>17486.037735849059</v>
      </c>
      <c r="BW36" s="210">
        <f t="shared" si="22"/>
        <v>16738.867924528302</v>
      </c>
      <c r="BX36" s="210">
        <f t="shared" si="22"/>
        <v>15991.698113207547</v>
      </c>
      <c r="BY36" s="210">
        <f t="shared" si="22"/>
        <v>15244.528301886792</v>
      </c>
      <c r="BZ36" s="210">
        <f t="shared" si="22"/>
        <v>14497.358490566037</v>
      </c>
      <c r="CA36" s="210">
        <f t="shared" si="22"/>
        <v>13750.188679245282</v>
      </c>
      <c r="CB36" s="210">
        <f t="shared" si="22"/>
        <v>13003.018867924528</v>
      </c>
      <c r="CC36" s="210">
        <f t="shared" si="22"/>
        <v>12255.849056603774</v>
      </c>
      <c r="CD36" s="210">
        <f t="shared" si="23"/>
        <v>11508.67924528302</v>
      </c>
      <c r="CE36" s="210">
        <f t="shared" si="23"/>
        <v>10761.509433962263</v>
      </c>
      <c r="CF36" s="210">
        <f t="shared" si="23"/>
        <v>10014.33962264151</v>
      </c>
      <c r="CG36" s="210">
        <f t="shared" si="23"/>
        <v>9267.1698113207531</v>
      </c>
      <c r="CH36" s="210">
        <f t="shared" si="23"/>
        <v>8520</v>
      </c>
      <c r="CI36" s="210">
        <f t="shared" si="23"/>
        <v>8520</v>
      </c>
      <c r="CJ36" s="210">
        <f t="shared" si="23"/>
        <v>8520</v>
      </c>
      <c r="CK36" s="210">
        <f t="shared" si="23"/>
        <v>8520</v>
      </c>
      <c r="CL36" s="210">
        <f t="shared" si="23"/>
        <v>8520</v>
      </c>
      <c r="CM36" s="210">
        <f t="shared" si="23"/>
        <v>8520</v>
      </c>
      <c r="CN36" s="210">
        <f t="shared" si="24"/>
        <v>8520</v>
      </c>
      <c r="CO36" s="210">
        <f t="shared" si="24"/>
        <v>8520</v>
      </c>
      <c r="CP36" s="210">
        <f t="shared" si="24"/>
        <v>8520</v>
      </c>
      <c r="CQ36" s="210">
        <f t="shared" si="24"/>
        <v>8520</v>
      </c>
      <c r="CR36" s="210">
        <f t="shared" si="24"/>
        <v>8520</v>
      </c>
      <c r="CS36" s="210">
        <f t="shared" si="24"/>
        <v>8520</v>
      </c>
      <c r="CT36" s="210">
        <f t="shared" si="24"/>
        <v>8520</v>
      </c>
      <c r="CU36" s="210">
        <f t="shared" si="24"/>
        <v>8520</v>
      </c>
      <c r="CV36" s="210">
        <f t="shared" si="24"/>
        <v>8520</v>
      </c>
      <c r="CW36" s="210">
        <f t="shared" si="24"/>
        <v>8520</v>
      </c>
      <c r="CX36" s="210">
        <f t="shared" si="25"/>
        <v>8520</v>
      </c>
      <c r="CY36" s="210">
        <f t="shared" si="25"/>
        <v>8520</v>
      </c>
      <c r="CZ36" s="210">
        <f t="shared" si="25"/>
        <v>8520</v>
      </c>
      <c r="DA36" s="210">
        <f t="shared" si="25"/>
        <v>8520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4400</v>
      </c>
      <c r="E37" s="203">
        <f>Income!E86</f>
        <v>12000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83.018867924528308</v>
      </c>
      <c r="BI37" s="210">
        <f t="shared" si="21"/>
        <v>249.0566037735849</v>
      </c>
      <c r="BJ37" s="210">
        <f t="shared" si="21"/>
        <v>415.09433962264148</v>
      </c>
      <c r="BK37" s="210">
        <f t="shared" si="21"/>
        <v>581.13207547169816</v>
      </c>
      <c r="BL37" s="210">
        <f t="shared" si="21"/>
        <v>747.16981132075466</v>
      </c>
      <c r="BM37" s="210">
        <f t="shared" si="21"/>
        <v>913.20754716981128</v>
      </c>
      <c r="BN37" s="210">
        <f t="shared" si="22"/>
        <v>1079.2452830188679</v>
      </c>
      <c r="BO37" s="210">
        <f t="shared" si="22"/>
        <v>1245.2830188679245</v>
      </c>
      <c r="BP37" s="210">
        <f t="shared" si="22"/>
        <v>1411.3207547169811</v>
      </c>
      <c r="BQ37" s="210">
        <f t="shared" si="22"/>
        <v>1577.3584905660377</v>
      </c>
      <c r="BR37" s="210">
        <f t="shared" si="22"/>
        <v>1743.3962264150944</v>
      </c>
      <c r="BS37" s="210">
        <f t="shared" si="22"/>
        <v>1909.433962264151</v>
      </c>
      <c r="BT37" s="210">
        <f t="shared" si="22"/>
        <v>2075.4716981132074</v>
      </c>
      <c r="BU37" s="210">
        <f t="shared" si="22"/>
        <v>2241.5094339622642</v>
      </c>
      <c r="BV37" s="210">
        <f t="shared" si="22"/>
        <v>2407.5471698113206</v>
      </c>
      <c r="BW37" s="210">
        <f t="shared" si="22"/>
        <v>2573.5849056603774</v>
      </c>
      <c r="BX37" s="210">
        <f t="shared" si="23"/>
        <v>2739.6226415094338</v>
      </c>
      <c r="BY37" s="210">
        <f t="shared" si="23"/>
        <v>2905.6603773584907</v>
      </c>
      <c r="BZ37" s="210">
        <f t="shared" si="23"/>
        <v>3071.6981132075471</v>
      </c>
      <c r="CA37" s="210">
        <f t="shared" si="23"/>
        <v>3237.7358490566039</v>
      </c>
      <c r="CB37" s="210">
        <f t="shared" si="23"/>
        <v>3403.7735849056603</v>
      </c>
      <c r="CC37" s="210">
        <f t="shared" si="23"/>
        <v>3569.8113207547171</v>
      </c>
      <c r="CD37" s="210">
        <f t="shared" si="23"/>
        <v>3735.8490566037735</v>
      </c>
      <c r="CE37" s="210">
        <f t="shared" si="23"/>
        <v>3901.8867924528304</v>
      </c>
      <c r="CF37" s="210">
        <f t="shared" si="23"/>
        <v>4067.9245283018868</v>
      </c>
      <c r="CG37" s="210">
        <f t="shared" si="23"/>
        <v>4233.9622641509432</v>
      </c>
      <c r="CH37" s="210">
        <f t="shared" si="24"/>
        <v>4400</v>
      </c>
      <c r="CI37" s="210">
        <f t="shared" si="24"/>
        <v>4906.666666666667</v>
      </c>
      <c r="CJ37" s="210">
        <f t="shared" si="24"/>
        <v>5413.333333333333</v>
      </c>
      <c r="CK37" s="210">
        <f t="shared" si="24"/>
        <v>5920</v>
      </c>
      <c r="CL37" s="210">
        <f t="shared" si="24"/>
        <v>6426.666666666667</v>
      </c>
      <c r="CM37" s="210">
        <f t="shared" si="24"/>
        <v>6933.3333333333339</v>
      </c>
      <c r="CN37" s="210">
        <f t="shared" si="24"/>
        <v>7440</v>
      </c>
      <c r="CO37" s="210">
        <f t="shared" si="24"/>
        <v>7946.6666666666661</v>
      </c>
      <c r="CP37" s="210">
        <f t="shared" si="24"/>
        <v>8453.3333333333339</v>
      </c>
      <c r="CQ37" s="210">
        <f t="shared" si="24"/>
        <v>8960</v>
      </c>
      <c r="CR37" s="210">
        <f t="shared" si="25"/>
        <v>9466.6666666666679</v>
      </c>
      <c r="CS37" s="210">
        <f t="shared" si="25"/>
        <v>9973.3333333333321</v>
      </c>
      <c r="CT37" s="210">
        <f t="shared" si="25"/>
        <v>10480</v>
      </c>
      <c r="CU37" s="210">
        <f t="shared" si="25"/>
        <v>10986.666666666668</v>
      </c>
      <c r="CV37" s="210">
        <f t="shared" si="25"/>
        <v>11493.333333333332</v>
      </c>
      <c r="CW37" s="210">
        <f t="shared" si="25"/>
        <v>12000</v>
      </c>
      <c r="CX37" s="210">
        <f t="shared" si="25"/>
        <v>12000</v>
      </c>
      <c r="CY37" s="210">
        <f t="shared" si="25"/>
        <v>12000</v>
      </c>
      <c r="CZ37" s="210">
        <f t="shared" si="25"/>
        <v>12000</v>
      </c>
      <c r="DA37" s="210">
        <f t="shared" si="25"/>
        <v>12000</v>
      </c>
    </row>
    <row r="38" spans="1:105">
      <c r="A38" s="201" t="str">
        <f>Income!A88</f>
        <v>TOTAL</v>
      </c>
      <c r="B38" s="203">
        <f>Income!B88</f>
        <v>48894.447965172163</v>
      </c>
      <c r="C38" s="203">
        <f>Income!C88</f>
        <v>54287.437771621437</v>
      </c>
      <c r="D38" s="203">
        <f>Income!D88</f>
        <v>86764.917828523787</v>
      </c>
      <c r="E38" s="203">
        <f>Income!E88</f>
        <v>147466.50419020921</v>
      </c>
      <c r="F38" s="204">
        <f t="shared" ref="F38:AK38" si="26">SUM(F25:F37)</f>
        <v>38514.447965172163</v>
      </c>
      <c r="G38" s="204">
        <f t="shared" si="26"/>
        <v>38514.447965172163</v>
      </c>
      <c r="H38" s="204">
        <f t="shared" si="26"/>
        <v>38514.447965172163</v>
      </c>
      <c r="I38" s="204">
        <f t="shared" si="26"/>
        <v>38514.447965172163</v>
      </c>
      <c r="J38" s="204">
        <f t="shared" si="26"/>
        <v>38514.447965172163</v>
      </c>
      <c r="K38" s="204">
        <f t="shared" si="26"/>
        <v>38514.447965172163</v>
      </c>
      <c r="L38" s="204">
        <f t="shared" si="26"/>
        <v>38514.447965172163</v>
      </c>
      <c r="M38" s="204">
        <f t="shared" si="26"/>
        <v>38514.447965172163</v>
      </c>
      <c r="N38" s="204">
        <f t="shared" si="26"/>
        <v>38514.447965172163</v>
      </c>
      <c r="O38" s="204">
        <f t="shared" si="26"/>
        <v>38514.447965172163</v>
      </c>
      <c r="P38" s="204">
        <f t="shared" si="26"/>
        <v>38514.447965172163</v>
      </c>
      <c r="Q38" s="204">
        <f t="shared" si="26"/>
        <v>38514.447965172163</v>
      </c>
      <c r="R38" s="204">
        <f t="shared" si="26"/>
        <v>38514.447965172163</v>
      </c>
      <c r="S38" s="204">
        <f t="shared" si="26"/>
        <v>38514.447965172163</v>
      </c>
      <c r="T38" s="204">
        <f t="shared" si="26"/>
        <v>38514.447965172163</v>
      </c>
      <c r="U38" s="204">
        <f t="shared" si="26"/>
        <v>38514.447965172163</v>
      </c>
      <c r="V38" s="204">
        <f t="shared" si="26"/>
        <v>38514.447965172163</v>
      </c>
      <c r="W38" s="204">
        <f t="shared" si="26"/>
        <v>38514.447965172163</v>
      </c>
      <c r="X38" s="204">
        <f t="shared" si="26"/>
        <v>38514.447965172163</v>
      </c>
      <c r="Y38" s="204">
        <f t="shared" si="26"/>
        <v>38630.633533835724</v>
      </c>
      <c r="Z38" s="204">
        <f t="shared" si="26"/>
        <v>38863.004671162846</v>
      </c>
      <c r="AA38" s="204">
        <f t="shared" si="26"/>
        <v>39095.375808489967</v>
      </c>
      <c r="AB38" s="204">
        <f t="shared" si="26"/>
        <v>39327.746945817089</v>
      </c>
      <c r="AC38" s="204">
        <f t="shared" si="26"/>
        <v>39560.118083144211</v>
      </c>
      <c r="AD38" s="204">
        <f t="shared" si="26"/>
        <v>39792.489220471332</v>
      </c>
      <c r="AE38" s="204">
        <f t="shared" si="26"/>
        <v>40024.860357798454</v>
      </c>
      <c r="AF38" s="204">
        <f t="shared" si="26"/>
        <v>40257.231495125576</v>
      </c>
      <c r="AG38" s="204">
        <f t="shared" si="26"/>
        <v>40489.602632452697</v>
      </c>
      <c r="AH38" s="204">
        <f t="shared" si="26"/>
        <v>40721.973769779819</v>
      </c>
      <c r="AI38" s="204">
        <f t="shared" si="26"/>
        <v>40954.344907106941</v>
      </c>
      <c r="AJ38" s="204">
        <f t="shared" si="26"/>
        <v>41186.716044434062</v>
      </c>
      <c r="AK38" s="204">
        <f t="shared" si="26"/>
        <v>41419.087181761184</v>
      </c>
      <c r="AL38" s="204">
        <f t="shared" ref="AL38:BQ38" si="27">SUM(AL25:AL37)</f>
        <v>41651.458319088306</v>
      </c>
      <c r="AM38" s="204">
        <f t="shared" si="27"/>
        <v>41883.829456415428</v>
      </c>
      <c r="AN38" s="204">
        <f t="shared" si="27"/>
        <v>42116.200593742549</v>
      </c>
      <c r="AO38" s="204">
        <f t="shared" si="27"/>
        <v>42348.571731069671</v>
      </c>
      <c r="AP38" s="204">
        <f t="shared" si="27"/>
        <v>42580.942868396793</v>
      </c>
      <c r="AQ38" s="204">
        <f t="shared" si="27"/>
        <v>42813.314005723914</v>
      </c>
      <c r="AR38" s="204">
        <f t="shared" si="27"/>
        <v>43045.685143051043</v>
      </c>
      <c r="AS38" s="204">
        <f t="shared" si="27"/>
        <v>43278.056280378165</v>
      </c>
      <c r="AT38" s="204">
        <f t="shared" si="27"/>
        <v>43510.427417705287</v>
      </c>
      <c r="AU38" s="204">
        <f t="shared" si="27"/>
        <v>43742.798555032408</v>
      </c>
      <c r="AV38" s="204">
        <f t="shared" si="27"/>
        <v>43975.16969235953</v>
      </c>
      <c r="AW38" s="204">
        <f t="shared" si="27"/>
        <v>44207.540829686652</v>
      </c>
      <c r="AX38" s="204">
        <f t="shared" si="27"/>
        <v>44439.911967013773</v>
      </c>
      <c r="AY38" s="204">
        <f t="shared" si="27"/>
        <v>44672.283104340895</v>
      </c>
      <c r="AZ38" s="204">
        <f t="shared" si="27"/>
        <v>44904.654241668017</v>
      </c>
      <c r="BA38" s="204">
        <f t="shared" si="27"/>
        <v>45137.025378995138</v>
      </c>
      <c r="BB38" s="204">
        <f t="shared" si="27"/>
        <v>45369.39651632226</v>
      </c>
      <c r="BC38" s="204">
        <f t="shared" si="27"/>
        <v>45601.767653649382</v>
      </c>
      <c r="BD38" s="204">
        <f t="shared" si="27"/>
        <v>45834.138790976504</v>
      </c>
      <c r="BE38" s="204">
        <f t="shared" si="27"/>
        <v>46066.509928303625</v>
      </c>
      <c r="BF38" s="204">
        <f t="shared" si="27"/>
        <v>46298.881065630747</v>
      </c>
      <c r="BG38" s="204">
        <f t="shared" si="27"/>
        <v>46531.252202957869</v>
      </c>
      <c r="BH38" s="204">
        <f t="shared" si="27"/>
        <v>47170.409093449773</v>
      </c>
      <c r="BI38" s="204">
        <f t="shared" si="27"/>
        <v>48216.351737106466</v>
      </c>
      <c r="BJ38" s="204">
        <f t="shared" si="27"/>
        <v>49262.29438076316</v>
      </c>
      <c r="BK38" s="204">
        <f t="shared" si="27"/>
        <v>50308.237024419854</v>
      </c>
      <c r="BL38" s="204">
        <f t="shared" si="27"/>
        <v>51354.17966807654</v>
      </c>
      <c r="BM38" s="204">
        <f t="shared" si="27"/>
        <v>52400.122311733241</v>
      </c>
      <c r="BN38" s="204">
        <f t="shared" si="27"/>
        <v>53446.064955389927</v>
      </c>
      <c r="BO38" s="204">
        <f t="shared" si="27"/>
        <v>54492.007599046621</v>
      </c>
      <c r="BP38" s="204">
        <f t="shared" si="27"/>
        <v>55537.950242703315</v>
      </c>
      <c r="BQ38" s="204">
        <f t="shared" si="27"/>
        <v>56583.892886360016</v>
      </c>
      <c r="BR38" s="204">
        <f t="shared" ref="BR38:CW38" si="28">SUM(BR25:BR37)</f>
        <v>57629.83553001671</v>
      </c>
      <c r="BS38" s="204">
        <f t="shared" si="28"/>
        <v>58675.778173673396</v>
      </c>
      <c r="BT38" s="204">
        <f t="shared" si="28"/>
        <v>59721.720817330082</v>
      </c>
      <c r="BU38" s="204">
        <f t="shared" si="28"/>
        <v>60767.663460986783</v>
      </c>
      <c r="BV38" s="204">
        <f t="shared" si="28"/>
        <v>61813.606104643462</v>
      </c>
      <c r="BW38" s="204">
        <f t="shared" si="28"/>
        <v>62859.548748300163</v>
      </c>
      <c r="BX38" s="204">
        <f t="shared" si="28"/>
        <v>63905.49139195685</v>
      </c>
      <c r="BY38" s="204">
        <f t="shared" si="28"/>
        <v>64951.434035613551</v>
      </c>
      <c r="BZ38" s="204">
        <f t="shared" si="28"/>
        <v>65997.376679270237</v>
      </c>
      <c r="CA38" s="204">
        <f t="shared" si="28"/>
        <v>67043.319322926924</v>
      </c>
      <c r="CB38" s="204">
        <f t="shared" si="28"/>
        <v>68089.261966583625</v>
      </c>
      <c r="CC38" s="204">
        <f t="shared" si="28"/>
        <v>69135.204610240311</v>
      </c>
      <c r="CD38" s="204">
        <f t="shared" si="28"/>
        <v>70181.147253897012</v>
      </c>
      <c r="CE38" s="204">
        <f t="shared" si="28"/>
        <v>71227.089897553713</v>
      </c>
      <c r="CF38" s="204">
        <f t="shared" si="28"/>
        <v>72273.032541210385</v>
      </c>
      <c r="CG38" s="204">
        <f t="shared" si="28"/>
        <v>73318.975184867086</v>
      </c>
      <c r="CH38" s="204">
        <f t="shared" si="28"/>
        <v>74364.917828523787</v>
      </c>
      <c r="CI38" s="204">
        <f t="shared" si="28"/>
        <v>78806.356919302823</v>
      </c>
      <c r="CJ38" s="204">
        <f t="shared" si="28"/>
        <v>83247.796010081831</v>
      </c>
      <c r="CK38" s="204">
        <f t="shared" si="28"/>
        <v>87689.235100860868</v>
      </c>
      <c r="CL38" s="204">
        <f t="shared" si="28"/>
        <v>92130.674191639904</v>
      </c>
      <c r="CM38" s="204">
        <f t="shared" si="28"/>
        <v>96572.113282418912</v>
      </c>
      <c r="CN38" s="204">
        <f t="shared" si="28"/>
        <v>101013.55237319796</v>
      </c>
      <c r="CO38" s="204">
        <f t="shared" si="28"/>
        <v>105454.991463977</v>
      </c>
      <c r="CP38" s="204">
        <f t="shared" si="28"/>
        <v>109896.43055475601</v>
      </c>
      <c r="CQ38" s="204">
        <f t="shared" si="28"/>
        <v>114337.86964553504</v>
      </c>
      <c r="CR38" s="204">
        <f t="shared" si="28"/>
        <v>118779.30873631408</v>
      </c>
      <c r="CS38" s="204">
        <f t="shared" si="28"/>
        <v>123220.74782709309</v>
      </c>
      <c r="CT38" s="204">
        <f t="shared" si="28"/>
        <v>127662.18691787212</v>
      </c>
      <c r="CU38" s="204">
        <f t="shared" si="28"/>
        <v>132103.62600865113</v>
      </c>
      <c r="CV38" s="204">
        <f t="shared" si="28"/>
        <v>136545.06509943018</v>
      </c>
      <c r="CW38" s="204">
        <f t="shared" si="28"/>
        <v>140986.50419020921</v>
      </c>
      <c r="CX38" s="204">
        <f>SUM(CX25:CX37)</f>
        <v>140986.50419020921</v>
      </c>
      <c r="CY38" s="204">
        <f>SUM(CY25:CY37)</f>
        <v>140986.50419020921</v>
      </c>
      <c r="CZ38" s="204">
        <f>SUM(CZ25:CZ37)</f>
        <v>140986.50419020921</v>
      </c>
      <c r="DA38" s="204">
        <f>SUM(DA25:DA37)</f>
        <v>140986.50419020921</v>
      </c>
    </row>
    <row r="39" spans="1:105">
      <c r="A39" s="201" t="str">
        <f>Income!A89</f>
        <v>Food Poverty line</v>
      </c>
      <c r="B39" s="203">
        <f>Income!B89</f>
        <v>29727.444713486431</v>
      </c>
      <c r="C39" s="203">
        <f>Income!C89</f>
        <v>29727.444713486431</v>
      </c>
      <c r="D39" s="203">
        <f>Income!D89</f>
        <v>29727.444713486431</v>
      </c>
      <c r="E39" s="203">
        <f>Income!E89</f>
        <v>29727.444713486431</v>
      </c>
      <c r="F39" s="204">
        <f t="shared" ref="F39:U39" si="29">IF(F$2&lt;=($B$2+$C$2+$D$2),IF(F$2&lt;=($B$2+$C$2),IF(F$2&lt;=$B$2,$B39,$C39),$D39),$E39)</f>
        <v>29727.444713486431</v>
      </c>
      <c r="G39" s="204">
        <f t="shared" si="29"/>
        <v>29727.444713486431</v>
      </c>
      <c r="H39" s="204">
        <f t="shared" si="29"/>
        <v>29727.444713486431</v>
      </c>
      <c r="I39" s="204">
        <f t="shared" si="29"/>
        <v>29727.444713486431</v>
      </c>
      <c r="J39" s="204">
        <f t="shared" si="29"/>
        <v>29727.444713486431</v>
      </c>
      <c r="K39" s="204">
        <f t="shared" si="29"/>
        <v>29727.444713486431</v>
      </c>
      <c r="L39" s="204">
        <f t="shared" si="29"/>
        <v>29727.444713486431</v>
      </c>
      <c r="M39" s="204">
        <f t="shared" si="29"/>
        <v>29727.444713486431</v>
      </c>
      <c r="N39" s="204">
        <f t="shared" si="29"/>
        <v>29727.444713486431</v>
      </c>
      <c r="O39" s="204">
        <f t="shared" si="29"/>
        <v>29727.444713486431</v>
      </c>
      <c r="P39" s="204">
        <f t="shared" si="29"/>
        <v>29727.444713486431</v>
      </c>
      <c r="Q39" s="204">
        <f t="shared" si="29"/>
        <v>29727.444713486431</v>
      </c>
      <c r="R39" s="204">
        <f t="shared" si="29"/>
        <v>29727.444713486431</v>
      </c>
      <c r="S39" s="204">
        <f t="shared" si="29"/>
        <v>29727.444713486431</v>
      </c>
      <c r="T39" s="204">
        <f t="shared" si="29"/>
        <v>29727.444713486431</v>
      </c>
      <c r="U39" s="204">
        <f t="shared" si="29"/>
        <v>29727.444713486431</v>
      </c>
      <c r="V39" s="204">
        <f t="shared" ref="V39:AK40" si="30">IF(V$2&lt;=($B$2+$C$2+$D$2),IF(V$2&lt;=($B$2+$C$2),IF(V$2&lt;=$B$2,$B39,$C39),$D39),$E39)</f>
        <v>29727.444713486431</v>
      </c>
      <c r="W39" s="204">
        <f t="shared" si="30"/>
        <v>29727.444713486431</v>
      </c>
      <c r="X39" s="204">
        <f t="shared" si="30"/>
        <v>29727.444713486431</v>
      </c>
      <c r="Y39" s="204">
        <f t="shared" si="30"/>
        <v>29727.444713486431</v>
      </c>
      <c r="Z39" s="204">
        <f t="shared" si="30"/>
        <v>29727.444713486431</v>
      </c>
      <c r="AA39" s="204">
        <f t="shared" si="30"/>
        <v>29727.444713486431</v>
      </c>
      <c r="AB39" s="204">
        <f t="shared" si="30"/>
        <v>29727.444713486431</v>
      </c>
      <c r="AC39" s="204">
        <f t="shared" si="30"/>
        <v>29727.444713486431</v>
      </c>
      <c r="AD39" s="204">
        <f t="shared" si="30"/>
        <v>29727.444713486431</v>
      </c>
      <c r="AE39" s="204">
        <f t="shared" si="30"/>
        <v>29727.444713486431</v>
      </c>
      <c r="AF39" s="204">
        <f t="shared" si="30"/>
        <v>29727.444713486431</v>
      </c>
      <c r="AG39" s="204">
        <f t="shared" si="30"/>
        <v>29727.444713486431</v>
      </c>
      <c r="AH39" s="204">
        <f t="shared" si="30"/>
        <v>29727.444713486431</v>
      </c>
      <c r="AI39" s="204">
        <f t="shared" si="30"/>
        <v>29727.444713486431</v>
      </c>
      <c r="AJ39" s="204">
        <f t="shared" si="30"/>
        <v>29727.444713486431</v>
      </c>
      <c r="AK39" s="204">
        <f t="shared" si="30"/>
        <v>29727.444713486431</v>
      </c>
      <c r="AL39" s="204">
        <f t="shared" ref="AL39:BA40" si="31">IF(AL$2&lt;=($B$2+$C$2+$D$2),IF(AL$2&lt;=($B$2+$C$2),IF(AL$2&lt;=$B$2,$B39,$C39),$D39),$E39)</f>
        <v>29727.444713486431</v>
      </c>
      <c r="AM39" s="204">
        <f t="shared" si="31"/>
        <v>29727.444713486431</v>
      </c>
      <c r="AN39" s="204">
        <f t="shared" si="31"/>
        <v>29727.444713486431</v>
      </c>
      <c r="AO39" s="204">
        <f t="shared" si="31"/>
        <v>29727.444713486431</v>
      </c>
      <c r="AP39" s="204">
        <f t="shared" si="31"/>
        <v>29727.444713486431</v>
      </c>
      <c r="AQ39" s="204">
        <f t="shared" si="31"/>
        <v>29727.444713486431</v>
      </c>
      <c r="AR39" s="204">
        <f t="shared" si="31"/>
        <v>29727.444713486431</v>
      </c>
      <c r="AS39" s="204">
        <f t="shared" si="31"/>
        <v>29727.444713486431</v>
      </c>
      <c r="AT39" s="204">
        <f t="shared" si="31"/>
        <v>29727.444713486431</v>
      </c>
      <c r="AU39" s="204">
        <f t="shared" si="31"/>
        <v>29727.444713486431</v>
      </c>
      <c r="AV39" s="204">
        <f t="shared" si="31"/>
        <v>29727.444713486431</v>
      </c>
      <c r="AW39" s="204">
        <f t="shared" si="31"/>
        <v>29727.444713486431</v>
      </c>
      <c r="AX39" s="204">
        <f t="shared" si="31"/>
        <v>29727.444713486431</v>
      </c>
      <c r="AY39" s="204">
        <f t="shared" si="31"/>
        <v>29727.444713486431</v>
      </c>
      <c r="AZ39" s="204">
        <f t="shared" si="31"/>
        <v>29727.444713486431</v>
      </c>
      <c r="BA39" s="204">
        <f t="shared" si="31"/>
        <v>29727.444713486431</v>
      </c>
      <c r="BB39" s="204">
        <f t="shared" ref="BB39:CD40" si="32">IF(BB$2&lt;=($B$2+$C$2+$D$2),IF(BB$2&lt;=($B$2+$C$2),IF(BB$2&lt;=$B$2,$B39,$C39),$D39),$E39)</f>
        <v>29727.444713486431</v>
      </c>
      <c r="BC39" s="204">
        <f t="shared" si="32"/>
        <v>29727.444713486431</v>
      </c>
      <c r="BD39" s="204">
        <f t="shared" si="32"/>
        <v>29727.444713486431</v>
      </c>
      <c r="BE39" s="204">
        <f t="shared" si="32"/>
        <v>29727.444713486431</v>
      </c>
      <c r="BF39" s="204">
        <f t="shared" si="32"/>
        <v>29727.444713486431</v>
      </c>
      <c r="BG39" s="204">
        <f t="shared" si="32"/>
        <v>29727.444713486431</v>
      </c>
      <c r="BH39" s="204">
        <f t="shared" si="32"/>
        <v>29727.444713486431</v>
      </c>
      <c r="BI39" s="204">
        <f t="shared" si="32"/>
        <v>29727.444713486431</v>
      </c>
      <c r="BJ39" s="204">
        <f t="shared" si="32"/>
        <v>29727.444713486431</v>
      </c>
      <c r="BK39" s="204">
        <f t="shared" si="32"/>
        <v>29727.444713486431</v>
      </c>
      <c r="BL39" s="204">
        <f t="shared" si="32"/>
        <v>29727.444713486431</v>
      </c>
      <c r="BM39" s="204">
        <f t="shared" si="32"/>
        <v>29727.444713486431</v>
      </c>
      <c r="BN39" s="204">
        <f t="shared" si="32"/>
        <v>29727.444713486431</v>
      </c>
      <c r="BO39" s="204">
        <f t="shared" si="32"/>
        <v>29727.444713486431</v>
      </c>
      <c r="BP39" s="204">
        <f t="shared" si="32"/>
        <v>29727.444713486431</v>
      </c>
      <c r="BQ39" s="204">
        <f t="shared" si="32"/>
        <v>29727.444713486431</v>
      </c>
      <c r="BR39" s="204">
        <f t="shared" si="32"/>
        <v>29727.444713486431</v>
      </c>
      <c r="BS39" s="204">
        <f t="shared" si="32"/>
        <v>29727.444713486431</v>
      </c>
      <c r="BT39" s="204">
        <f t="shared" si="32"/>
        <v>29727.444713486431</v>
      </c>
      <c r="BU39" s="204">
        <f t="shared" si="32"/>
        <v>29727.444713486431</v>
      </c>
      <c r="BV39" s="204">
        <f t="shared" si="32"/>
        <v>29727.444713486431</v>
      </c>
      <c r="BW39" s="204">
        <f t="shared" si="32"/>
        <v>29727.444713486431</v>
      </c>
      <c r="BX39" s="204">
        <f t="shared" si="32"/>
        <v>29727.444713486431</v>
      </c>
      <c r="BY39" s="204">
        <f t="shared" si="32"/>
        <v>29727.444713486431</v>
      </c>
      <c r="BZ39" s="204">
        <f t="shared" si="32"/>
        <v>29727.444713486431</v>
      </c>
      <c r="CA39" s="204">
        <f t="shared" si="32"/>
        <v>29727.444713486431</v>
      </c>
      <c r="CB39" s="204">
        <f t="shared" si="32"/>
        <v>29727.444713486431</v>
      </c>
      <c r="CC39" s="204">
        <f t="shared" si="32"/>
        <v>29727.444713486431</v>
      </c>
      <c r="CD39" s="204">
        <f t="shared" si="32"/>
        <v>29727.444713486431</v>
      </c>
      <c r="CE39" s="204">
        <f t="shared" ref="CE39:CR40" si="33">IF(CE$2&lt;=($B$2+$C$2+$D$2),IF(CE$2&lt;=($B$2+$C$2),IF(CE$2&lt;=$B$2,$B39,$C39),$D39),$E39)</f>
        <v>29727.444713486431</v>
      </c>
      <c r="CF39" s="204">
        <f t="shared" si="33"/>
        <v>29727.444713486431</v>
      </c>
      <c r="CG39" s="204">
        <f t="shared" si="33"/>
        <v>29727.444713486431</v>
      </c>
      <c r="CH39" s="204">
        <f t="shared" si="33"/>
        <v>29727.444713486431</v>
      </c>
      <c r="CI39" s="204">
        <f t="shared" si="33"/>
        <v>29727.444713486431</v>
      </c>
      <c r="CJ39" s="204">
        <f t="shared" si="33"/>
        <v>29727.444713486431</v>
      </c>
      <c r="CK39" s="204">
        <f t="shared" si="33"/>
        <v>29727.444713486431</v>
      </c>
      <c r="CL39" s="204">
        <f t="shared" si="33"/>
        <v>29727.444713486431</v>
      </c>
      <c r="CM39" s="204">
        <f t="shared" si="33"/>
        <v>29727.444713486431</v>
      </c>
      <c r="CN39" s="204">
        <f t="shared" si="33"/>
        <v>29727.444713486431</v>
      </c>
      <c r="CO39" s="204">
        <f t="shared" si="33"/>
        <v>29727.444713486431</v>
      </c>
      <c r="CP39" s="204">
        <f t="shared" si="33"/>
        <v>29727.444713486431</v>
      </c>
      <c r="CQ39" s="204">
        <f t="shared" si="33"/>
        <v>29727.444713486431</v>
      </c>
      <c r="CR39" s="204">
        <f t="shared" si="33"/>
        <v>29727.444713486431</v>
      </c>
      <c r="CS39" s="204">
        <f t="shared" ref="CS39:DA40" si="34">IF(CS$2&lt;=($B$2+$C$2+$D$2),IF(CS$2&lt;=($B$2+$C$2),IF(CS$2&lt;=$B$2,$B39,$C39),$D39),$E39)</f>
        <v>29727.444713486431</v>
      </c>
      <c r="CT39" s="204">
        <f t="shared" si="34"/>
        <v>29727.444713486431</v>
      </c>
      <c r="CU39" s="204">
        <f t="shared" si="34"/>
        <v>29727.444713486431</v>
      </c>
      <c r="CV39" s="204">
        <f t="shared" si="34"/>
        <v>29727.444713486431</v>
      </c>
      <c r="CW39" s="204">
        <f t="shared" si="34"/>
        <v>29727.444713486431</v>
      </c>
      <c r="CX39" s="204">
        <f t="shared" si="34"/>
        <v>29727.444713486431</v>
      </c>
      <c r="CY39" s="204">
        <f t="shared" si="34"/>
        <v>29727.444713486431</v>
      </c>
      <c r="CZ39" s="204">
        <f t="shared" si="34"/>
        <v>29727.444713486431</v>
      </c>
      <c r="DA39" s="204">
        <f t="shared" si="34"/>
        <v>29727.444713486431</v>
      </c>
    </row>
    <row r="40" spans="1:105">
      <c r="A40" s="201" t="str">
        <f>Income!A90</f>
        <v>Lower Bound Poverty line</v>
      </c>
      <c r="B40" s="203">
        <f>Income!B90</f>
        <v>46053.444713486431</v>
      </c>
      <c r="C40" s="203">
        <f>Income!C90</f>
        <v>46053.444713486431</v>
      </c>
      <c r="D40" s="203">
        <f>Income!D90</f>
        <v>46053.444713486431</v>
      </c>
      <c r="E40" s="203">
        <f>Income!E90</f>
        <v>46053.444713486431</v>
      </c>
      <c r="F40" s="204">
        <f t="shared" ref="F40:U40" si="35">IF(F$2&lt;=($B$2+$C$2+$D$2),IF(F$2&lt;=($B$2+$C$2),IF(F$2&lt;=$B$2,$B40,$C40),$D40),$E40)</f>
        <v>46053.444713486431</v>
      </c>
      <c r="G40" s="204">
        <f t="shared" si="35"/>
        <v>46053.444713486431</v>
      </c>
      <c r="H40" s="204">
        <f t="shared" si="35"/>
        <v>46053.444713486431</v>
      </c>
      <c r="I40" s="204">
        <f t="shared" si="35"/>
        <v>46053.444713486431</v>
      </c>
      <c r="J40" s="204">
        <f t="shared" si="35"/>
        <v>46053.444713486431</v>
      </c>
      <c r="K40" s="204">
        <f t="shared" si="35"/>
        <v>46053.444713486431</v>
      </c>
      <c r="L40" s="204">
        <f t="shared" si="35"/>
        <v>46053.444713486431</v>
      </c>
      <c r="M40" s="204">
        <f t="shared" si="35"/>
        <v>46053.444713486431</v>
      </c>
      <c r="N40" s="204">
        <f t="shared" si="35"/>
        <v>46053.444713486431</v>
      </c>
      <c r="O40" s="204">
        <f t="shared" si="35"/>
        <v>46053.444713486431</v>
      </c>
      <c r="P40" s="204">
        <f t="shared" si="35"/>
        <v>46053.444713486431</v>
      </c>
      <c r="Q40" s="204">
        <f t="shared" si="35"/>
        <v>46053.444713486431</v>
      </c>
      <c r="R40" s="204">
        <f t="shared" si="35"/>
        <v>46053.444713486431</v>
      </c>
      <c r="S40" s="204">
        <f t="shared" si="35"/>
        <v>46053.444713486431</v>
      </c>
      <c r="T40" s="204">
        <f t="shared" si="35"/>
        <v>46053.444713486431</v>
      </c>
      <c r="U40" s="204">
        <f t="shared" si="35"/>
        <v>46053.444713486431</v>
      </c>
      <c r="V40" s="204">
        <f t="shared" si="30"/>
        <v>46053.444713486431</v>
      </c>
      <c r="W40" s="204">
        <f t="shared" si="30"/>
        <v>46053.444713486431</v>
      </c>
      <c r="X40" s="204">
        <f t="shared" si="30"/>
        <v>46053.444713486431</v>
      </c>
      <c r="Y40" s="204">
        <f t="shared" si="30"/>
        <v>46053.444713486431</v>
      </c>
      <c r="Z40" s="204">
        <f t="shared" si="30"/>
        <v>46053.444713486431</v>
      </c>
      <c r="AA40" s="204">
        <f t="shared" si="30"/>
        <v>46053.444713486431</v>
      </c>
      <c r="AB40" s="204">
        <f t="shared" si="30"/>
        <v>46053.444713486431</v>
      </c>
      <c r="AC40" s="204">
        <f t="shared" si="30"/>
        <v>46053.444713486431</v>
      </c>
      <c r="AD40" s="204">
        <f t="shared" si="30"/>
        <v>46053.444713486431</v>
      </c>
      <c r="AE40" s="204">
        <f t="shared" si="30"/>
        <v>46053.444713486431</v>
      </c>
      <c r="AF40" s="204">
        <f t="shared" si="30"/>
        <v>46053.444713486431</v>
      </c>
      <c r="AG40" s="204">
        <f t="shared" si="30"/>
        <v>46053.444713486431</v>
      </c>
      <c r="AH40" s="204">
        <f t="shared" si="30"/>
        <v>46053.444713486431</v>
      </c>
      <c r="AI40" s="204">
        <f t="shared" si="30"/>
        <v>46053.444713486431</v>
      </c>
      <c r="AJ40" s="204">
        <f t="shared" si="30"/>
        <v>46053.444713486431</v>
      </c>
      <c r="AK40" s="204">
        <f t="shared" si="30"/>
        <v>46053.444713486431</v>
      </c>
      <c r="AL40" s="204">
        <f t="shared" si="31"/>
        <v>46053.444713486431</v>
      </c>
      <c r="AM40" s="204">
        <f t="shared" si="31"/>
        <v>46053.444713486431</v>
      </c>
      <c r="AN40" s="204">
        <f t="shared" si="31"/>
        <v>46053.444713486431</v>
      </c>
      <c r="AO40" s="204">
        <f t="shared" si="31"/>
        <v>46053.444713486431</v>
      </c>
      <c r="AP40" s="204">
        <f t="shared" si="31"/>
        <v>46053.444713486431</v>
      </c>
      <c r="AQ40" s="204">
        <f t="shared" si="31"/>
        <v>46053.444713486431</v>
      </c>
      <c r="AR40" s="204">
        <f t="shared" si="31"/>
        <v>46053.444713486431</v>
      </c>
      <c r="AS40" s="204">
        <f t="shared" si="31"/>
        <v>46053.444713486431</v>
      </c>
      <c r="AT40" s="204">
        <f t="shared" si="31"/>
        <v>46053.444713486431</v>
      </c>
      <c r="AU40" s="204">
        <f t="shared" si="31"/>
        <v>46053.444713486431</v>
      </c>
      <c r="AV40" s="204">
        <f t="shared" si="31"/>
        <v>46053.444713486431</v>
      </c>
      <c r="AW40" s="204">
        <f t="shared" si="31"/>
        <v>46053.444713486431</v>
      </c>
      <c r="AX40" s="204">
        <f t="shared" si="31"/>
        <v>46053.444713486431</v>
      </c>
      <c r="AY40" s="204">
        <f t="shared" si="31"/>
        <v>46053.444713486431</v>
      </c>
      <c r="AZ40" s="204">
        <f t="shared" si="31"/>
        <v>46053.444713486431</v>
      </c>
      <c r="BA40" s="204">
        <f t="shared" si="31"/>
        <v>46053.444713486431</v>
      </c>
      <c r="BB40" s="204">
        <f t="shared" si="32"/>
        <v>46053.444713486431</v>
      </c>
      <c r="BC40" s="204">
        <f t="shared" si="32"/>
        <v>46053.444713486431</v>
      </c>
      <c r="BD40" s="204">
        <f t="shared" si="32"/>
        <v>46053.444713486431</v>
      </c>
      <c r="BE40" s="204">
        <f t="shared" si="32"/>
        <v>46053.444713486431</v>
      </c>
      <c r="BF40" s="204">
        <f t="shared" si="32"/>
        <v>46053.444713486431</v>
      </c>
      <c r="BG40" s="204">
        <f t="shared" si="32"/>
        <v>46053.444713486431</v>
      </c>
      <c r="BH40" s="204">
        <f t="shared" si="32"/>
        <v>46053.444713486431</v>
      </c>
      <c r="BI40" s="204">
        <f t="shared" si="32"/>
        <v>46053.444713486431</v>
      </c>
      <c r="BJ40" s="204">
        <f t="shared" si="32"/>
        <v>46053.444713486431</v>
      </c>
      <c r="BK40" s="204">
        <f t="shared" si="32"/>
        <v>46053.444713486431</v>
      </c>
      <c r="BL40" s="204">
        <f t="shared" si="32"/>
        <v>46053.444713486431</v>
      </c>
      <c r="BM40" s="204">
        <f t="shared" si="32"/>
        <v>46053.444713486431</v>
      </c>
      <c r="BN40" s="204">
        <f t="shared" si="32"/>
        <v>46053.444713486431</v>
      </c>
      <c r="BO40" s="204">
        <f t="shared" si="32"/>
        <v>46053.444713486431</v>
      </c>
      <c r="BP40" s="204">
        <f t="shared" si="32"/>
        <v>46053.444713486431</v>
      </c>
      <c r="BQ40" s="204">
        <f t="shared" si="32"/>
        <v>46053.444713486431</v>
      </c>
      <c r="BR40" s="204">
        <f t="shared" si="32"/>
        <v>46053.444713486431</v>
      </c>
      <c r="BS40" s="204">
        <f t="shared" si="32"/>
        <v>46053.444713486431</v>
      </c>
      <c r="BT40" s="204">
        <f t="shared" si="32"/>
        <v>46053.444713486431</v>
      </c>
      <c r="BU40" s="204">
        <f t="shared" si="32"/>
        <v>46053.444713486431</v>
      </c>
      <c r="BV40" s="204">
        <f t="shared" si="32"/>
        <v>46053.444713486431</v>
      </c>
      <c r="BW40" s="204">
        <f t="shared" si="32"/>
        <v>46053.444713486431</v>
      </c>
      <c r="BX40" s="204">
        <f t="shared" si="32"/>
        <v>46053.444713486431</v>
      </c>
      <c r="BY40" s="204">
        <f t="shared" si="32"/>
        <v>46053.444713486431</v>
      </c>
      <c r="BZ40" s="204">
        <f t="shared" si="32"/>
        <v>46053.444713486431</v>
      </c>
      <c r="CA40" s="204">
        <f t="shared" si="32"/>
        <v>46053.444713486431</v>
      </c>
      <c r="CB40" s="204">
        <f t="shared" si="32"/>
        <v>46053.444713486431</v>
      </c>
      <c r="CC40" s="204">
        <f t="shared" si="32"/>
        <v>46053.444713486431</v>
      </c>
      <c r="CD40" s="204">
        <f t="shared" si="32"/>
        <v>46053.444713486431</v>
      </c>
      <c r="CE40" s="204">
        <f t="shared" si="33"/>
        <v>46053.444713486431</v>
      </c>
      <c r="CF40" s="204">
        <f t="shared" si="33"/>
        <v>46053.444713486431</v>
      </c>
      <c r="CG40" s="204">
        <f t="shared" si="33"/>
        <v>46053.444713486431</v>
      </c>
      <c r="CH40" s="204">
        <f t="shared" si="33"/>
        <v>46053.444713486431</v>
      </c>
      <c r="CI40" s="204">
        <f t="shared" si="33"/>
        <v>46053.444713486431</v>
      </c>
      <c r="CJ40" s="204">
        <f t="shared" si="33"/>
        <v>46053.444713486431</v>
      </c>
      <c r="CK40" s="204">
        <f t="shared" si="33"/>
        <v>46053.444713486431</v>
      </c>
      <c r="CL40" s="204">
        <f t="shared" si="33"/>
        <v>46053.444713486431</v>
      </c>
      <c r="CM40" s="204">
        <f t="shared" si="33"/>
        <v>46053.444713486431</v>
      </c>
      <c r="CN40" s="204">
        <f t="shared" si="33"/>
        <v>46053.444713486431</v>
      </c>
      <c r="CO40" s="204">
        <f t="shared" si="33"/>
        <v>46053.444713486431</v>
      </c>
      <c r="CP40" s="204">
        <f t="shared" si="33"/>
        <v>46053.444713486431</v>
      </c>
      <c r="CQ40" s="204">
        <f t="shared" si="33"/>
        <v>46053.444713486431</v>
      </c>
      <c r="CR40" s="204">
        <f t="shared" si="33"/>
        <v>46053.444713486431</v>
      </c>
      <c r="CS40" s="204">
        <f t="shared" si="34"/>
        <v>46053.444713486431</v>
      </c>
      <c r="CT40" s="204">
        <f t="shared" si="34"/>
        <v>46053.444713486431</v>
      </c>
      <c r="CU40" s="204">
        <f t="shared" si="34"/>
        <v>46053.444713486431</v>
      </c>
      <c r="CV40" s="204">
        <f t="shared" si="34"/>
        <v>46053.444713486431</v>
      </c>
      <c r="CW40" s="204">
        <f t="shared" si="34"/>
        <v>46053.444713486431</v>
      </c>
      <c r="CX40" s="204">
        <f t="shared" si="34"/>
        <v>46053.444713486431</v>
      </c>
      <c r="CY40" s="204">
        <f t="shared" si="34"/>
        <v>46053.444713486431</v>
      </c>
      <c r="CZ40" s="204">
        <f t="shared" si="34"/>
        <v>46053.444713486431</v>
      </c>
      <c r="DA40" s="204">
        <f t="shared" si="34"/>
        <v>46053.444713486431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0.29912240174882232</v>
      </c>
      <c r="Z42" s="210">
        <f t="shared" si="36"/>
        <v>0.29912240174882232</v>
      </c>
      <c r="AA42" s="210">
        <f t="shared" si="36"/>
        <v>0.29912240174882232</v>
      </c>
      <c r="AB42" s="210">
        <f t="shared" si="36"/>
        <v>0.29912240174882232</v>
      </c>
      <c r="AC42" s="210">
        <f t="shared" si="36"/>
        <v>0.29912240174882232</v>
      </c>
      <c r="AD42" s="210">
        <f t="shared" si="36"/>
        <v>0.29912240174882232</v>
      </c>
      <c r="AE42" s="210">
        <f t="shared" si="36"/>
        <v>0.29912240174882232</v>
      </c>
      <c r="AF42" s="210">
        <f t="shared" si="36"/>
        <v>0.29912240174882232</v>
      </c>
      <c r="AG42" s="210">
        <f t="shared" si="36"/>
        <v>0.29912240174882232</v>
      </c>
      <c r="AH42" s="210">
        <f t="shared" si="36"/>
        <v>0.29912240174882232</v>
      </c>
      <c r="AI42" s="210">
        <f t="shared" si="36"/>
        <v>0.29912240174882232</v>
      </c>
      <c r="AJ42" s="210">
        <f t="shared" si="36"/>
        <v>0.29912240174882232</v>
      </c>
      <c r="AK42" s="210">
        <f t="shared" si="36"/>
        <v>0.29912240174882232</v>
      </c>
      <c r="AL42" s="210">
        <f t="shared" ref="AL42:BQ42" si="37">IF(AL$22&lt;=$E$24,IF(AL$22&lt;=$D$24,IF(AL$22&lt;=$C$24,IF(AL$22&lt;=$B$24,$B108,($C25-$B25)/($C$24-$B$24)),($D25-$C25)/($D$24-$C$24)),($E25-$D25)/($E$24-$D$24)),$F108)</f>
        <v>0.29912240174882232</v>
      </c>
      <c r="AM42" s="210">
        <f t="shared" si="37"/>
        <v>0.29912240174882232</v>
      </c>
      <c r="AN42" s="210">
        <f t="shared" si="37"/>
        <v>0.29912240174882232</v>
      </c>
      <c r="AO42" s="210">
        <f t="shared" si="37"/>
        <v>0.29912240174882232</v>
      </c>
      <c r="AP42" s="210">
        <f t="shared" si="37"/>
        <v>0.29912240174882232</v>
      </c>
      <c r="AQ42" s="210">
        <f t="shared" si="37"/>
        <v>0.29912240174882232</v>
      </c>
      <c r="AR42" s="210">
        <f t="shared" si="37"/>
        <v>0.29912240174882232</v>
      </c>
      <c r="AS42" s="210">
        <f t="shared" si="37"/>
        <v>0.29912240174882232</v>
      </c>
      <c r="AT42" s="210">
        <f t="shared" si="37"/>
        <v>0.29912240174882232</v>
      </c>
      <c r="AU42" s="210">
        <f t="shared" si="37"/>
        <v>0.29912240174882232</v>
      </c>
      <c r="AV42" s="210">
        <f t="shared" si="37"/>
        <v>0.29912240174882232</v>
      </c>
      <c r="AW42" s="210">
        <f t="shared" si="37"/>
        <v>0.29912240174882232</v>
      </c>
      <c r="AX42" s="210">
        <f t="shared" si="37"/>
        <v>0.29912240174882232</v>
      </c>
      <c r="AY42" s="210">
        <f t="shared" si="37"/>
        <v>0.29912240174882232</v>
      </c>
      <c r="AZ42" s="210">
        <f t="shared" si="37"/>
        <v>0.29912240174882232</v>
      </c>
      <c r="BA42" s="210">
        <f t="shared" si="37"/>
        <v>0.29912240174882232</v>
      </c>
      <c r="BB42" s="210">
        <f t="shared" si="37"/>
        <v>0.29912240174882232</v>
      </c>
      <c r="BC42" s="210">
        <f t="shared" si="37"/>
        <v>0.29912240174882232</v>
      </c>
      <c r="BD42" s="210">
        <f t="shared" si="37"/>
        <v>0.29912240174882232</v>
      </c>
      <c r="BE42" s="210">
        <f t="shared" si="37"/>
        <v>0.29912240174882232</v>
      </c>
      <c r="BF42" s="210">
        <f t="shared" si="37"/>
        <v>0.29912240174882232</v>
      </c>
      <c r="BG42" s="210">
        <f t="shared" si="37"/>
        <v>0.29912240174882232</v>
      </c>
      <c r="BH42" s="210">
        <f t="shared" si="37"/>
        <v>-33.909440263329707</v>
      </c>
      <c r="BI42" s="210">
        <f t="shared" si="37"/>
        <v>-33.909440263329707</v>
      </c>
      <c r="BJ42" s="210">
        <f t="shared" si="37"/>
        <v>-33.909440263329707</v>
      </c>
      <c r="BK42" s="210">
        <f t="shared" si="37"/>
        <v>-33.909440263329707</v>
      </c>
      <c r="BL42" s="210">
        <f t="shared" si="37"/>
        <v>-33.909440263329707</v>
      </c>
      <c r="BM42" s="210">
        <f t="shared" si="37"/>
        <v>-33.909440263329707</v>
      </c>
      <c r="BN42" s="210">
        <f t="shared" si="37"/>
        <v>-33.909440263329707</v>
      </c>
      <c r="BO42" s="210">
        <f t="shared" si="37"/>
        <v>-33.909440263329707</v>
      </c>
      <c r="BP42" s="210">
        <f t="shared" si="37"/>
        <v>-33.909440263329707</v>
      </c>
      <c r="BQ42" s="210">
        <f t="shared" si="37"/>
        <v>-33.909440263329707</v>
      </c>
      <c r="BR42" s="210">
        <f t="shared" ref="BR42:DA42" si="38">IF(BR$22&lt;=$E$24,IF(BR$22&lt;=$D$24,IF(BR$22&lt;=$C$24,IF(BR$22&lt;=$B$24,$B108,($C25-$B25)/($C$24-$B$24)),($D25-$C25)/($D$24-$C$24)),($E25-$D25)/($E$24-$D$24)),$F108)</f>
        <v>-33.909440263329707</v>
      </c>
      <c r="BS42" s="210">
        <f t="shared" si="38"/>
        <v>-33.909440263329707</v>
      </c>
      <c r="BT42" s="210">
        <f t="shared" si="38"/>
        <v>-33.909440263329707</v>
      </c>
      <c r="BU42" s="210">
        <f t="shared" si="38"/>
        <v>-33.909440263329707</v>
      </c>
      <c r="BV42" s="210">
        <f t="shared" si="38"/>
        <v>-33.909440263329707</v>
      </c>
      <c r="BW42" s="210">
        <f t="shared" si="38"/>
        <v>-33.909440263329707</v>
      </c>
      <c r="BX42" s="210">
        <f t="shared" si="38"/>
        <v>-33.909440263329707</v>
      </c>
      <c r="BY42" s="210">
        <f t="shared" si="38"/>
        <v>-33.909440263329707</v>
      </c>
      <c r="BZ42" s="210">
        <f t="shared" si="38"/>
        <v>-33.909440263329707</v>
      </c>
      <c r="CA42" s="210">
        <f t="shared" si="38"/>
        <v>-33.909440263329707</v>
      </c>
      <c r="CB42" s="210">
        <f t="shared" si="38"/>
        <v>-33.909440263329707</v>
      </c>
      <c r="CC42" s="210">
        <f t="shared" si="38"/>
        <v>-33.909440263329707</v>
      </c>
      <c r="CD42" s="210">
        <f t="shared" si="38"/>
        <v>-33.909440263329707</v>
      </c>
      <c r="CE42" s="210">
        <f t="shared" si="38"/>
        <v>-33.909440263329707</v>
      </c>
      <c r="CF42" s="210">
        <f t="shared" si="38"/>
        <v>-33.909440263329707</v>
      </c>
      <c r="CG42" s="210">
        <f t="shared" si="38"/>
        <v>-33.909440263329707</v>
      </c>
      <c r="CH42" s="210">
        <f t="shared" si="38"/>
        <v>-33.909440263329707</v>
      </c>
      <c r="CI42" s="210">
        <f t="shared" si="38"/>
        <v>41.972424112360812</v>
      </c>
      <c r="CJ42" s="210">
        <f t="shared" si="38"/>
        <v>41.972424112360812</v>
      </c>
      <c r="CK42" s="210">
        <f t="shared" si="38"/>
        <v>41.972424112360812</v>
      </c>
      <c r="CL42" s="210">
        <f t="shared" si="38"/>
        <v>41.972424112360812</v>
      </c>
      <c r="CM42" s="210">
        <f t="shared" si="38"/>
        <v>41.972424112360812</v>
      </c>
      <c r="CN42" s="210">
        <f t="shared" si="38"/>
        <v>41.972424112360812</v>
      </c>
      <c r="CO42" s="210">
        <f t="shared" si="38"/>
        <v>41.972424112360812</v>
      </c>
      <c r="CP42" s="210">
        <f t="shared" si="38"/>
        <v>41.972424112360812</v>
      </c>
      <c r="CQ42" s="210">
        <f t="shared" si="38"/>
        <v>41.972424112360812</v>
      </c>
      <c r="CR42" s="210">
        <f t="shared" si="38"/>
        <v>41.972424112360812</v>
      </c>
      <c r="CS42" s="210">
        <f t="shared" si="38"/>
        <v>41.972424112360812</v>
      </c>
      <c r="CT42" s="210">
        <f t="shared" si="38"/>
        <v>41.972424112360812</v>
      </c>
      <c r="CU42" s="210">
        <f t="shared" si="38"/>
        <v>41.972424112360812</v>
      </c>
      <c r="CV42" s="210">
        <f t="shared" si="38"/>
        <v>41.972424112360812</v>
      </c>
      <c r="CW42" s="210">
        <f t="shared" si="38"/>
        <v>41.972424112360812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21.428571428571427</v>
      </c>
      <c r="Z43" s="210">
        <f t="shared" si="39"/>
        <v>21.428571428571427</v>
      </c>
      <c r="AA43" s="210">
        <f t="shared" si="39"/>
        <v>21.428571428571427</v>
      </c>
      <c r="AB43" s="210">
        <f t="shared" si="39"/>
        <v>21.428571428571427</v>
      </c>
      <c r="AC43" s="210">
        <f t="shared" si="39"/>
        <v>21.428571428571427</v>
      </c>
      <c r="AD43" s="210">
        <f t="shared" si="39"/>
        <v>21.428571428571427</v>
      </c>
      <c r="AE43" s="210">
        <f t="shared" si="39"/>
        <v>21.428571428571427</v>
      </c>
      <c r="AF43" s="210">
        <f t="shared" si="39"/>
        <v>21.428571428571427</v>
      </c>
      <c r="AG43" s="210">
        <f t="shared" si="39"/>
        <v>21.428571428571427</v>
      </c>
      <c r="AH43" s="210">
        <f t="shared" si="39"/>
        <v>21.428571428571427</v>
      </c>
      <c r="AI43" s="210">
        <f t="shared" si="39"/>
        <v>21.428571428571427</v>
      </c>
      <c r="AJ43" s="210">
        <f t="shared" si="39"/>
        <v>21.428571428571427</v>
      </c>
      <c r="AK43" s="210">
        <f t="shared" si="39"/>
        <v>21.428571428571427</v>
      </c>
      <c r="AL43" s="210">
        <f t="shared" ref="AL43:BQ43" si="40">IF(AL$22&lt;=$E$24,IF(AL$22&lt;=$D$24,IF(AL$22&lt;=$C$24,IF(AL$22&lt;=$B$24,$B109,($C26-$B26)/($C$24-$B$24)),($D26-$C26)/($D$24-$C$24)),($E26-$D26)/($E$24-$D$24)),$F109)</f>
        <v>21.428571428571427</v>
      </c>
      <c r="AM43" s="210">
        <f t="shared" si="40"/>
        <v>21.428571428571427</v>
      </c>
      <c r="AN43" s="210">
        <f t="shared" si="40"/>
        <v>21.428571428571427</v>
      </c>
      <c r="AO43" s="210">
        <f t="shared" si="40"/>
        <v>21.428571428571427</v>
      </c>
      <c r="AP43" s="210">
        <f t="shared" si="40"/>
        <v>21.428571428571427</v>
      </c>
      <c r="AQ43" s="210">
        <f t="shared" si="40"/>
        <v>21.428571428571427</v>
      </c>
      <c r="AR43" s="210">
        <f t="shared" si="40"/>
        <v>21.428571428571427</v>
      </c>
      <c r="AS43" s="210">
        <f t="shared" si="40"/>
        <v>21.428571428571427</v>
      </c>
      <c r="AT43" s="210">
        <f t="shared" si="40"/>
        <v>21.428571428571427</v>
      </c>
      <c r="AU43" s="210">
        <f t="shared" si="40"/>
        <v>21.428571428571427</v>
      </c>
      <c r="AV43" s="210">
        <f t="shared" si="40"/>
        <v>21.428571428571427</v>
      </c>
      <c r="AW43" s="210">
        <f t="shared" si="40"/>
        <v>21.428571428571427</v>
      </c>
      <c r="AX43" s="210">
        <f t="shared" si="40"/>
        <v>21.428571428571427</v>
      </c>
      <c r="AY43" s="210">
        <f t="shared" si="40"/>
        <v>21.428571428571427</v>
      </c>
      <c r="AZ43" s="210">
        <f t="shared" si="40"/>
        <v>21.428571428571427</v>
      </c>
      <c r="BA43" s="210">
        <f t="shared" si="40"/>
        <v>21.428571428571427</v>
      </c>
      <c r="BB43" s="210">
        <f t="shared" si="40"/>
        <v>21.428571428571427</v>
      </c>
      <c r="BC43" s="210">
        <f t="shared" si="40"/>
        <v>21.428571428571427</v>
      </c>
      <c r="BD43" s="210">
        <f t="shared" si="40"/>
        <v>21.428571428571427</v>
      </c>
      <c r="BE43" s="210">
        <f t="shared" si="40"/>
        <v>21.428571428571427</v>
      </c>
      <c r="BF43" s="210">
        <f t="shared" si="40"/>
        <v>21.428571428571427</v>
      </c>
      <c r="BG43" s="210">
        <f t="shared" si="40"/>
        <v>21.428571428571427</v>
      </c>
      <c r="BH43" s="210">
        <f t="shared" si="40"/>
        <v>1128.1132075471696</v>
      </c>
      <c r="BI43" s="210">
        <f t="shared" si="40"/>
        <v>1128.1132075471696</v>
      </c>
      <c r="BJ43" s="210">
        <f t="shared" si="40"/>
        <v>1128.1132075471696</v>
      </c>
      <c r="BK43" s="210">
        <f t="shared" si="40"/>
        <v>1128.1132075471696</v>
      </c>
      <c r="BL43" s="210">
        <f t="shared" si="40"/>
        <v>1128.1132075471696</v>
      </c>
      <c r="BM43" s="210">
        <f t="shared" si="40"/>
        <v>1128.1132075471696</v>
      </c>
      <c r="BN43" s="210">
        <f t="shared" si="40"/>
        <v>1128.1132075471696</v>
      </c>
      <c r="BO43" s="210">
        <f t="shared" si="40"/>
        <v>1128.1132075471696</v>
      </c>
      <c r="BP43" s="210">
        <f t="shared" si="40"/>
        <v>1128.1132075471696</v>
      </c>
      <c r="BQ43" s="210">
        <f t="shared" si="40"/>
        <v>1128.1132075471696</v>
      </c>
      <c r="BR43" s="210">
        <f t="shared" ref="BR43:DA43" si="41">IF(BR$22&lt;=$E$24,IF(BR$22&lt;=$D$24,IF(BR$22&lt;=$C$24,IF(BR$22&lt;=$B$24,$B109,($C26-$B26)/($C$24-$B$24)),($D26-$C26)/($D$24-$C$24)),($E26-$D26)/($E$24-$D$24)),$F109)</f>
        <v>1128.1132075471696</v>
      </c>
      <c r="BS43" s="210">
        <f t="shared" si="41"/>
        <v>1128.1132075471696</v>
      </c>
      <c r="BT43" s="210">
        <f t="shared" si="41"/>
        <v>1128.1132075471696</v>
      </c>
      <c r="BU43" s="210">
        <f t="shared" si="41"/>
        <v>1128.1132075471696</v>
      </c>
      <c r="BV43" s="210">
        <f t="shared" si="41"/>
        <v>1128.1132075471696</v>
      </c>
      <c r="BW43" s="210">
        <f t="shared" si="41"/>
        <v>1128.1132075471696</v>
      </c>
      <c r="BX43" s="210">
        <f t="shared" si="41"/>
        <v>1128.1132075471696</v>
      </c>
      <c r="BY43" s="210">
        <f t="shared" si="41"/>
        <v>1128.1132075471696</v>
      </c>
      <c r="BZ43" s="210">
        <f t="shared" si="41"/>
        <v>1128.1132075471696</v>
      </c>
      <c r="CA43" s="210">
        <f t="shared" si="41"/>
        <v>1128.1132075471696</v>
      </c>
      <c r="CB43" s="210">
        <f t="shared" si="41"/>
        <v>1128.1132075471696</v>
      </c>
      <c r="CC43" s="210">
        <f t="shared" si="41"/>
        <v>1128.1132075471696</v>
      </c>
      <c r="CD43" s="210">
        <f t="shared" si="41"/>
        <v>1128.1132075471696</v>
      </c>
      <c r="CE43" s="210">
        <f t="shared" si="41"/>
        <v>1128.1132075471696</v>
      </c>
      <c r="CF43" s="210">
        <f t="shared" si="41"/>
        <v>1128.1132075471696</v>
      </c>
      <c r="CG43" s="210">
        <f t="shared" si="41"/>
        <v>1128.1132075471696</v>
      </c>
      <c r="CH43" s="210">
        <f t="shared" si="41"/>
        <v>1128.1132075471696</v>
      </c>
      <c r="CI43" s="210">
        <f t="shared" si="41"/>
        <v>830.33333333333428</v>
      </c>
      <c r="CJ43" s="210">
        <f t="shared" si="41"/>
        <v>830.33333333333428</v>
      </c>
      <c r="CK43" s="210">
        <f t="shared" si="41"/>
        <v>830.33333333333428</v>
      </c>
      <c r="CL43" s="210">
        <f t="shared" si="41"/>
        <v>830.33333333333428</v>
      </c>
      <c r="CM43" s="210">
        <f t="shared" si="41"/>
        <v>830.33333333333428</v>
      </c>
      <c r="CN43" s="210">
        <f t="shared" si="41"/>
        <v>830.33333333333428</v>
      </c>
      <c r="CO43" s="210">
        <f t="shared" si="41"/>
        <v>830.33333333333428</v>
      </c>
      <c r="CP43" s="210">
        <f t="shared" si="41"/>
        <v>830.33333333333428</v>
      </c>
      <c r="CQ43" s="210">
        <f t="shared" si="41"/>
        <v>830.33333333333428</v>
      </c>
      <c r="CR43" s="210">
        <f t="shared" si="41"/>
        <v>830.33333333333428</v>
      </c>
      <c r="CS43" s="210">
        <f t="shared" si="41"/>
        <v>830.33333333333428</v>
      </c>
      <c r="CT43" s="210">
        <f t="shared" si="41"/>
        <v>830.33333333333428</v>
      </c>
      <c r="CU43" s="210">
        <f t="shared" si="41"/>
        <v>830.33333333333428</v>
      </c>
      <c r="CV43" s="210">
        <f t="shared" si="41"/>
        <v>830.33333333333428</v>
      </c>
      <c r="CW43" s="210">
        <f t="shared" si="41"/>
        <v>830.33333333333428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37.472014925373131</v>
      </c>
      <c r="Z44" s="210">
        <f t="shared" si="42"/>
        <v>37.472014925373131</v>
      </c>
      <c r="AA44" s="210">
        <f t="shared" si="42"/>
        <v>37.472014925373131</v>
      </c>
      <c r="AB44" s="210">
        <f t="shared" si="42"/>
        <v>37.472014925373131</v>
      </c>
      <c r="AC44" s="210">
        <f t="shared" si="42"/>
        <v>37.472014925373131</v>
      </c>
      <c r="AD44" s="210">
        <f t="shared" si="42"/>
        <v>37.472014925373131</v>
      </c>
      <c r="AE44" s="210">
        <f t="shared" si="42"/>
        <v>37.472014925373131</v>
      </c>
      <c r="AF44" s="210">
        <f t="shared" si="42"/>
        <v>37.472014925373131</v>
      </c>
      <c r="AG44" s="210">
        <f t="shared" si="42"/>
        <v>37.472014925373131</v>
      </c>
      <c r="AH44" s="210">
        <f t="shared" si="42"/>
        <v>37.472014925373131</v>
      </c>
      <c r="AI44" s="210">
        <f t="shared" si="42"/>
        <v>37.472014925373131</v>
      </c>
      <c r="AJ44" s="210">
        <f t="shared" si="42"/>
        <v>37.472014925373131</v>
      </c>
      <c r="AK44" s="210">
        <f t="shared" si="42"/>
        <v>37.472014925373131</v>
      </c>
      <c r="AL44" s="210">
        <f t="shared" ref="AL44:BQ44" si="43">IF(AL$22&lt;=$E$24,IF(AL$22&lt;=$D$24,IF(AL$22&lt;=$C$24,IF(AL$22&lt;=$B$24,$B110,($C27-$B27)/($C$24-$B$24)),($D27-$C27)/($D$24-$C$24)),($E27-$D27)/($E$24-$D$24)),$F110)</f>
        <v>37.472014925373131</v>
      </c>
      <c r="AM44" s="210">
        <f t="shared" si="43"/>
        <v>37.472014925373131</v>
      </c>
      <c r="AN44" s="210">
        <f t="shared" si="43"/>
        <v>37.472014925373131</v>
      </c>
      <c r="AO44" s="210">
        <f t="shared" si="43"/>
        <v>37.472014925373131</v>
      </c>
      <c r="AP44" s="210">
        <f t="shared" si="43"/>
        <v>37.472014925373131</v>
      </c>
      <c r="AQ44" s="210">
        <f t="shared" si="43"/>
        <v>37.472014925373131</v>
      </c>
      <c r="AR44" s="210">
        <f t="shared" si="43"/>
        <v>37.472014925373131</v>
      </c>
      <c r="AS44" s="210">
        <f t="shared" si="43"/>
        <v>37.472014925373131</v>
      </c>
      <c r="AT44" s="210">
        <f t="shared" si="43"/>
        <v>37.472014925373131</v>
      </c>
      <c r="AU44" s="210">
        <f t="shared" si="43"/>
        <v>37.472014925373131</v>
      </c>
      <c r="AV44" s="210">
        <f t="shared" si="43"/>
        <v>37.472014925373131</v>
      </c>
      <c r="AW44" s="210">
        <f t="shared" si="43"/>
        <v>37.472014925373131</v>
      </c>
      <c r="AX44" s="210">
        <f t="shared" si="43"/>
        <v>37.472014925373131</v>
      </c>
      <c r="AY44" s="210">
        <f t="shared" si="43"/>
        <v>37.472014925373131</v>
      </c>
      <c r="AZ44" s="210">
        <f t="shared" si="43"/>
        <v>37.472014925373131</v>
      </c>
      <c r="BA44" s="210">
        <f t="shared" si="43"/>
        <v>37.472014925373131</v>
      </c>
      <c r="BB44" s="210">
        <f t="shared" si="43"/>
        <v>37.472014925373131</v>
      </c>
      <c r="BC44" s="210">
        <f t="shared" si="43"/>
        <v>37.472014925373131</v>
      </c>
      <c r="BD44" s="210">
        <f t="shared" si="43"/>
        <v>37.472014925373131</v>
      </c>
      <c r="BE44" s="210">
        <f t="shared" si="43"/>
        <v>37.472014925373131</v>
      </c>
      <c r="BF44" s="210">
        <f t="shared" si="43"/>
        <v>37.472014925373131</v>
      </c>
      <c r="BG44" s="210">
        <f t="shared" si="43"/>
        <v>37.472014925373131</v>
      </c>
      <c r="BH44" s="210">
        <f t="shared" si="43"/>
        <v>-3.3177274007321791</v>
      </c>
      <c r="BI44" s="210">
        <f t="shared" si="43"/>
        <v>-3.3177274007321791</v>
      </c>
      <c r="BJ44" s="210">
        <f t="shared" si="43"/>
        <v>-3.3177274007321791</v>
      </c>
      <c r="BK44" s="210">
        <f t="shared" si="43"/>
        <v>-3.3177274007321791</v>
      </c>
      <c r="BL44" s="210">
        <f t="shared" si="43"/>
        <v>-3.3177274007321791</v>
      </c>
      <c r="BM44" s="210">
        <f t="shared" si="43"/>
        <v>-3.3177274007321791</v>
      </c>
      <c r="BN44" s="210">
        <f t="shared" si="43"/>
        <v>-3.3177274007321791</v>
      </c>
      <c r="BO44" s="210">
        <f t="shared" si="43"/>
        <v>-3.3177274007321791</v>
      </c>
      <c r="BP44" s="210">
        <f t="shared" si="43"/>
        <v>-3.3177274007321791</v>
      </c>
      <c r="BQ44" s="210">
        <f t="shared" si="43"/>
        <v>-3.3177274007321791</v>
      </c>
      <c r="BR44" s="210">
        <f t="shared" ref="BR44:DA44" si="44">IF(BR$22&lt;=$E$24,IF(BR$22&lt;=$D$24,IF(BR$22&lt;=$C$24,IF(BR$22&lt;=$B$24,$B110,($C27-$B27)/($C$24-$B$24)),($D27-$C27)/($D$24-$C$24)),($E27-$D27)/($E$24-$D$24)),$F110)</f>
        <v>-3.3177274007321791</v>
      </c>
      <c r="BS44" s="210">
        <f t="shared" si="44"/>
        <v>-3.3177274007321791</v>
      </c>
      <c r="BT44" s="210">
        <f t="shared" si="44"/>
        <v>-3.3177274007321791</v>
      </c>
      <c r="BU44" s="210">
        <f t="shared" si="44"/>
        <v>-3.3177274007321791</v>
      </c>
      <c r="BV44" s="210">
        <f t="shared" si="44"/>
        <v>-3.3177274007321791</v>
      </c>
      <c r="BW44" s="210">
        <f t="shared" si="44"/>
        <v>-3.3177274007321791</v>
      </c>
      <c r="BX44" s="210">
        <f t="shared" si="44"/>
        <v>-3.3177274007321791</v>
      </c>
      <c r="BY44" s="210">
        <f t="shared" si="44"/>
        <v>-3.3177274007321791</v>
      </c>
      <c r="BZ44" s="210">
        <f t="shared" si="44"/>
        <v>-3.3177274007321791</v>
      </c>
      <c r="CA44" s="210">
        <f t="shared" si="44"/>
        <v>-3.3177274007321791</v>
      </c>
      <c r="CB44" s="210">
        <f t="shared" si="44"/>
        <v>-3.3177274007321791</v>
      </c>
      <c r="CC44" s="210">
        <f t="shared" si="44"/>
        <v>-3.3177274007321791</v>
      </c>
      <c r="CD44" s="210">
        <f t="shared" si="44"/>
        <v>-3.3177274007321791</v>
      </c>
      <c r="CE44" s="210">
        <f t="shared" si="44"/>
        <v>-3.3177274007321791</v>
      </c>
      <c r="CF44" s="210">
        <f t="shared" si="44"/>
        <v>-3.3177274007321791</v>
      </c>
      <c r="CG44" s="210">
        <f t="shared" si="44"/>
        <v>-3.3177274007321791</v>
      </c>
      <c r="CH44" s="210">
        <f t="shared" si="44"/>
        <v>-3.3177274007321791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173.17142857142858</v>
      </c>
      <c r="Z46" s="210">
        <f t="shared" si="48"/>
        <v>173.17142857142858</v>
      </c>
      <c r="AA46" s="210">
        <f t="shared" si="48"/>
        <v>173.17142857142858</v>
      </c>
      <c r="AB46" s="210">
        <f t="shared" si="48"/>
        <v>173.17142857142858</v>
      </c>
      <c r="AC46" s="210">
        <f t="shared" si="48"/>
        <v>173.17142857142858</v>
      </c>
      <c r="AD46" s="210">
        <f t="shared" si="48"/>
        <v>173.17142857142858</v>
      </c>
      <c r="AE46" s="210">
        <f t="shared" si="48"/>
        <v>173.17142857142858</v>
      </c>
      <c r="AF46" s="210">
        <f t="shared" si="48"/>
        <v>173.17142857142858</v>
      </c>
      <c r="AG46" s="210">
        <f t="shared" si="48"/>
        <v>173.17142857142858</v>
      </c>
      <c r="AH46" s="210">
        <f t="shared" si="48"/>
        <v>173.17142857142858</v>
      </c>
      <c r="AI46" s="210">
        <f t="shared" si="48"/>
        <v>173.17142857142858</v>
      </c>
      <c r="AJ46" s="210">
        <f t="shared" si="48"/>
        <v>173.17142857142858</v>
      </c>
      <c r="AK46" s="210">
        <f t="shared" si="48"/>
        <v>173.17142857142858</v>
      </c>
      <c r="AL46" s="210">
        <f t="shared" ref="AL46:BQ46" si="49">IF(AL$22&lt;=$E$24,IF(AL$22&lt;=$D$24,IF(AL$22&lt;=$C$24,IF(AL$22&lt;=$B$24,$B112,($C29-$B29)/($C$24-$B$24)),($D29-$C29)/($D$24-$C$24)),($E29-$D29)/($E$24-$D$24)),$F112)</f>
        <v>173.17142857142858</v>
      </c>
      <c r="AM46" s="210">
        <f t="shared" si="49"/>
        <v>173.17142857142858</v>
      </c>
      <c r="AN46" s="210">
        <f t="shared" si="49"/>
        <v>173.17142857142858</v>
      </c>
      <c r="AO46" s="210">
        <f t="shared" si="49"/>
        <v>173.17142857142858</v>
      </c>
      <c r="AP46" s="210">
        <f t="shared" si="49"/>
        <v>173.17142857142858</v>
      </c>
      <c r="AQ46" s="210">
        <f t="shared" si="49"/>
        <v>173.17142857142858</v>
      </c>
      <c r="AR46" s="210">
        <f t="shared" si="49"/>
        <v>173.17142857142858</v>
      </c>
      <c r="AS46" s="210">
        <f t="shared" si="49"/>
        <v>173.17142857142858</v>
      </c>
      <c r="AT46" s="210">
        <f t="shared" si="49"/>
        <v>173.17142857142858</v>
      </c>
      <c r="AU46" s="210">
        <f t="shared" si="49"/>
        <v>173.17142857142858</v>
      </c>
      <c r="AV46" s="210">
        <f t="shared" si="49"/>
        <v>173.17142857142858</v>
      </c>
      <c r="AW46" s="210">
        <f t="shared" si="49"/>
        <v>173.17142857142858</v>
      </c>
      <c r="AX46" s="210">
        <f t="shared" si="49"/>
        <v>173.17142857142858</v>
      </c>
      <c r="AY46" s="210">
        <f t="shared" si="49"/>
        <v>173.17142857142858</v>
      </c>
      <c r="AZ46" s="210">
        <f t="shared" si="49"/>
        <v>173.17142857142858</v>
      </c>
      <c r="BA46" s="210">
        <f t="shared" si="49"/>
        <v>173.17142857142858</v>
      </c>
      <c r="BB46" s="210">
        <f t="shared" si="49"/>
        <v>173.17142857142858</v>
      </c>
      <c r="BC46" s="210">
        <f t="shared" si="49"/>
        <v>173.17142857142858</v>
      </c>
      <c r="BD46" s="210">
        <f t="shared" si="49"/>
        <v>173.17142857142858</v>
      </c>
      <c r="BE46" s="210">
        <f t="shared" si="49"/>
        <v>173.17142857142858</v>
      </c>
      <c r="BF46" s="210">
        <f t="shared" si="49"/>
        <v>173.17142857142858</v>
      </c>
      <c r="BG46" s="210">
        <f t="shared" si="49"/>
        <v>173.17142857142858</v>
      </c>
      <c r="BH46" s="210">
        <f t="shared" si="49"/>
        <v>313.54716981132071</v>
      </c>
      <c r="BI46" s="210">
        <f t="shared" si="49"/>
        <v>313.54716981132071</v>
      </c>
      <c r="BJ46" s="210">
        <f t="shared" si="49"/>
        <v>313.54716981132071</v>
      </c>
      <c r="BK46" s="210">
        <f t="shared" si="49"/>
        <v>313.54716981132071</v>
      </c>
      <c r="BL46" s="210">
        <f t="shared" si="49"/>
        <v>313.54716981132071</v>
      </c>
      <c r="BM46" s="210">
        <f t="shared" si="49"/>
        <v>313.54716981132071</v>
      </c>
      <c r="BN46" s="210">
        <f t="shared" si="49"/>
        <v>313.54716981132071</v>
      </c>
      <c r="BO46" s="210">
        <f t="shared" si="49"/>
        <v>313.54716981132071</v>
      </c>
      <c r="BP46" s="210">
        <f t="shared" si="49"/>
        <v>313.54716981132071</v>
      </c>
      <c r="BQ46" s="210">
        <f t="shared" si="49"/>
        <v>313.54716981132071</v>
      </c>
      <c r="BR46" s="210">
        <f t="shared" ref="BR46:DA46" si="50">IF(BR$22&lt;=$E$24,IF(BR$22&lt;=$D$24,IF(BR$22&lt;=$C$24,IF(BR$22&lt;=$B$24,$B112,($C29-$B29)/($C$24-$B$24)),($D29-$C29)/($D$24-$C$24)),($E29-$D29)/($E$24-$D$24)),$F112)</f>
        <v>313.54716981132071</v>
      </c>
      <c r="BS46" s="210">
        <f t="shared" si="50"/>
        <v>313.54716981132071</v>
      </c>
      <c r="BT46" s="210">
        <f t="shared" si="50"/>
        <v>313.54716981132071</v>
      </c>
      <c r="BU46" s="210">
        <f t="shared" si="50"/>
        <v>313.54716981132071</v>
      </c>
      <c r="BV46" s="210">
        <f t="shared" si="50"/>
        <v>313.54716981132071</v>
      </c>
      <c r="BW46" s="210">
        <f t="shared" si="50"/>
        <v>313.54716981132071</v>
      </c>
      <c r="BX46" s="210">
        <f t="shared" si="50"/>
        <v>313.54716981132071</v>
      </c>
      <c r="BY46" s="210">
        <f t="shared" si="50"/>
        <v>313.54716981132071</v>
      </c>
      <c r="BZ46" s="210">
        <f t="shared" si="50"/>
        <v>313.54716981132071</v>
      </c>
      <c r="CA46" s="210">
        <f t="shared" si="50"/>
        <v>313.54716981132071</v>
      </c>
      <c r="CB46" s="210">
        <f t="shared" si="50"/>
        <v>313.54716981132071</v>
      </c>
      <c r="CC46" s="210">
        <f t="shared" si="50"/>
        <v>313.54716981132071</v>
      </c>
      <c r="CD46" s="210">
        <f t="shared" si="50"/>
        <v>313.54716981132071</v>
      </c>
      <c r="CE46" s="210">
        <f t="shared" si="50"/>
        <v>313.54716981132071</v>
      </c>
      <c r="CF46" s="210">
        <f t="shared" si="50"/>
        <v>313.54716981132071</v>
      </c>
      <c r="CG46" s="210">
        <f t="shared" si="50"/>
        <v>313.54716981132071</v>
      </c>
      <c r="CH46" s="210">
        <f t="shared" si="50"/>
        <v>313.54716981132071</v>
      </c>
      <c r="CI46" s="210">
        <f t="shared" si="50"/>
        <v>407.00000000000011</v>
      </c>
      <c r="CJ46" s="210">
        <f t="shared" si="50"/>
        <v>407.00000000000011</v>
      </c>
      <c r="CK46" s="210">
        <f t="shared" si="50"/>
        <v>407.00000000000011</v>
      </c>
      <c r="CL46" s="210">
        <f t="shared" si="50"/>
        <v>407.00000000000011</v>
      </c>
      <c r="CM46" s="210">
        <f t="shared" si="50"/>
        <v>407.00000000000011</v>
      </c>
      <c r="CN46" s="210">
        <f t="shared" si="50"/>
        <v>407.00000000000011</v>
      </c>
      <c r="CO46" s="210">
        <f t="shared" si="50"/>
        <v>407.00000000000011</v>
      </c>
      <c r="CP46" s="210">
        <f t="shared" si="50"/>
        <v>407.00000000000011</v>
      </c>
      <c r="CQ46" s="210">
        <f t="shared" si="50"/>
        <v>407.00000000000011</v>
      </c>
      <c r="CR46" s="210">
        <f t="shared" si="50"/>
        <v>407.00000000000011</v>
      </c>
      <c r="CS46" s="210">
        <f t="shared" si="50"/>
        <v>407.00000000000011</v>
      </c>
      <c r="CT46" s="210">
        <f t="shared" si="50"/>
        <v>407.00000000000011</v>
      </c>
      <c r="CU46" s="210">
        <f t="shared" si="50"/>
        <v>407.00000000000011</v>
      </c>
      <c r="CV46" s="210">
        <f t="shared" si="50"/>
        <v>407.00000000000011</v>
      </c>
      <c r="CW46" s="210">
        <f t="shared" si="50"/>
        <v>407.00000000000011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56.60377358490566</v>
      </c>
      <c r="BI49" s="210">
        <f t="shared" si="58"/>
        <v>56.60377358490566</v>
      </c>
      <c r="BJ49" s="210">
        <f t="shared" si="58"/>
        <v>56.60377358490566</v>
      </c>
      <c r="BK49" s="210">
        <f t="shared" si="58"/>
        <v>56.60377358490566</v>
      </c>
      <c r="BL49" s="210">
        <f t="shared" si="58"/>
        <v>56.60377358490566</v>
      </c>
      <c r="BM49" s="210">
        <f t="shared" si="58"/>
        <v>56.60377358490566</v>
      </c>
      <c r="BN49" s="210">
        <f t="shared" si="58"/>
        <v>56.60377358490566</v>
      </c>
      <c r="BO49" s="210">
        <f t="shared" si="58"/>
        <v>56.60377358490566</v>
      </c>
      <c r="BP49" s="210">
        <f t="shared" si="58"/>
        <v>56.60377358490566</v>
      </c>
      <c r="BQ49" s="210">
        <f t="shared" si="58"/>
        <v>56.60377358490566</v>
      </c>
      <c r="BR49" s="210">
        <f t="shared" ref="BR49:DA49" si="59">IF(BR$22&lt;=$E$24,IF(BR$22&lt;=$D$24,IF(BR$22&lt;=$C$24,IF(BR$22&lt;=$B$24,$B115,($C32-$B32)/($C$24-$B$24)),($D32-$C32)/($D$24-$C$24)),($E32-$D32)/($E$24-$D$24)),$F115)</f>
        <v>56.60377358490566</v>
      </c>
      <c r="BS49" s="210">
        <f t="shared" si="59"/>
        <v>56.60377358490566</v>
      </c>
      <c r="BT49" s="210">
        <f t="shared" si="59"/>
        <v>56.60377358490566</v>
      </c>
      <c r="BU49" s="210">
        <f t="shared" si="59"/>
        <v>56.60377358490566</v>
      </c>
      <c r="BV49" s="210">
        <f t="shared" si="59"/>
        <v>56.60377358490566</v>
      </c>
      <c r="BW49" s="210">
        <f t="shared" si="59"/>
        <v>56.60377358490566</v>
      </c>
      <c r="BX49" s="210">
        <f t="shared" si="59"/>
        <v>56.60377358490566</v>
      </c>
      <c r="BY49" s="210">
        <f t="shared" si="59"/>
        <v>56.60377358490566</v>
      </c>
      <c r="BZ49" s="210">
        <f t="shared" si="59"/>
        <v>56.60377358490566</v>
      </c>
      <c r="CA49" s="210">
        <f t="shared" si="59"/>
        <v>56.60377358490566</v>
      </c>
      <c r="CB49" s="210">
        <f t="shared" si="59"/>
        <v>56.60377358490566</v>
      </c>
      <c r="CC49" s="210">
        <f t="shared" si="59"/>
        <v>56.60377358490566</v>
      </c>
      <c r="CD49" s="210">
        <f t="shared" si="59"/>
        <v>56.60377358490566</v>
      </c>
      <c r="CE49" s="210">
        <f t="shared" si="59"/>
        <v>56.60377358490566</v>
      </c>
      <c r="CF49" s="210">
        <f t="shared" si="59"/>
        <v>56.60377358490566</v>
      </c>
      <c r="CG49" s="210">
        <f t="shared" si="59"/>
        <v>56.60377358490566</v>
      </c>
      <c r="CH49" s="210">
        <f t="shared" si="59"/>
        <v>56.60377358490566</v>
      </c>
      <c r="CI49" s="210">
        <f t="shared" si="59"/>
        <v>1500</v>
      </c>
      <c r="CJ49" s="210">
        <f t="shared" si="59"/>
        <v>1500</v>
      </c>
      <c r="CK49" s="210">
        <f t="shared" si="59"/>
        <v>1500</v>
      </c>
      <c r="CL49" s="210">
        <f t="shared" si="59"/>
        <v>1500</v>
      </c>
      <c r="CM49" s="210">
        <f t="shared" si="59"/>
        <v>1500</v>
      </c>
      <c r="CN49" s="210">
        <f t="shared" si="59"/>
        <v>1500</v>
      </c>
      <c r="CO49" s="210">
        <f t="shared" si="59"/>
        <v>1500</v>
      </c>
      <c r="CP49" s="210">
        <f t="shared" si="59"/>
        <v>1500</v>
      </c>
      <c r="CQ49" s="210">
        <f t="shared" si="59"/>
        <v>1500</v>
      </c>
      <c r="CR49" s="210">
        <f t="shared" si="59"/>
        <v>1500</v>
      </c>
      <c r="CS49" s="210">
        <f t="shared" si="59"/>
        <v>1500</v>
      </c>
      <c r="CT49" s="210">
        <f t="shared" si="59"/>
        <v>1500</v>
      </c>
      <c r="CU49" s="210">
        <f t="shared" si="59"/>
        <v>1500</v>
      </c>
      <c r="CV49" s="210">
        <f t="shared" si="59"/>
        <v>1500</v>
      </c>
      <c r="CW49" s="210">
        <f t="shared" si="59"/>
        <v>1500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166.03773584905662</v>
      </c>
      <c r="BI51" s="210">
        <f t="shared" si="64"/>
        <v>166.03773584905662</v>
      </c>
      <c r="BJ51" s="210">
        <f t="shared" si="64"/>
        <v>166.03773584905662</v>
      </c>
      <c r="BK51" s="210">
        <f t="shared" si="64"/>
        <v>166.03773584905662</v>
      </c>
      <c r="BL51" s="210">
        <f t="shared" si="64"/>
        <v>166.03773584905662</v>
      </c>
      <c r="BM51" s="210">
        <f t="shared" si="64"/>
        <v>166.03773584905662</v>
      </c>
      <c r="BN51" s="210">
        <f t="shared" si="64"/>
        <v>166.03773584905662</v>
      </c>
      <c r="BO51" s="210">
        <f t="shared" si="64"/>
        <v>166.03773584905662</v>
      </c>
      <c r="BP51" s="210">
        <f t="shared" si="64"/>
        <v>166.03773584905662</v>
      </c>
      <c r="BQ51" s="210">
        <f t="shared" si="64"/>
        <v>166.03773584905662</v>
      </c>
      <c r="BR51" s="210">
        <f t="shared" ref="BR51:DA51" si="65">IF(BR$22&lt;=$E$24,IF(BR$22&lt;=$D$24,IF(BR$22&lt;=$C$24,IF(BR$22&lt;=$B$24,$B117,($C34-$B34)/($C$24-$B$24)),($D34-$C34)/($D$24-$C$24)),($E34-$D34)/($E$24-$D$24)),$F117)</f>
        <v>166.03773584905662</v>
      </c>
      <c r="BS51" s="210">
        <f t="shared" si="65"/>
        <v>166.03773584905662</v>
      </c>
      <c r="BT51" s="210">
        <f t="shared" si="65"/>
        <v>166.03773584905662</v>
      </c>
      <c r="BU51" s="210">
        <f t="shared" si="65"/>
        <v>166.03773584905662</v>
      </c>
      <c r="BV51" s="210">
        <f t="shared" si="65"/>
        <v>166.03773584905662</v>
      </c>
      <c r="BW51" s="210">
        <f t="shared" si="65"/>
        <v>166.03773584905662</v>
      </c>
      <c r="BX51" s="210">
        <f t="shared" si="65"/>
        <v>166.03773584905662</v>
      </c>
      <c r="BY51" s="210">
        <f t="shared" si="65"/>
        <v>166.03773584905662</v>
      </c>
      <c r="BZ51" s="210">
        <f t="shared" si="65"/>
        <v>166.03773584905662</v>
      </c>
      <c r="CA51" s="210">
        <f t="shared" si="65"/>
        <v>166.03773584905662</v>
      </c>
      <c r="CB51" s="210">
        <f t="shared" si="65"/>
        <v>166.03773584905662</v>
      </c>
      <c r="CC51" s="210">
        <f t="shared" si="65"/>
        <v>166.03773584905662</v>
      </c>
      <c r="CD51" s="210">
        <f t="shared" si="65"/>
        <v>166.03773584905662</v>
      </c>
      <c r="CE51" s="210">
        <f t="shared" si="65"/>
        <v>166.03773584905662</v>
      </c>
      <c r="CF51" s="210">
        <f t="shared" si="65"/>
        <v>166.03773584905662</v>
      </c>
      <c r="CG51" s="210">
        <f t="shared" si="65"/>
        <v>166.03773584905662</v>
      </c>
      <c r="CH51" s="210">
        <f t="shared" si="65"/>
        <v>166.03773584905662</v>
      </c>
      <c r="CI51" s="210">
        <f t="shared" si="65"/>
        <v>1155.4666666666667</v>
      </c>
      <c r="CJ51" s="210">
        <f t="shared" si="65"/>
        <v>1155.4666666666667</v>
      </c>
      <c r="CK51" s="210">
        <f t="shared" si="65"/>
        <v>1155.4666666666667</v>
      </c>
      <c r="CL51" s="210">
        <f t="shared" si="65"/>
        <v>1155.4666666666667</v>
      </c>
      <c r="CM51" s="210">
        <f t="shared" si="65"/>
        <v>1155.4666666666667</v>
      </c>
      <c r="CN51" s="210">
        <f t="shared" si="65"/>
        <v>1155.4666666666667</v>
      </c>
      <c r="CO51" s="210">
        <f t="shared" si="65"/>
        <v>1155.4666666666667</v>
      </c>
      <c r="CP51" s="210">
        <f t="shared" si="65"/>
        <v>1155.4666666666667</v>
      </c>
      <c r="CQ51" s="210">
        <f t="shared" si="65"/>
        <v>1155.4666666666667</v>
      </c>
      <c r="CR51" s="210">
        <f t="shared" si="65"/>
        <v>1155.4666666666667</v>
      </c>
      <c r="CS51" s="210">
        <f t="shared" si="65"/>
        <v>1155.4666666666667</v>
      </c>
      <c r="CT51" s="210">
        <f t="shared" si="65"/>
        <v>1155.4666666666667</v>
      </c>
      <c r="CU51" s="210">
        <f t="shared" si="65"/>
        <v>1155.4666666666667</v>
      </c>
      <c r="CV51" s="210">
        <f t="shared" si="65"/>
        <v>1155.4666666666667</v>
      </c>
      <c r="CW51" s="210">
        <f t="shared" si="65"/>
        <v>1155.4666666666667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-747.16981132075466</v>
      </c>
      <c r="BI53" s="210">
        <f t="shared" si="70"/>
        <v>-747.16981132075466</v>
      </c>
      <c r="BJ53" s="210">
        <f t="shared" si="70"/>
        <v>-747.16981132075466</v>
      </c>
      <c r="BK53" s="210">
        <f t="shared" si="70"/>
        <v>-747.16981132075466</v>
      </c>
      <c r="BL53" s="210">
        <f t="shared" si="70"/>
        <v>-747.16981132075466</v>
      </c>
      <c r="BM53" s="210">
        <f t="shared" si="70"/>
        <v>-747.16981132075466</v>
      </c>
      <c r="BN53" s="210">
        <f t="shared" si="70"/>
        <v>-747.16981132075466</v>
      </c>
      <c r="BO53" s="210">
        <f t="shared" si="70"/>
        <v>-747.16981132075466</v>
      </c>
      <c r="BP53" s="210">
        <f t="shared" si="70"/>
        <v>-747.16981132075466</v>
      </c>
      <c r="BQ53" s="210">
        <f t="shared" si="70"/>
        <v>-747.16981132075466</v>
      </c>
      <c r="BR53" s="210">
        <f t="shared" ref="BR53:DA53" si="71">IF(BR$22&lt;=$E$24,IF(BR$22&lt;=$D$24,IF(BR$22&lt;=$C$24,IF(BR$22&lt;=$B$24,$B119,($C36-$B36)/($C$24-$B$24)),($D36-$C36)/($D$24-$C$24)),($E36-$D36)/($E$24-$D$24)),$F119)</f>
        <v>-747.16981132075466</v>
      </c>
      <c r="BS53" s="210">
        <f t="shared" si="71"/>
        <v>-747.16981132075466</v>
      </c>
      <c r="BT53" s="210">
        <f t="shared" si="71"/>
        <v>-747.16981132075466</v>
      </c>
      <c r="BU53" s="210">
        <f t="shared" si="71"/>
        <v>-747.16981132075466</v>
      </c>
      <c r="BV53" s="210">
        <f t="shared" si="71"/>
        <v>-747.16981132075466</v>
      </c>
      <c r="BW53" s="210">
        <f t="shared" si="71"/>
        <v>-747.16981132075466</v>
      </c>
      <c r="BX53" s="210">
        <f t="shared" si="71"/>
        <v>-747.16981132075466</v>
      </c>
      <c r="BY53" s="210">
        <f t="shared" si="71"/>
        <v>-747.16981132075466</v>
      </c>
      <c r="BZ53" s="210">
        <f t="shared" si="71"/>
        <v>-747.16981132075466</v>
      </c>
      <c r="CA53" s="210">
        <f t="shared" si="71"/>
        <v>-747.16981132075466</v>
      </c>
      <c r="CB53" s="210">
        <f t="shared" si="71"/>
        <v>-747.16981132075466</v>
      </c>
      <c r="CC53" s="210">
        <f t="shared" si="71"/>
        <v>-747.16981132075466</v>
      </c>
      <c r="CD53" s="210">
        <f t="shared" si="71"/>
        <v>-747.16981132075466</v>
      </c>
      <c r="CE53" s="210">
        <f t="shared" si="71"/>
        <v>-747.16981132075466</v>
      </c>
      <c r="CF53" s="210">
        <f t="shared" si="71"/>
        <v>-747.16981132075466</v>
      </c>
      <c r="CG53" s="210">
        <f t="shared" si="71"/>
        <v>-747.16981132075466</v>
      </c>
      <c r="CH53" s="210">
        <f t="shared" si="71"/>
        <v>-747.16981132075466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166.03773584905662</v>
      </c>
      <c r="BI54" s="210">
        <f t="shared" si="73"/>
        <v>166.03773584905662</v>
      </c>
      <c r="BJ54" s="210">
        <f t="shared" si="73"/>
        <v>166.03773584905662</v>
      </c>
      <c r="BK54" s="210">
        <f t="shared" si="73"/>
        <v>166.03773584905662</v>
      </c>
      <c r="BL54" s="210">
        <f t="shared" si="73"/>
        <v>166.03773584905662</v>
      </c>
      <c r="BM54" s="210">
        <f t="shared" si="73"/>
        <v>166.03773584905662</v>
      </c>
      <c r="BN54" s="210">
        <f t="shared" si="73"/>
        <v>166.03773584905662</v>
      </c>
      <c r="BO54" s="210">
        <f t="shared" si="73"/>
        <v>166.03773584905662</v>
      </c>
      <c r="BP54" s="210">
        <f t="shared" si="73"/>
        <v>166.03773584905662</v>
      </c>
      <c r="BQ54" s="210">
        <f t="shared" si="73"/>
        <v>166.03773584905662</v>
      </c>
      <c r="BR54" s="210">
        <f t="shared" ref="BR54:DA54" si="74">IF(BR$22&lt;=$E$24,IF(BR$22&lt;=$D$24,IF(BR$22&lt;=$C$24,IF(BR$22&lt;=$B$24,$B120,($C37-$B37)/($C$24-$B$24)),($D37-$C37)/($D$24-$C$24)),($E37-$D37)/($E$24-$D$24)),$F120)</f>
        <v>166.03773584905662</v>
      </c>
      <c r="BS54" s="210">
        <f t="shared" si="74"/>
        <v>166.03773584905662</v>
      </c>
      <c r="BT54" s="210">
        <f t="shared" si="74"/>
        <v>166.03773584905662</v>
      </c>
      <c r="BU54" s="210">
        <f t="shared" si="74"/>
        <v>166.03773584905662</v>
      </c>
      <c r="BV54" s="210">
        <f t="shared" si="74"/>
        <v>166.03773584905662</v>
      </c>
      <c r="BW54" s="210">
        <f t="shared" si="74"/>
        <v>166.03773584905662</v>
      </c>
      <c r="BX54" s="210">
        <f t="shared" si="74"/>
        <v>166.03773584905662</v>
      </c>
      <c r="BY54" s="210">
        <f t="shared" si="74"/>
        <v>166.03773584905662</v>
      </c>
      <c r="BZ54" s="210">
        <f t="shared" si="74"/>
        <v>166.03773584905662</v>
      </c>
      <c r="CA54" s="210">
        <f t="shared" si="74"/>
        <v>166.03773584905662</v>
      </c>
      <c r="CB54" s="210">
        <f t="shared" si="74"/>
        <v>166.03773584905662</v>
      </c>
      <c r="CC54" s="210">
        <f t="shared" si="74"/>
        <v>166.03773584905662</v>
      </c>
      <c r="CD54" s="210">
        <f t="shared" si="74"/>
        <v>166.03773584905662</v>
      </c>
      <c r="CE54" s="210">
        <f t="shared" si="74"/>
        <v>166.03773584905662</v>
      </c>
      <c r="CF54" s="210">
        <f t="shared" si="74"/>
        <v>166.03773584905662</v>
      </c>
      <c r="CG54" s="210">
        <f t="shared" si="74"/>
        <v>166.03773584905662</v>
      </c>
      <c r="CH54" s="210">
        <f t="shared" si="74"/>
        <v>166.03773584905662</v>
      </c>
      <c r="CI54" s="210">
        <f t="shared" si="74"/>
        <v>506.66666666666669</v>
      </c>
      <c r="CJ54" s="210">
        <f t="shared" si="74"/>
        <v>506.66666666666669</v>
      </c>
      <c r="CK54" s="210">
        <f t="shared" si="74"/>
        <v>506.66666666666669</v>
      </c>
      <c r="CL54" s="210">
        <f t="shared" si="74"/>
        <v>506.66666666666669</v>
      </c>
      <c r="CM54" s="210">
        <f t="shared" si="74"/>
        <v>506.66666666666669</v>
      </c>
      <c r="CN54" s="210">
        <f t="shared" si="74"/>
        <v>506.66666666666669</v>
      </c>
      <c r="CO54" s="210">
        <f t="shared" si="74"/>
        <v>506.66666666666669</v>
      </c>
      <c r="CP54" s="210">
        <f t="shared" si="74"/>
        <v>506.66666666666669</v>
      </c>
      <c r="CQ54" s="210">
        <f t="shared" si="74"/>
        <v>506.66666666666669</v>
      </c>
      <c r="CR54" s="210">
        <f t="shared" si="74"/>
        <v>506.66666666666669</v>
      </c>
      <c r="CS54" s="210">
        <f t="shared" si="74"/>
        <v>506.66666666666669</v>
      </c>
      <c r="CT54" s="210">
        <f t="shared" si="74"/>
        <v>506.66666666666669</v>
      </c>
      <c r="CU54" s="210">
        <f t="shared" si="74"/>
        <v>506.66666666666669</v>
      </c>
      <c r="CV54" s="210">
        <f t="shared" si="74"/>
        <v>506.66666666666669</v>
      </c>
      <c r="CW54" s="210">
        <f t="shared" si="74"/>
        <v>506.66666666666669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4826.6465127073143</v>
      </c>
      <c r="G59" s="204">
        <f t="shared" si="75"/>
        <v>4826.6465127073143</v>
      </c>
      <c r="H59" s="204">
        <f t="shared" si="75"/>
        <v>4826.6465127073143</v>
      </c>
      <c r="I59" s="204">
        <f t="shared" si="75"/>
        <v>4826.6465127073143</v>
      </c>
      <c r="J59" s="204">
        <f t="shared" si="75"/>
        <v>4826.6465127073143</v>
      </c>
      <c r="K59" s="204">
        <f t="shared" si="75"/>
        <v>4826.6465127073143</v>
      </c>
      <c r="L59" s="204">
        <f t="shared" si="75"/>
        <v>4826.6465127073143</v>
      </c>
      <c r="M59" s="204">
        <f t="shared" si="75"/>
        <v>4826.6465127073143</v>
      </c>
      <c r="N59" s="204">
        <f t="shared" si="75"/>
        <v>4826.6465127073143</v>
      </c>
      <c r="O59" s="204">
        <f t="shared" si="75"/>
        <v>4826.6465127073143</v>
      </c>
      <c r="P59" s="204">
        <f t="shared" si="75"/>
        <v>4826.6465127073143</v>
      </c>
      <c r="Q59" s="204">
        <f t="shared" si="75"/>
        <v>4826.6465127073143</v>
      </c>
      <c r="R59" s="204">
        <f t="shared" si="75"/>
        <v>4826.6465127073143</v>
      </c>
      <c r="S59" s="204">
        <f t="shared" si="75"/>
        <v>4826.6465127073143</v>
      </c>
      <c r="T59" s="204">
        <f t="shared" si="75"/>
        <v>4826.6465127073143</v>
      </c>
      <c r="U59" s="204">
        <f t="shared" si="75"/>
        <v>4826.6465127073143</v>
      </c>
      <c r="V59" s="204">
        <f t="shared" si="75"/>
        <v>4826.6465127073143</v>
      </c>
      <c r="W59" s="204">
        <f t="shared" si="75"/>
        <v>4826.6465127073143</v>
      </c>
      <c r="X59" s="204">
        <f t="shared" si="75"/>
        <v>4826.6465127073143</v>
      </c>
      <c r="Y59" s="204">
        <f t="shared" si="75"/>
        <v>4826.7960739081891</v>
      </c>
      <c r="Z59" s="204">
        <f t="shared" si="75"/>
        <v>4827.0951963099378</v>
      </c>
      <c r="AA59" s="204">
        <f t="shared" si="75"/>
        <v>4827.3943187116865</v>
      </c>
      <c r="AB59" s="204">
        <f t="shared" si="75"/>
        <v>4827.6934411134353</v>
      </c>
      <c r="AC59" s="204">
        <f t="shared" si="75"/>
        <v>4827.992563515184</v>
      </c>
      <c r="AD59" s="204">
        <f t="shared" si="75"/>
        <v>4828.2916859169327</v>
      </c>
      <c r="AE59" s="204">
        <f t="shared" si="75"/>
        <v>4828.5908083186814</v>
      </c>
      <c r="AF59" s="204">
        <f t="shared" si="75"/>
        <v>4828.8899307204301</v>
      </c>
      <c r="AG59" s="204">
        <f t="shared" si="75"/>
        <v>4829.1890531221788</v>
      </c>
      <c r="AH59" s="204">
        <f t="shared" si="75"/>
        <v>4829.4881755239285</v>
      </c>
      <c r="AI59" s="204">
        <f t="shared" si="75"/>
        <v>4829.7872979256772</v>
      </c>
      <c r="AJ59" s="204">
        <f t="shared" si="75"/>
        <v>4830.0864203274259</v>
      </c>
      <c r="AK59" s="204">
        <f t="shared" si="75"/>
        <v>4830.3855427291746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4830.6846651309233</v>
      </c>
      <c r="AM59" s="204">
        <f t="shared" si="76"/>
        <v>4830.9837875326721</v>
      </c>
      <c r="AN59" s="204">
        <f t="shared" si="76"/>
        <v>4831.2829099344208</v>
      </c>
      <c r="AO59" s="204">
        <f t="shared" si="76"/>
        <v>4831.5820323361695</v>
      </c>
      <c r="AP59" s="204">
        <f t="shared" si="76"/>
        <v>4831.8811547379191</v>
      </c>
      <c r="AQ59" s="204">
        <f t="shared" si="76"/>
        <v>4832.1802771396679</v>
      </c>
      <c r="AR59" s="204">
        <f t="shared" si="76"/>
        <v>4832.4793995414166</v>
      </c>
      <c r="AS59" s="204">
        <f t="shared" si="76"/>
        <v>4832.7785219431653</v>
      </c>
      <c r="AT59" s="204">
        <f t="shared" si="76"/>
        <v>4833.077644344914</v>
      </c>
      <c r="AU59" s="204">
        <f t="shared" si="76"/>
        <v>4833.3767667466627</v>
      </c>
      <c r="AV59" s="204">
        <f t="shared" si="76"/>
        <v>4833.6758891484114</v>
      </c>
      <c r="AW59" s="204">
        <f t="shared" si="76"/>
        <v>4833.9750115501602</v>
      </c>
      <c r="AX59" s="204">
        <f t="shared" si="76"/>
        <v>4834.2741339519089</v>
      </c>
      <c r="AY59" s="204">
        <f t="shared" si="76"/>
        <v>4834.5732563536585</v>
      </c>
      <c r="AZ59" s="204">
        <f t="shared" si="76"/>
        <v>4834.8723787554072</v>
      </c>
      <c r="BA59" s="204">
        <f t="shared" si="76"/>
        <v>4835.1715011571559</v>
      </c>
      <c r="BB59" s="204">
        <f t="shared" si="76"/>
        <v>4835.4706235589047</v>
      </c>
      <c r="BC59" s="204">
        <f t="shared" si="76"/>
        <v>4835.7697459606534</v>
      </c>
      <c r="BD59" s="204">
        <f t="shared" si="76"/>
        <v>4836.0688683624021</v>
      </c>
      <c r="BE59" s="204">
        <f t="shared" si="76"/>
        <v>4836.3679907641508</v>
      </c>
      <c r="BF59" s="204">
        <f t="shared" si="76"/>
        <v>4836.6671131658995</v>
      </c>
      <c r="BG59" s="204">
        <f t="shared" si="76"/>
        <v>4836.9662355676483</v>
      </c>
      <c r="BH59" s="204">
        <f t="shared" si="76"/>
        <v>4820.1610766368585</v>
      </c>
      <c r="BI59" s="204">
        <f t="shared" si="76"/>
        <v>4786.2516363735285</v>
      </c>
      <c r="BJ59" s="204">
        <f t="shared" si="76"/>
        <v>4752.3421961101985</v>
      </c>
      <c r="BK59" s="204">
        <f t="shared" si="76"/>
        <v>4718.4327558468694</v>
      </c>
      <c r="BL59" s="204">
        <f t="shared" si="76"/>
        <v>4684.5233155835394</v>
      </c>
      <c r="BM59" s="204">
        <f t="shared" si="76"/>
        <v>4650.6138753202094</v>
      </c>
      <c r="BN59" s="204">
        <f t="shared" si="76"/>
        <v>4616.7044350568804</v>
      </c>
      <c r="BO59" s="204">
        <f t="shared" si="76"/>
        <v>4582.7949947935504</v>
      </c>
      <c r="BP59" s="204">
        <f t="shared" si="76"/>
        <v>4548.8855545302204</v>
      </c>
      <c r="BQ59" s="204">
        <f t="shared" si="76"/>
        <v>4514.9761142668913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4481.0666740035613</v>
      </c>
      <c r="BS59" s="204">
        <f t="shared" si="77"/>
        <v>4447.1572337402313</v>
      </c>
      <c r="BT59" s="204">
        <f t="shared" si="77"/>
        <v>4413.2477934769013</v>
      </c>
      <c r="BU59" s="204">
        <f t="shared" si="77"/>
        <v>4379.3383532135722</v>
      </c>
      <c r="BV59" s="204">
        <f t="shared" si="77"/>
        <v>4345.4289129502422</v>
      </c>
      <c r="BW59" s="204">
        <f t="shared" si="77"/>
        <v>4311.5194726869122</v>
      </c>
      <c r="BX59" s="204">
        <f t="shared" si="77"/>
        <v>4277.6100324235831</v>
      </c>
      <c r="BY59" s="204">
        <f t="shared" si="77"/>
        <v>4243.7005921602531</v>
      </c>
      <c r="BZ59" s="204">
        <f t="shared" si="77"/>
        <v>4209.7911518969231</v>
      </c>
      <c r="CA59" s="204">
        <f t="shared" si="77"/>
        <v>4175.881711633594</v>
      </c>
      <c r="CB59" s="204">
        <f t="shared" si="77"/>
        <v>4141.972271370264</v>
      </c>
      <c r="CC59" s="204">
        <f t="shared" si="77"/>
        <v>4108.062831106934</v>
      </c>
      <c r="CD59" s="204">
        <f t="shared" si="77"/>
        <v>4074.1533908436049</v>
      </c>
      <c r="CE59" s="204">
        <f t="shared" si="77"/>
        <v>4040.2439505802749</v>
      </c>
      <c r="CF59" s="204">
        <f t="shared" si="77"/>
        <v>4006.3345103169454</v>
      </c>
      <c r="CG59" s="204">
        <f t="shared" si="77"/>
        <v>3972.4250700536154</v>
      </c>
      <c r="CH59" s="204">
        <f t="shared" si="77"/>
        <v>3938.5156297902859</v>
      </c>
      <c r="CI59" s="204">
        <f t="shared" si="77"/>
        <v>3980.4880539026467</v>
      </c>
      <c r="CJ59" s="204">
        <f t="shared" si="77"/>
        <v>4022.4604780150075</v>
      </c>
      <c r="CK59" s="204">
        <f t="shared" si="77"/>
        <v>4064.4329021273684</v>
      </c>
      <c r="CL59" s="204">
        <f t="shared" si="77"/>
        <v>4106.4053262397292</v>
      </c>
      <c r="CM59" s="204">
        <f t="shared" si="77"/>
        <v>4148.3777503520896</v>
      </c>
      <c r="CN59" s="204">
        <f t="shared" si="77"/>
        <v>4190.3501744644509</v>
      </c>
      <c r="CO59" s="204">
        <f t="shared" si="77"/>
        <v>4232.3225985768113</v>
      </c>
      <c r="CP59" s="204">
        <f t="shared" si="77"/>
        <v>4274.2950226891726</v>
      </c>
      <c r="CQ59" s="204">
        <f t="shared" si="77"/>
        <v>4316.267446801533</v>
      </c>
      <c r="CR59" s="204">
        <f t="shared" si="77"/>
        <v>4358.2398709138943</v>
      </c>
      <c r="CS59" s="204">
        <f t="shared" si="77"/>
        <v>4400.2122950262547</v>
      </c>
      <c r="CT59" s="204">
        <f t="shared" si="77"/>
        <v>4442.1847191386159</v>
      </c>
      <c r="CU59" s="204">
        <f t="shared" si="77"/>
        <v>4484.1571432509763</v>
      </c>
      <c r="CV59" s="204">
        <f t="shared" si="77"/>
        <v>4526.1295673633376</v>
      </c>
      <c r="CW59" s="204">
        <f t="shared" si="77"/>
        <v>4568.101991475698</v>
      </c>
      <c r="CX59" s="204">
        <f t="shared" si="77"/>
        <v>4674.4619914756977</v>
      </c>
      <c r="CY59" s="204">
        <f t="shared" si="77"/>
        <v>4780.8219914756983</v>
      </c>
      <c r="CZ59" s="204">
        <f t="shared" si="77"/>
        <v>4887.1819914756979</v>
      </c>
      <c r="DA59" s="204">
        <f t="shared" si="77"/>
        <v>4993.5419914756985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7544.8099999999995</v>
      </c>
      <c r="G60" s="204">
        <f t="shared" si="78"/>
        <v>7204.55</v>
      </c>
      <c r="H60" s="204">
        <f t="shared" si="78"/>
        <v>6864.29</v>
      </c>
      <c r="I60" s="204">
        <f t="shared" si="78"/>
        <v>6524.03</v>
      </c>
      <c r="J60" s="204">
        <f t="shared" si="78"/>
        <v>6183.7699999999995</v>
      </c>
      <c r="K60" s="204">
        <f t="shared" si="78"/>
        <v>5843.51</v>
      </c>
      <c r="L60" s="204">
        <f t="shared" si="78"/>
        <v>5503.25</v>
      </c>
      <c r="M60" s="204">
        <f t="shared" si="78"/>
        <v>5162.99</v>
      </c>
      <c r="N60" s="204">
        <f t="shared" si="78"/>
        <v>4822.7299999999996</v>
      </c>
      <c r="O60" s="204">
        <f t="shared" si="78"/>
        <v>4482.4699999999993</v>
      </c>
      <c r="P60" s="204">
        <f t="shared" si="78"/>
        <v>4142.21</v>
      </c>
      <c r="Q60" s="204">
        <f t="shared" si="78"/>
        <v>3801.95</v>
      </c>
      <c r="R60" s="204">
        <f t="shared" si="78"/>
        <v>3461.69</v>
      </c>
      <c r="S60" s="204">
        <f t="shared" si="78"/>
        <v>3121.43</v>
      </c>
      <c r="T60" s="204">
        <f t="shared" si="78"/>
        <v>2781.17</v>
      </c>
      <c r="U60" s="204">
        <f t="shared" si="78"/>
        <v>2440.91</v>
      </c>
      <c r="V60" s="204">
        <f t="shared" si="78"/>
        <v>2100.65</v>
      </c>
      <c r="W60" s="204">
        <f t="shared" si="78"/>
        <v>1760.3899999999999</v>
      </c>
      <c r="X60" s="204">
        <f t="shared" si="78"/>
        <v>1420.13</v>
      </c>
      <c r="Y60" s="204">
        <f t="shared" si="78"/>
        <v>1260.7142857142858</v>
      </c>
      <c r="Z60" s="204">
        <f t="shared" si="78"/>
        <v>1282.1428571428571</v>
      </c>
      <c r="AA60" s="204">
        <f t="shared" si="78"/>
        <v>1303.5714285714287</v>
      </c>
      <c r="AB60" s="204">
        <f t="shared" si="78"/>
        <v>1325</v>
      </c>
      <c r="AC60" s="204">
        <f t="shared" si="78"/>
        <v>1346.4285714285713</v>
      </c>
      <c r="AD60" s="204">
        <f t="shared" si="78"/>
        <v>1367.8571428571429</v>
      </c>
      <c r="AE60" s="204">
        <f t="shared" si="78"/>
        <v>1389.2857142857142</v>
      </c>
      <c r="AF60" s="204">
        <f t="shared" si="78"/>
        <v>1410.7142857142858</v>
      </c>
      <c r="AG60" s="204">
        <f t="shared" si="78"/>
        <v>1432.1428571428571</v>
      </c>
      <c r="AH60" s="204">
        <f t="shared" si="78"/>
        <v>1453.5714285714284</v>
      </c>
      <c r="AI60" s="204">
        <f t="shared" si="78"/>
        <v>1475</v>
      </c>
      <c r="AJ60" s="204">
        <f t="shared" si="78"/>
        <v>1496.4285714285713</v>
      </c>
      <c r="AK60" s="204">
        <f t="shared" si="78"/>
        <v>1517.8571428571429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1539.2857142857142</v>
      </c>
      <c r="AM60" s="204">
        <f t="shared" si="79"/>
        <v>1560.7142857142858</v>
      </c>
      <c r="AN60" s="204">
        <f t="shared" si="79"/>
        <v>1582.1428571428571</v>
      </c>
      <c r="AO60" s="204">
        <f t="shared" si="79"/>
        <v>1603.5714285714284</v>
      </c>
      <c r="AP60" s="204">
        <f t="shared" si="79"/>
        <v>1625</v>
      </c>
      <c r="AQ60" s="204">
        <f t="shared" si="79"/>
        <v>1646.4285714285713</v>
      </c>
      <c r="AR60" s="204">
        <f t="shared" si="79"/>
        <v>1667.8571428571429</v>
      </c>
      <c r="AS60" s="204">
        <f t="shared" si="79"/>
        <v>1689.2857142857142</v>
      </c>
      <c r="AT60" s="204">
        <f t="shared" si="79"/>
        <v>1710.7142857142858</v>
      </c>
      <c r="AU60" s="204">
        <f t="shared" si="79"/>
        <v>1732.1428571428571</v>
      </c>
      <c r="AV60" s="204">
        <f t="shared" si="79"/>
        <v>1753.5714285714284</v>
      </c>
      <c r="AW60" s="204">
        <f t="shared" si="79"/>
        <v>1775</v>
      </c>
      <c r="AX60" s="204">
        <f t="shared" si="79"/>
        <v>1796.4285714285716</v>
      </c>
      <c r="AY60" s="204">
        <f t="shared" si="79"/>
        <v>1817.8571428571427</v>
      </c>
      <c r="AZ60" s="204">
        <f t="shared" si="79"/>
        <v>1839.2857142857142</v>
      </c>
      <c r="BA60" s="204">
        <f t="shared" si="79"/>
        <v>1860.7142857142858</v>
      </c>
      <c r="BB60" s="204">
        <f t="shared" si="79"/>
        <v>1882.1428571428571</v>
      </c>
      <c r="BC60" s="204">
        <f t="shared" si="79"/>
        <v>1903.5714285714284</v>
      </c>
      <c r="BD60" s="204">
        <f t="shared" si="79"/>
        <v>1925</v>
      </c>
      <c r="BE60" s="204">
        <f t="shared" si="79"/>
        <v>1946.4285714285713</v>
      </c>
      <c r="BF60" s="204">
        <f t="shared" si="79"/>
        <v>1967.8571428571427</v>
      </c>
      <c r="BG60" s="204">
        <f t="shared" si="79"/>
        <v>1989.2857142857142</v>
      </c>
      <c r="BH60" s="204">
        <f t="shared" si="79"/>
        <v>2564.0566037735848</v>
      </c>
      <c r="BI60" s="204">
        <f t="shared" si="79"/>
        <v>3692.1698113207544</v>
      </c>
      <c r="BJ60" s="204">
        <f t="shared" si="79"/>
        <v>4820.2830188679236</v>
      </c>
      <c r="BK60" s="204">
        <f t="shared" si="79"/>
        <v>5948.3962264150941</v>
      </c>
      <c r="BL60" s="204">
        <f t="shared" si="79"/>
        <v>7076.5094339622628</v>
      </c>
      <c r="BM60" s="204">
        <f t="shared" si="79"/>
        <v>8204.6226415094334</v>
      </c>
      <c r="BN60" s="204">
        <f t="shared" si="79"/>
        <v>9332.7358490566021</v>
      </c>
      <c r="BO60" s="204">
        <f t="shared" si="79"/>
        <v>10460.849056603773</v>
      </c>
      <c r="BP60" s="204">
        <f t="shared" si="79"/>
        <v>11588.962264150941</v>
      </c>
      <c r="BQ60" s="204">
        <f t="shared" si="79"/>
        <v>12717.075471698112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13845.188679245281</v>
      </c>
      <c r="BS60" s="204">
        <f t="shared" si="80"/>
        <v>14973.301886792451</v>
      </c>
      <c r="BT60" s="204">
        <f t="shared" si="80"/>
        <v>16101.41509433962</v>
      </c>
      <c r="BU60" s="204">
        <f t="shared" si="80"/>
        <v>17229.528301886792</v>
      </c>
      <c r="BV60" s="204">
        <f t="shared" si="80"/>
        <v>18357.641509433961</v>
      </c>
      <c r="BW60" s="204">
        <f t="shared" si="80"/>
        <v>19485.75471698113</v>
      </c>
      <c r="BX60" s="204">
        <f t="shared" si="80"/>
        <v>20613.867924528298</v>
      </c>
      <c r="BY60" s="204">
        <f t="shared" si="80"/>
        <v>21741.981132075467</v>
      </c>
      <c r="BZ60" s="204">
        <f t="shared" si="80"/>
        <v>22870.094339622639</v>
      </c>
      <c r="CA60" s="204">
        <f t="shared" si="80"/>
        <v>23998.207547169808</v>
      </c>
      <c r="CB60" s="204">
        <f t="shared" si="80"/>
        <v>25126.320754716977</v>
      </c>
      <c r="CC60" s="204">
        <f t="shared" si="80"/>
        <v>26254.433962264146</v>
      </c>
      <c r="CD60" s="204">
        <f t="shared" si="80"/>
        <v>27382.547169811318</v>
      </c>
      <c r="CE60" s="204">
        <f t="shared" si="80"/>
        <v>28510.660377358487</v>
      </c>
      <c r="CF60" s="204">
        <f t="shared" si="80"/>
        <v>29638.773584905655</v>
      </c>
      <c r="CG60" s="204">
        <f t="shared" si="80"/>
        <v>30766.886792452824</v>
      </c>
      <c r="CH60" s="204">
        <f t="shared" si="80"/>
        <v>31894.999999999996</v>
      </c>
      <c r="CI60" s="204">
        <f t="shared" si="80"/>
        <v>32725.333333333328</v>
      </c>
      <c r="CJ60" s="204">
        <f t="shared" si="80"/>
        <v>33555.666666666664</v>
      </c>
      <c r="CK60" s="204">
        <f t="shared" si="80"/>
        <v>34385.999999999993</v>
      </c>
      <c r="CL60" s="204">
        <f t="shared" si="80"/>
        <v>35216.333333333328</v>
      </c>
      <c r="CM60" s="204">
        <f t="shared" si="80"/>
        <v>36046.666666666664</v>
      </c>
      <c r="CN60" s="204">
        <f t="shared" si="80"/>
        <v>36877</v>
      </c>
      <c r="CO60" s="204">
        <f t="shared" si="80"/>
        <v>37707.333333333336</v>
      </c>
      <c r="CP60" s="204">
        <f t="shared" si="80"/>
        <v>38537.666666666664</v>
      </c>
      <c r="CQ60" s="204">
        <f t="shared" si="80"/>
        <v>39368</v>
      </c>
      <c r="CR60" s="204">
        <f t="shared" si="80"/>
        <v>40198.333333333336</v>
      </c>
      <c r="CS60" s="204">
        <f t="shared" si="80"/>
        <v>41028.666666666672</v>
      </c>
      <c r="CT60" s="204">
        <f t="shared" si="80"/>
        <v>41859</v>
      </c>
      <c r="CU60" s="204">
        <f t="shared" si="80"/>
        <v>42689.333333333336</v>
      </c>
      <c r="CV60" s="204">
        <f t="shared" si="80"/>
        <v>43519.666666666672</v>
      </c>
      <c r="CW60" s="204">
        <f t="shared" si="80"/>
        <v>44350.000000000007</v>
      </c>
      <c r="CX60" s="204">
        <f t="shared" si="80"/>
        <v>45074.860000000008</v>
      </c>
      <c r="CY60" s="204">
        <f t="shared" si="80"/>
        <v>45799.720000000008</v>
      </c>
      <c r="CZ60" s="204">
        <f t="shared" si="80"/>
        <v>46524.580000000009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47249.44000000001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1902.7052238805975</v>
      </c>
      <c r="G61" s="204">
        <f t="shared" si="81"/>
        <v>1902.7052238805975</v>
      </c>
      <c r="H61" s="204">
        <f t="shared" si="81"/>
        <v>1902.7052238805975</v>
      </c>
      <c r="I61" s="204">
        <f t="shared" si="81"/>
        <v>1902.7052238805975</v>
      </c>
      <c r="J61" s="204">
        <f t="shared" si="81"/>
        <v>1902.7052238805975</v>
      </c>
      <c r="K61" s="204">
        <f t="shared" si="81"/>
        <v>1902.7052238805975</v>
      </c>
      <c r="L61" s="204">
        <f t="shared" si="81"/>
        <v>1902.7052238805975</v>
      </c>
      <c r="M61" s="204">
        <f t="shared" si="81"/>
        <v>1902.7052238805975</v>
      </c>
      <c r="N61" s="204">
        <f t="shared" si="81"/>
        <v>1902.7052238805975</v>
      </c>
      <c r="O61" s="204">
        <f t="shared" si="81"/>
        <v>1902.7052238805975</v>
      </c>
      <c r="P61" s="204">
        <f t="shared" si="81"/>
        <v>1902.7052238805975</v>
      </c>
      <c r="Q61" s="204">
        <f t="shared" si="81"/>
        <v>1902.7052238805975</v>
      </c>
      <c r="R61" s="204">
        <f t="shared" si="81"/>
        <v>1902.7052238805975</v>
      </c>
      <c r="S61" s="204">
        <f t="shared" si="81"/>
        <v>1902.7052238805975</v>
      </c>
      <c r="T61" s="204">
        <f t="shared" si="81"/>
        <v>1902.7052238805975</v>
      </c>
      <c r="U61" s="204">
        <f t="shared" si="81"/>
        <v>1902.7052238805975</v>
      </c>
      <c r="V61" s="204">
        <f t="shared" si="81"/>
        <v>1902.7052238805975</v>
      </c>
      <c r="W61" s="204">
        <f t="shared" si="81"/>
        <v>1902.7052238805975</v>
      </c>
      <c r="X61" s="204">
        <f t="shared" si="81"/>
        <v>1902.7052238805975</v>
      </c>
      <c r="Y61" s="204">
        <f t="shared" si="81"/>
        <v>1921.441231343284</v>
      </c>
      <c r="Z61" s="204">
        <f t="shared" si="81"/>
        <v>1958.9132462686571</v>
      </c>
      <c r="AA61" s="204">
        <f t="shared" si="81"/>
        <v>1996.3852611940304</v>
      </c>
      <c r="AB61" s="204">
        <f t="shared" si="81"/>
        <v>2033.8572761194034</v>
      </c>
      <c r="AC61" s="204">
        <f t="shared" si="81"/>
        <v>2071.3292910447767</v>
      </c>
      <c r="AD61" s="204">
        <f t="shared" si="81"/>
        <v>2108.8013059701498</v>
      </c>
      <c r="AE61" s="204">
        <f t="shared" si="81"/>
        <v>2146.2733208955228</v>
      </c>
      <c r="AF61" s="204">
        <f t="shared" si="81"/>
        <v>2183.7453358208959</v>
      </c>
      <c r="AG61" s="204">
        <f t="shared" si="81"/>
        <v>2221.2173507462689</v>
      </c>
      <c r="AH61" s="204">
        <f t="shared" si="81"/>
        <v>2258.689365671642</v>
      </c>
      <c r="AI61" s="204">
        <f t="shared" si="81"/>
        <v>2296.1613805970155</v>
      </c>
      <c r="AJ61" s="204">
        <f t="shared" si="81"/>
        <v>2333.6333955223886</v>
      </c>
      <c r="AK61" s="204">
        <f t="shared" si="81"/>
        <v>2371.1054104477616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2408.5774253731347</v>
      </c>
      <c r="AM61" s="204">
        <f t="shared" si="82"/>
        <v>2446.0494402985078</v>
      </c>
      <c r="AN61" s="204">
        <f t="shared" si="82"/>
        <v>2483.5214552238813</v>
      </c>
      <c r="AO61" s="204">
        <f t="shared" si="82"/>
        <v>2520.9934701492539</v>
      </c>
      <c r="AP61" s="204">
        <f t="shared" si="82"/>
        <v>2558.4654850746274</v>
      </c>
      <c r="AQ61" s="204">
        <f t="shared" si="82"/>
        <v>2595.9375000000005</v>
      </c>
      <c r="AR61" s="204">
        <f t="shared" si="82"/>
        <v>2633.4095149253735</v>
      </c>
      <c r="AS61" s="204">
        <f t="shared" si="82"/>
        <v>2670.8815298507466</v>
      </c>
      <c r="AT61" s="204">
        <f t="shared" si="82"/>
        <v>2708.3535447761196</v>
      </c>
      <c r="AU61" s="204">
        <f t="shared" si="82"/>
        <v>2745.8255597014931</v>
      </c>
      <c r="AV61" s="204">
        <f t="shared" si="82"/>
        <v>2783.2975746268662</v>
      </c>
      <c r="AW61" s="204">
        <f t="shared" si="82"/>
        <v>2820.7695895522393</v>
      </c>
      <c r="AX61" s="204">
        <f t="shared" si="82"/>
        <v>2858.2416044776123</v>
      </c>
      <c r="AY61" s="204">
        <f t="shared" si="82"/>
        <v>2895.7136194029854</v>
      </c>
      <c r="AZ61" s="204">
        <f t="shared" si="82"/>
        <v>2933.1856343283589</v>
      </c>
      <c r="BA61" s="204">
        <f t="shared" si="82"/>
        <v>2970.6576492537315</v>
      </c>
      <c r="BB61" s="204">
        <f t="shared" si="82"/>
        <v>3008.129664179105</v>
      </c>
      <c r="BC61" s="204">
        <f t="shared" si="82"/>
        <v>3045.6016791044781</v>
      </c>
      <c r="BD61" s="204">
        <f t="shared" si="82"/>
        <v>3083.0736940298511</v>
      </c>
      <c r="BE61" s="204">
        <f t="shared" si="82"/>
        <v>3120.5457089552242</v>
      </c>
      <c r="BF61" s="204">
        <f t="shared" si="82"/>
        <v>3158.0177238805973</v>
      </c>
      <c r="BG61" s="204">
        <f t="shared" si="82"/>
        <v>3195.4897388059708</v>
      </c>
      <c r="BH61" s="204">
        <f t="shared" si="82"/>
        <v>3212.566882568291</v>
      </c>
      <c r="BI61" s="204">
        <f t="shared" si="82"/>
        <v>3209.2491551675589</v>
      </c>
      <c r="BJ61" s="204">
        <f t="shared" si="82"/>
        <v>3205.9314277668268</v>
      </c>
      <c r="BK61" s="204">
        <f t="shared" si="82"/>
        <v>3202.6137003660942</v>
      </c>
      <c r="BL61" s="204">
        <f t="shared" si="82"/>
        <v>3199.2959729653621</v>
      </c>
      <c r="BM61" s="204">
        <f t="shared" si="82"/>
        <v>3195.97824556463</v>
      </c>
      <c r="BN61" s="204">
        <f t="shared" si="82"/>
        <v>3192.6605181638979</v>
      </c>
      <c r="BO61" s="204">
        <f t="shared" si="82"/>
        <v>3189.3427907631658</v>
      </c>
      <c r="BP61" s="204">
        <f t="shared" si="82"/>
        <v>3186.0250633624337</v>
      </c>
      <c r="BQ61" s="204">
        <f t="shared" si="82"/>
        <v>3182.7073359617016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3179.389608560969</v>
      </c>
      <c r="BS61" s="204">
        <f t="shared" si="83"/>
        <v>3176.0718811602369</v>
      </c>
      <c r="BT61" s="204">
        <f t="shared" si="83"/>
        <v>3172.7541537595048</v>
      </c>
      <c r="BU61" s="204">
        <f t="shared" si="83"/>
        <v>3169.4364263587727</v>
      </c>
      <c r="BV61" s="204">
        <f t="shared" si="83"/>
        <v>3166.1186989580406</v>
      </c>
      <c r="BW61" s="204">
        <f t="shared" si="83"/>
        <v>3162.8009715573085</v>
      </c>
      <c r="BX61" s="204">
        <f t="shared" si="83"/>
        <v>3159.4832441565759</v>
      </c>
      <c r="BY61" s="204">
        <f t="shared" si="83"/>
        <v>3156.1655167558438</v>
      </c>
      <c r="BZ61" s="204">
        <f t="shared" si="83"/>
        <v>3152.8477893551117</v>
      </c>
      <c r="CA61" s="204">
        <f t="shared" si="83"/>
        <v>3149.5300619543796</v>
      </c>
      <c r="CB61" s="204">
        <f t="shared" si="83"/>
        <v>3146.2123345536475</v>
      </c>
      <c r="CC61" s="204">
        <f t="shared" si="83"/>
        <v>3142.8946071529153</v>
      </c>
      <c r="CD61" s="204">
        <f t="shared" si="83"/>
        <v>3139.5768797521832</v>
      </c>
      <c r="CE61" s="204">
        <f t="shared" si="83"/>
        <v>3136.2591523514507</v>
      </c>
      <c r="CF61" s="204">
        <f t="shared" si="83"/>
        <v>3132.9414249507186</v>
      </c>
      <c r="CG61" s="204">
        <f t="shared" si="83"/>
        <v>3129.6236975499864</v>
      </c>
      <c r="CH61" s="204">
        <f t="shared" si="83"/>
        <v>3126.3059701492543</v>
      </c>
      <c r="CI61" s="204">
        <f t="shared" si="83"/>
        <v>3126.3059701492543</v>
      </c>
      <c r="CJ61" s="204">
        <f t="shared" si="83"/>
        <v>3126.3059701492543</v>
      </c>
      <c r="CK61" s="204">
        <f t="shared" si="83"/>
        <v>3126.3059701492543</v>
      </c>
      <c r="CL61" s="204">
        <f t="shared" si="83"/>
        <v>3126.3059701492543</v>
      </c>
      <c r="CM61" s="204">
        <f t="shared" si="83"/>
        <v>3126.3059701492543</v>
      </c>
      <c r="CN61" s="204">
        <f t="shared" si="83"/>
        <v>3126.3059701492543</v>
      </c>
      <c r="CO61" s="204">
        <f t="shared" si="83"/>
        <v>3126.3059701492543</v>
      </c>
      <c r="CP61" s="204">
        <f t="shared" si="83"/>
        <v>3126.3059701492543</v>
      </c>
      <c r="CQ61" s="204">
        <f t="shared" si="83"/>
        <v>3126.3059701492543</v>
      </c>
      <c r="CR61" s="204">
        <f t="shared" si="83"/>
        <v>3126.3059701492543</v>
      </c>
      <c r="CS61" s="204">
        <f t="shared" si="83"/>
        <v>3126.3059701492543</v>
      </c>
      <c r="CT61" s="204">
        <f t="shared" si="83"/>
        <v>3126.3059701492543</v>
      </c>
      <c r="CU61" s="204">
        <f t="shared" si="83"/>
        <v>3126.3059701492543</v>
      </c>
      <c r="CV61" s="204">
        <f t="shared" si="83"/>
        <v>3126.3059701492543</v>
      </c>
      <c r="CW61" s="204">
        <f t="shared" si="83"/>
        <v>3126.3059701492543</v>
      </c>
      <c r="CX61" s="204">
        <f t="shared" si="83"/>
        <v>3134.7369701492544</v>
      </c>
      <c r="CY61" s="204">
        <f t="shared" si="83"/>
        <v>3143.1679701492544</v>
      </c>
      <c r="CZ61" s="204">
        <f t="shared" si="83"/>
        <v>3151.5989701492545</v>
      </c>
      <c r="DA61" s="204">
        <f t="shared" si="83"/>
        <v>3160.0299701492545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86.585714285714289</v>
      </c>
      <c r="Z63" s="204">
        <f t="shared" si="87"/>
        <v>259.75714285714287</v>
      </c>
      <c r="AA63" s="204">
        <f t="shared" si="87"/>
        <v>432.92857142857144</v>
      </c>
      <c r="AB63" s="204">
        <f t="shared" si="87"/>
        <v>606.1</v>
      </c>
      <c r="AC63" s="204">
        <f t="shared" si="87"/>
        <v>779.2714285714286</v>
      </c>
      <c r="AD63" s="204">
        <f t="shared" si="87"/>
        <v>952.44285714285718</v>
      </c>
      <c r="AE63" s="204">
        <f t="shared" si="87"/>
        <v>1125.6142857142859</v>
      </c>
      <c r="AF63" s="204">
        <f t="shared" si="87"/>
        <v>1298.7857142857142</v>
      </c>
      <c r="AG63" s="204">
        <f t="shared" si="87"/>
        <v>1471.957142857143</v>
      </c>
      <c r="AH63" s="204">
        <f t="shared" si="87"/>
        <v>1645.1285714285714</v>
      </c>
      <c r="AI63" s="204">
        <f t="shared" si="87"/>
        <v>1818.3000000000002</v>
      </c>
      <c r="AJ63" s="204">
        <f t="shared" si="87"/>
        <v>1991.4714285714285</v>
      </c>
      <c r="AK63" s="204">
        <f t="shared" si="87"/>
        <v>2164.6428571428573</v>
      </c>
      <c r="AL63" s="204">
        <f t="shared" si="87"/>
        <v>2337.8142857142857</v>
      </c>
      <c r="AM63" s="204">
        <f t="shared" si="87"/>
        <v>2510.9857142857145</v>
      </c>
      <c r="AN63" s="204">
        <f t="shared" si="87"/>
        <v>2684.1571428571428</v>
      </c>
      <c r="AO63" s="204">
        <f t="shared" si="87"/>
        <v>2857.3285714285716</v>
      </c>
      <c r="AP63" s="204">
        <f t="shared" si="87"/>
        <v>3030.5</v>
      </c>
      <c r="AQ63" s="204">
        <f t="shared" si="87"/>
        <v>3203.6714285714288</v>
      </c>
      <c r="AR63" s="204">
        <f t="shared" si="87"/>
        <v>3376.8428571428572</v>
      </c>
      <c r="AS63" s="204">
        <f t="shared" si="87"/>
        <v>3550.014285714286</v>
      </c>
      <c r="AT63" s="204">
        <f t="shared" si="87"/>
        <v>3723.1857142857143</v>
      </c>
      <c r="AU63" s="204">
        <f t="shared" si="87"/>
        <v>3896.3571428571431</v>
      </c>
      <c r="AV63" s="204">
        <f t="shared" si="87"/>
        <v>4069.5285714285715</v>
      </c>
      <c r="AW63" s="204">
        <f t="shared" si="87"/>
        <v>4242.7</v>
      </c>
      <c r="AX63" s="204">
        <f t="shared" si="87"/>
        <v>4415.8714285714286</v>
      </c>
      <c r="AY63" s="204">
        <f t="shared" si="87"/>
        <v>4589.0428571428574</v>
      </c>
      <c r="AZ63" s="204">
        <f t="shared" si="87"/>
        <v>4762.2142857142862</v>
      </c>
      <c r="BA63" s="204">
        <f t="shared" si="87"/>
        <v>4935.3857142857141</v>
      </c>
      <c r="BB63" s="204">
        <f t="shared" si="87"/>
        <v>5108.5571428571429</v>
      </c>
      <c r="BC63" s="204">
        <f t="shared" si="87"/>
        <v>5281.7285714285717</v>
      </c>
      <c r="BD63" s="204">
        <f t="shared" si="87"/>
        <v>5454.9000000000005</v>
      </c>
      <c r="BE63" s="204">
        <f t="shared" si="87"/>
        <v>5628.0714285714284</v>
      </c>
      <c r="BF63" s="204">
        <f t="shared" si="87"/>
        <v>5801.2428571428572</v>
      </c>
      <c r="BG63" s="204">
        <f t="shared" si="87"/>
        <v>5974.4142857142861</v>
      </c>
      <c r="BH63" s="204">
        <f t="shared" si="87"/>
        <v>6217.7735849056608</v>
      </c>
      <c r="BI63" s="204">
        <f t="shared" si="87"/>
        <v>6531.3207547169814</v>
      </c>
      <c r="BJ63" s="204">
        <f t="shared" si="87"/>
        <v>6844.867924528302</v>
      </c>
      <c r="BK63" s="204">
        <f t="shared" si="87"/>
        <v>7158.4150943396226</v>
      </c>
      <c r="BL63" s="204">
        <f t="shared" si="87"/>
        <v>7471.9622641509432</v>
      </c>
      <c r="BM63" s="204">
        <f t="shared" si="87"/>
        <v>7785.5094339622638</v>
      </c>
      <c r="BN63" s="204">
        <f t="shared" si="87"/>
        <v>8099.0566037735844</v>
      </c>
      <c r="BO63" s="204">
        <f t="shared" si="87"/>
        <v>8412.6037735849059</v>
      </c>
      <c r="BP63" s="204">
        <f t="shared" si="87"/>
        <v>8726.1509433962256</v>
      </c>
      <c r="BQ63" s="204">
        <f t="shared" si="87"/>
        <v>9039.6981132075471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9353.2452830188668</v>
      </c>
      <c r="BS63" s="204">
        <f t="shared" si="89"/>
        <v>9666.7924528301883</v>
      </c>
      <c r="BT63" s="204">
        <f t="shared" si="89"/>
        <v>9980.3396226415098</v>
      </c>
      <c r="BU63" s="204">
        <f t="shared" si="89"/>
        <v>10293.886792452829</v>
      </c>
      <c r="BV63" s="204">
        <f t="shared" si="89"/>
        <v>10607.433962264149</v>
      </c>
      <c r="BW63" s="204">
        <f t="shared" si="89"/>
        <v>10920.981132075471</v>
      </c>
      <c r="BX63" s="204">
        <f t="shared" si="89"/>
        <v>11234.528301886792</v>
      </c>
      <c r="BY63" s="204">
        <f t="shared" si="89"/>
        <v>11548.075471698114</v>
      </c>
      <c r="BZ63" s="204">
        <f t="shared" si="89"/>
        <v>11861.622641509433</v>
      </c>
      <c r="CA63" s="204">
        <f t="shared" si="89"/>
        <v>12175.169811320753</v>
      </c>
      <c r="CB63" s="204">
        <f t="shared" si="89"/>
        <v>12488.716981132075</v>
      </c>
      <c r="CC63" s="204">
        <f t="shared" si="89"/>
        <v>12802.264150943396</v>
      </c>
      <c r="CD63" s="204">
        <f t="shared" si="89"/>
        <v>13115.811320754716</v>
      </c>
      <c r="CE63" s="204">
        <f t="shared" si="89"/>
        <v>13429.358490566035</v>
      </c>
      <c r="CF63" s="204">
        <f t="shared" si="89"/>
        <v>13742.905660377357</v>
      </c>
      <c r="CG63" s="204">
        <f t="shared" si="89"/>
        <v>14056.452830188678</v>
      </c>
      <c r="CH63" s="204">
        <f t="shared" si="89"/>
        <v>14369.999999999998</v>
      </c>
      <c r="CI63" s="204">
        <f t="shared" si="89"/>
        <v>14776.999999999998</v>
      </c>
      <c r="CJ63" s="204">
        <f t="shared" si="89"/>
        <v>15183.999999999998</v>
      </c>
      <c r="CK63" s="204">
        <f t="shared" si="89"/>
        <v>15590.999999999998</v>
      </c>
      <c r="CL63" s="204">
        <f t="shared" si="89"/>
        <v>15997.999999999998</v>
      </c>
      <c r="CM63" s="204">
        <f t="shared" si="89"/>
        <v>16405</v>
      </c>
      <c r="CN63" s="204">
        <f t="shared" si="89"/>
        <v>16812</v>
      </c>
      <c r="CO63" s="204">
        <f t="shared" si="89"/>
        <v>17219</v>
      </c>
      <c r="CP63" s="204">
        <f t="shared" si="89"/>
        <v>17626</v>
      </c>
      <c r="CQ63" s="204">
        <f t="shared" si="89"/>
        <v>18033</v>
      </c>
      <c r="CR63" s="204">
        <f t="shared" si="89"/>
        <v>18440</v>
      </c>
      <c r="CS63" s="204">
        <f t="shared" si="89"/>
        <v>18847</v>
      </c>
      <c r="CT63" s="204">
        <f t="shared" si="89"/>
        <v>19254</v>
      </c>
      <c r="CU63" s="204">
        <f t="shared" si="89"/>
        <v>19661</v>
      </c>
      <c r="CV63" s="204">
        <f t="shared" si="89"/>
        <v>20068</v>
      </c>
      <c r="CW63" s="204">
        <f t="shared" si="89"/>
        <v>20475</v>
      </c>
      <c r="CX63" s="204">
        <f t="shared" si="89"/>
        <v>20475</v>
      </c>
      <c r="CY63" s="204">
        <f t="shared" si="89"/>
        <v>20475</v>
      </c>
      <c r="CZ63" s="204">
        <f t="shared" si="89"/>
        <v>20475</v>
      </c>
      <c r="DA63" s="204">
        <f t="shared" si="89"/>
        <v>20475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28.30188679245283</v>
      </c>
      <c r="BI66" s="204">
        <f t="shared" si="94"/>
        <v>84.905660377358487</v>
      </c>
      <c r="BJ66" s="204">
        <f t="shared" si="94"/>
        <v>141.50943396226415</v>
      </c>
      <c r="BK66" s="204">
        <f t="shared" si="94"/>
        <v>198.11320754716982</v>
      </c>
      <c r="BL66" s="204">
        <f t="shared" si="94"/>
        <v>254.71698113207546</v>
      </c>
      <c r="BM66" s="204">
        <f t="shared" si="94"/>
        <v>311.32075471698113</v>
      </c>
      <c r="BN66" s="204">
        <f t="shared" si="94"/>
        <v>367.92452830188677</v>
      </c>
      <c r="BO66" s="204">
        <f t="shared" si="94"/>
        <v>424.52830188679246</v>
      </c>
      <c r="BP66" s="204">
        <f t="shared" si="94"/>
        <v>481.1320754716981</v>
      </c>
      <c r="BQ66" s="204">
        <f t="shared" si="94"/>
        <v>537.7358490566038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594.33962264150944</v>
      </c>
      <c r="BS66" s="204">
        <f t="shared" si="95"/>
        <v>650.94339622641508</v>
      </c>
      <c r="BT66" s="204">
        <f t="shared" si="95"/>
        <v>707.54716981132071</v>
      </c>
      <c r="BU66" s="204">
        <f t="shared" si="95"/>
        <v>764.15094339622647</v>
      </c>
      <c r="BV66" s="204">
        <f t="shared" si="95"/>
        <v>820.75471698113211</v>
      </c>
      <c r="BW66" s="204">
        <f t="shared" si="95"/>
        <v>877.35849056603774</v>
      </c>
      <c r="BX66" s="204">
        <f t="shared" si="95"/>
        <v>933.96226415094338</v>
      </c>
      <c r="BY66" s="204">
        <f t="shared" si="95"/>
        <v>990.56603773584902</v>
      </c>
      <c r="BZ66" s="204">
        <f t="shared" si="95"/>
        <v>1047.1698113207547</v>
      </c>
      <c r="CA66" s="204">
        <f t="shared" si="95"/>
        <v>1103.7735849056603</v>
      </c>
      <c r="CB66" s="204">
        <f t="shared" si="95"/>
        <v>1160.3773584905659</v>
      </c>
      <c r="CC66" s="204">
        <f t="shared" si="95"/>
        <v>1216.9811320754718</v>
      </c>
      <c r="CD66" s="204">
        <f t="shared" si="95"/>
        <v>1273.5849056603774</v>
      </c>
      <c r="CE66" s="204">
        <f t="shared" si="95"/>
        <v>1330.1886792452831</v>
      </c>
      <c r="CF66" s="204">
        <f t="shared" si="95"/>
        <v>1386.7924528301887</v>
      </c>
      <c r="CG66" s="204">
        <f t="shared" si="95"/>
        <v>1443.3962264150944</v>
      </c>
      <c r="CH66" s="204">
        <f t="shared" si="95"/>
        <v>1500</v>
      </c>
      <c r="CI66" s="204">
        <f t="shared" si="95"/>
        <v>3000</v>
      </c>
      <c r="CJ66" s="204">
        <f t="shared" si="95"/>
        <v>4500</v>
      </c>
      <c r="CK66" s="204">
        <f t="shared" si="95"/>
        <v>6000</v>
      </c>
      <c r="CL66" s="204">
        <f t="shared" si="95"/>
        <v>7500</v>
      </c>
      <c r="CM66" s="204">
        <f t="shared" si="95"/>
        <v>9000</v>
      </c>
      <c r="CN66" s="204">
        <f t="shared" si="95"/>
        <v>10500</v>
      </c>
      <c r="CO66" s="204">
        <f t="shared" si="95"/>
        <v>12000</v>
      </c>
      <c r="CP66" s="204">
        <f t="shared" si="95"/>
        <v>13500</v>
      </c>
      <c r="CQ66" s="204">
        <f t="shared" si="95"/>
        <v>15000</v>
      </c>
      <c r="CR66" s="204">
        <f t="shared" si="95"/>
        <v>16500</v>
      </c>
      <c r="CS66" s="204">
        <f t="shared" si="95"/>
        <v>18000</v>
      </c>
      <c r="CT66" s="204">
        <f t="shared" si="95"/>
        <v>19500</v>
      </c>
      <c r="CU66" s="204">
        <f t="shared" si="95"/>
        <v>21000</v>
      </c>
      <c r="CV66" s="204">
        <f t="shared" si="95"/>
        <v>22500</v>
      </c>
      <c r="CW66" s="204">
        <f t="shared" si="95"/>
        <v>24000</v>
      </c>
      <c r="CX66" s="204">
        <f t="shared" si="95"/>
        <v>26671.7</v>
      </c>
      <c r="CY66" s="204">
        <f t="shared" si="95"/>
        <v>29343.4</v>
      </c>
      <c r="CZ66" s="204">
        <f t="shared" si="95"/>
        <v>32015.1</v>
      </c>
      <c r="DA66" s="204">
        <f t="shared" si="95"/>
        <v>34686.800000000003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83.018867924528308</v>
      </c>
      <c r="BI68" s="204">
        <f t="shared" si="98"/>
        <v>249.05660377358492</v>
      </c>
      <c r="BJ68" s="204">
        <f t="shared" si="98"/>
        <v>415.09433962264154</v>
      </c>
      <c r="BK68" s="204">
        <f t="shared" si="98"/>
        <v>581.13207547169816</v>
      </c>
      <c r="BL68" s="204">
        <f t="shared" si="98"/>
        <v>747.16981132075477</v>
      </c>
      <c r="BM68" s="204">
        <f t="shared" si="98"/>
        <v>913.20754716981139</v>
      </c>
      <c r="BN68" s="204">
        <f t="shared" si="98"/>
        <v>1079.2452830188681</v>
      </c>
      <c r="BO68" s="204">
        <f t="shared" si="98"/>
        <v>1245.2830188679245</v>
      </c>
      <c r="BP68" s="204">
        <f t="shared" si="98"/>
        <v>1411.3207547169814</v>
      </c>
      <c r="BQ68" s="204">
        <f t="shared" si="98"/>
        <v>1577.3584905660377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1743.3962264150946</v>
      </c>
      <c r="BS68" s="204">
        <f t="shared" si="99"/>
        <v>1909.433962264151</v>
      </c>
      <c r="BT68" s="204">
        <f t="shared" si="99"/>
        <v>2075.4716981132078</v>
      </c>
      <c r="BU68" s="204">
        <f t="shared" si="99"/>
        <v>2241.5094339622642</v>
      </c>
      <c r="BV68" s="204">
        <f t="shared" si="99"/>
        <v>2407.5471698113211</v>
      </c>
      <c r="BW68" s="204">
        <f t="shared" si="99"/>
        <v>2573.5849056603774</v>
      </c>
      <c r="BX68" s="204">
        <f t="shared" si="99"/>
        <v>2739.6226415094343</v>
      </c>
      <c r="BY68" s="204">
        <f t="shared" si="99"/>
        <v>2905.6603773584907</v>
      </c>
      <c r="BZ68" s="204">
        <f t="shared" si="99"/>
        <v>3071.6981132075475</v>
      </c>
      <c r="CA68" s="204">
        <f t="shared" si="99"/>
        <v>3237.7358490566039</v>
      </c>
      <c r="CB68" s="204">
        <f t="shared" si="99"/>
        <v>3403.7735849056608</v>
      </c>
      <c r="CC68" s="204">
        <f t="shared" si="99"/>
        <v>3569.8113207547171</v>
      </c>
      <c r="CD68" s="204">
        <f t="shared" si="99"/>
        <v>3735.849056603774</v>
      </c>
      <c r="CE68" s="204">
        <f t="shared" si="99"/>
        <v>3901.8867924528304</v>
      </c>
      <c r="CF68" s="204">
        <f t="shared" si="99"/>
        <v>4067.9245283018872</v>
      </c>
      <c r="CG68" s="204">
        <f t="shared" si="99"/>
        <v>4233.9622641509441</v>
      </c>
      <c r="CH68" s="204">
        <f t="shared" si="99"/>
        <v>4400</v>
      </c>
      <c r="CI68" s="204">
        <f t="shared" si="99"/>
        <v>5555.4666666666672</v>
      </c>
      <c r="CJ68" s="204">
        <f t="shared" si="99"/>
        <v>6710.9333333333334</v>
      </c>
      <c r="CK68" s="204">
        <f t="shared" si="99"/>
        <v>7866.4</v>
      </c>
      <c r="CL68" s="204">
        <f t="shared" si="99"/>
        <v>9021.8666666666668</v>
      </c>
      <c r="CM68" s="204">
        <f t="shared" si="99"/>
        <v>10177.333333333334</v>
      </c>
      <c r="CN68" s="204">
        <f t="shared" si="99"/>
        <v>11332.8</v>
      </c>
      <c r="CO68" s="204">
        <f t="shared" si="99"/>
        <v>12488.266666666666</v>
      </c>
      <c r="CP68" s="204">
        <f t="shared" si="99"/>
        <v>13643.733333333334</v>
      </c>
      <c r="CQ68" s="204">
        <f t="shared" si="99"/>
        <v>14799.2</v>
      </c>
      <c r="CR68" s="204">
        <f t="shared" si="99"/>
        <v>15954.666666666668</v>
      </c>
      <c r="CS68" s="204">
        <f t="shared" si="99"/>
        <v>17110.133333333331</v>
      </c>
      <c r="CT68" s="204">
        <f t="shared" si="99"/>
        <v>18265.599999999999</v>
      </c>
      <c r="CU68" s="204">
        <f t="shared" si="99"/>
        <v>19421.066666666666</v>
      </c>
      <c r="CV68" s="204">
        <f t="shared" si="99"/>
        <v>20576.533333333333</v>
      </c>
      <c r="CW68" s="204">
        <f t="shared" si="99"/>
        <v>21732</v>
      </c>
      <c r="CX68" s="204">
        <f t="shared" si="99"/>
        <v>27935.5</v>
      </c>
      <c r="CY68" s="204">
        <f t="shared" si="99"/>
        <v>34139</v>
      </c>
      <c r="CZ68" s="204">
        <f t="shared" si="99"/>
        <v>40342.5</v>
      </c>
      <c r="DA68" s="204">
        <f t="shared" si="99"/>
        <v>46546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2215.0962285842493</v>
      </c>
      <c r="G69" s="204">
        <f t="shared" si="100"/>
        <v>2215.0962285842493</v>
      </c>
      <c r="H69" s="204">
        <f t="shared" si="100"/>
        <v>2215.0962285842493</v>
      </c>
      <c r="I69" s="204">
        <f t="shared" si="100"/>
        <v>2215.0962285842493</v>
      </c>
      <c r="J69" s="204">
        <f t="shared" si="100"/>
        <v>2215.0962285842493</v>
      </c>
      <c r="K69" s="204">
        <f t="shared" si="100"/>
        <v>2215.0962285842493</v>
      </c>
      <c r="L69" s="204">
        <f t="shared" si="88"/>
        <v>2215.0962285842493</v>
      </c>
      <c r="M69" s="204">
        <f t="shared" si="100"/>
        <v>2215.0962285842493</v>
      </c>
      <c r="N69" s="204">
        <f t="shared" si="100"/>
        <v>2215.0962285842493</v>
      </c>
      <c r="O69" s="204">
        <f t="shared" si="100"/>
        <v>2215.0962285842493</v>
      </c>
      <c r="P69" s="204">
        <f t="shared" si="100"/>
        <v>2215.0962285842493</v>
      </c>
      <c r="Q69" s="204">
        <f t="shared" si="100"/>
        <v>2215.0962285842493</v>
      </c>
      <c r="R69" s="204">
        <f t="shared" si="100"/>
        <v>2215.0962285842493</v>
      </c>
      <c r="S69" s="204">
        <f t="shared" si="100"/>
        <v>2215.0962285842493</v>
      </c>
      <c r="T69" s="204">
        <f t="shared" si="100"/>
        <v>2215.0962285842493</v>
      </c>
      <c r="U69" s="204">
        <f t="shared" si="100"/>
        <v>2215.0962285842493</v>
      </c>
      <c r="V69" s="204">
        <f t="shared" si="100"/>
        <v>2215.0962285842493</v>
      </c>
      <c r="W69" s="204">
        <f t="shared" si="100"/>
        <v>2215.0962285842493</v>
      </c>
      <c r="X69" s="204">
        <f t="shared" si="100"/>
        <v>2215.0962285842493</v>
      </c>
      <c r="Y69" s="204">
        <f t="shared" si="100"/>
        <v>2215.0962285842493</v>
      </c>
      <c r="Z69" s="204">
        <f t="shared" si="100"/>
        <v>2215.0962285842493</v>
      </c>
      <c r="AA69" s="204">
        <f t="shared" si="100"/>
        <v>2215.0962285842493</v>
      </c>
      <c r="AB69" s="204">
        <f t="shared" si="100"/>
        <v>2215.0962285842493</v>
      </c>
      <c r="AC69" s="204">
        <f t="shared" si="100"/>
        <v>2215.0962285842493</v>
      </c>
      <c r="AD69" s="204">
        <f t="shared" si="100"/>
        <v>2215.0962285842493</v>
      </c>
      <c r="AE69" s="204">
        <f t="shared" si="100"/>
        <v>2215.0962285842493</v>
      </c>
      <c r="AF69" s="204">
        <f t="shared" si="100"/>
        <v>2215.0962285842493</v>
      </c>
      <c r="AG69" s="204">
        <f t="shared" si="100"/>
        <v>2215.0962285842493</v>
      </c>
      <c r="AH69" s="204">
        <f t="shared" si="100"/>
        <v>2215.0962285842493</v>
      </c>
      <c r="AI69" s="204">
        <f t="shared" si="100"/>
        <v>2215.0962285842493</v>
      </c>
      <c r="AJ69" s="204">
        <f t="shared" si="100"/>
        <v>2215.0962285842493</v>
      </c>
      <c r="AK69" s="204">
        <f t="shared" si="100"/>
        <v>2215.0962285842493</v>
      </c>
      <c r="AL69" s="204">
        <f t="shared" si="100"/>
        <v>2215.0962285842493</v>
      </c>
      <c r="AM69" s="204">
        <f t="shared" si="100"/>
        <v>2215.0962285842493</v>
      </c>
      <c r="AN69" s="204">
        <f t="shared" si="100"/>
        <v>2215.0962285842493</v>
      </c>
      <c r="AO69" s="204">
        <f t="shared" si="100"/>
        <v>2215.0962285842493</v>
      </c>
      <c r="AP69" s="204">
        <f t="shared" si="100"/>
        <v>2215.0962285842493</v>
      </c>
      <c r="AQ69" s="204">
        <f t="shared" si="100"/>
        <v>2215.0962285842493</v>
      </c>
      <c r="AR69" s="204">
        <f t="shared" si="100"/>
        <v>2215.0962285842493</v>
      </c>
      <c r="AS69" s="204">
        <f t="shared" si="100"/>
        <v>2215.0962285842493</v>
      </c>
      <c r="AT69" s="204">
        <f t="shared" si="100"/>
        <v>2215.0962285842493</v>
      </c>
      <c r="AU69" s="204">
        <f t="shared" si="100"/>
        <v>2215.0962285842493</v>
      </c>
      <c r="AV69" s="204">
        <f t="shared" si="100"/>
        <v>2215.0962285842493</v>
      </c>
      <c r="AW69" s="204">
        <f t="shared" si="100"/>
        <v>2215.0962285842493</v>
      </c>
      <c r="AX69" s="204">
        <f t="shared" si="100"/>
        <v>2215.0962285842493</v>
      </c>
      <c r="AY69" s="204">
        <f t="shared" si="100"/>
        <v>2215.0962285842493</v>
      </c>
      <c r="AZ69" s="204">
        <f t="shared" si="100"/>
        <v>2215.0962285842493</v>
      </c>
      <c r="BA69" s="204">
        <f t="shared" si="100"/>
        <v>2215.0962285842493</v>
      </c>
      <c r="BB69" s="204">
        <f t="shared" si="100"/>
        <v>2215.0962285842493</v>
      </c>
      <c r="BC69" s="204">
        <f t="shared" si="100"/>
        <v>2215.0962285842493</v>
      </c>
      <c r="BD69" s="204">
        <f t="shared" si="100"/>
        <v>2215.0962285842493</v>
      </c>
      <c r="BE69" s="204">
        <f t="shared" si="100"/>
        <v>2215.0962285842493</v>
      </c>
      <c r="BF69" s="204">
        <f t="shared" si="100"/>
        <v>2215.0962285842493</v>
      </c>
      <c r="BG69" s="204">
        <f t="shared" si="100"/>
        <v>2215.0962285842493</v>
      </c>
      <c r="BH69" s="204">
        <f t="shared" si="100"/>
        <v>2215.0962285842493</v>
      </c>
      <c r="BI69" s="204">
        <f t="shared" si="100"/>
        <v>2215.0962285842493</v>
      </c>
      <c r="BJ69" s="204">
        <f t="shared" si="100"/>
        <v>2215.0962285842493</v>
      </c>
      <c r="BK69" s="204">
        <f t="shared" si="100"/>
        <v>2215.0962285842493</v>
      </c>
      <c r="BL69" s="204">
        <f t="shared" si="100"/>
        <v>2215.0962285842493</v>
      </c>
      <c r="BM69" s="204">
        <f t="shared" si="100"/>
        <v>2215.0962285842493</v>
      </c>
      <c r="BN69" s="204">
        <f t="shared" si="100"/>
        <v>2215.0962285842493</v>
      </c>
      <c r="BO69" s="204">
        <f t="shared" si="100"/>
        <v>2215.0962285842493</v>
      </c>
      <c r="BP69" s="204">
        <f t="shared" si="100"/>
        <v>2215.0962285842493</v>
      </c>
      <c r="BQ69" s="204">
        <f t="shared" si="100"/>
        <v>2215.0962285842493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2215.0962285842493</v>
      </c>
      <c r="BS69" s="204">
        <f t="shared" si="101"/>
        <v>2215.0962285842493</v>
      </c>
      <c r="BT69" s="204">
        <f t="shared" si="101"/>
        <v>2215.0962285842493</v>
      </c>
      <c r="BU69" s="204">
        <f t="shared" si="101"/>
        <v>2215.0962285842493</v>
      </c>
      <c r="BV69" s="204">
        <f t="shared" si="101"/>
        <v>2215.0962285842493</v>
      </c>
      <c r="BW69" s="204">
        <f t="shared" si="101"/>
        <v>2215.0962285842493</v>
      </c>
      <c r="BX69" s="204">
        <f t="shared" si="101"/>
        <v>2215.0962285842493</v>
      </c>
      <c r="BY69" s="204">
        <f t="shared" si="101"/>
        <v>2215.0962285842493</v>
      </c>
      <c r="BZ69" s="204">
        <f t="shared" si="101"/>
        <v>2215.0962285842493</v>
      </c>
      <c r="CA69" s="204">
        <f t="shared" si="101"/>
        <v>2215.0962285842493</v>
      </c>
      <c r="CB69" s="204">
        <f t="shared" si="101"/>
        <v>2215.0962285842493</v>
      </c>
      <c r="CC69" s="204">
        <f t="shared" si="101"/>
        <v>2215.0962285842493</v>
      </c>
      <c r="CD69" s="204">
        <f t="shared" si="101"/>
        <v>2215.0962285842493</v>
      </c>
      <c r="CE69" s="204">
        <f t="shared" si="101"/>
        <v>2215.0962285842493</v>
      </c>
      <c r="CF69" s="204">
        <f t="shared" si="101"/>
        <v>2215.0962285842493</v>
      </c>
      <c r="CG69" s="204">
        <f t="shared" si="101"/>
        <v>2215.0962285842493</v>
      </c>
      <c r="CH69" s="204">
        <f t="shared" si="101"/>
        <v>2215.0962285842493</v>
      </c>
      <c r="CI69" s="204">
        <f t="shared" si="101"/>
        <v>2215.0962285842493</v>
      </c>
      <c r="CJ69" s="204">
        <f t="shared" si="101"/>
        <v>2215.0962285842493</v>
      </c>
      <c r="CK69" s="204">
        <f t="shared" si="101"/>
        <v>2215.0962285842493</v>
      </c>
      <c r="CL69" s="204">
        <f t="shared" si="101"/>
        <v>2215.0962285842493</v>
      </c>
      <c r="CM69" s="204">
        <f t="shared" si="101"/>
        <v>2215.0962285842493</v>
      </c>
      <c r="CN69" s="204">
        <f t="shared" si="101"/>
        <v>2215.0962285842493</v>
      </c>
      <c r="CO69" s="204">
        <f t="shared" si="101"/>
        <v>2215.0962285842493</v>
      </c>
      <c r="CP69" s="204">
        <f t="shared" si="101"/>
        <v>2215.0962285842493</v>
      </c>
      <c r="CQ69" s="204">
        <f t="shared" si="101"/>
        <v>2215.0962285842493</v>
      </c>
      <c r="CR69" s="204">
        <f t="shared" si="101"/>
        <v>2215.0962285842493</v>
      </c>
      <c r="CS69" s="204">
        <f t="shared" si="101"/>
        <v>2215.0962285842493</v>
      </c>
      <c r="CT69" s="204">
        <f t="shared" si="101"/>
        <v>2215.0962285842493</v>
      </c>
      <c r="CU69" s="204">
        <f t="shared" si="101"/>
        <v>2215.0962285842493</v>
      </c>
      <c r="CV69" s="204">
        <f t="shared" si="101"/>
        <v>2215.0962285842493</v>
      </c>
      <c r="CW69" s="204">
        <f t="shared" si="101"/>
        <v>2215.0962285842493</v>
      </c>
      <c r="CX69" s="204">
        <f t="shared" si="101"/>
        <v>2229.8262285842493</v>
      </c>
      <c r="CY69" s="204">
        <f t="shared" si="101"/>
        <v>2244.5562285842493</v>
      </c>
      <c r="CZ69" s="204">
        <f t="shared" si="101"/>
        <v>2259.2862285842493</v>
      </c>
      <c r="DA69" s="204">
        <f t="shared" si="101"/>
        <v>2274.0162285842493</v>
      </c>
    </row>
    <row r="70" spans="1:105" s="204" customFormat="1">
      <c r="A70" s="204" t="str">
        <f>Income!A85</f>
        <v>Cash transfer - official</v>
      </c>
      <c r="F70" s="204">
        <f t="shared" si="100"/>
        <v>28320</v>
      </c>
      <c r="G70" s="204">
        <f t="shared" si="100"/>
        <v>28320</v>
      </c>
      <c r="H70" s="204">
        <f t="shared" si="100"/>
        <v>28320</v>
      </c>
      <c r="I70" s="204">
        <f t="shared" si="100"/>
        <v>28320</v>
      </c>
      <c r="J70" s="204">
        <f t="shared" si="100"/>
        <v>28320</v>
      </c>
      <c r="K70" s="204">
        <f t="shared" si="100"/>
        <v>28320</v>
      </c>
      <c r="L70" s="204">
        <f t="shared" si="100"/>
        <v>28320</v>
      </c>
      <c r="M70" s="204">
        <f t="shared" si="100"/>
        <v>28320</v>
      </c>
      <c r="N70" s="204">
        <f t="shared" si="100"/>
        <v>28320</v>
      </c>
      <c r="O70" s="204">
        <f t="shared" si="100"/>
        <v>28320</v>
      </c>
      <c r="P70" s="204">
        <f t="shared" si="100"/>
        <v>28320</v>
      </c>
      <c r="Q70" s="204">
        <f t="shared" si="100"/>
        <v>28320</v>
      </c>
      <c r="R70" s="204">
        <f t="shared" si="100"/>
        <v>28320</v>
      </c>
      <c r="S70" s="204">
        <f t="shared" si="100"/>
        <v>28320</v>
      </c>
      <c r="T70" s="204">
        <f t="shared" si="100"/>
        <v>28320</v>
      </c>
      <c r="U70" s="204">
        <f t="shared" si="100"/>
        <v>28320</v>
      </c>
      <c r="V70" s="204">
        <f t="shared" si="100"/>
        <v>28320</v>
      </c>
      <c r="W70" s="204">
        <f t="shared" si="100"/>
        <v>28320</v>
      </c>
      <c r="X70" s="204">
        <f t="shared" si="100"/>
        <v>28320</v>
      </c>
      <c r="Y70" s="204">
        <f t="shared" si="100"/>
        <v>28320</v>
      </c>
      <c r="Z70" s="204">
        <f t="shared" si="100"/>
        <v>28320</v>
      </c>
      <c r="AA70" s="204">
        <f t="shared" si="100"/>
        <v>28320</v>
      </c>
      <c r="AB70" s="204">
        <f t="shared" si="100"/>
        <v>28320</v>
      </c>
      <c r="AC70" s="204">
        <f t="shared" si="100"/>
        <v>28320</v>
      </c>
      <c r="AD70" s="204">
        <f t="shared" si="100"/>
        <v>28320</v>
      </c>
      <c r="AE70" s="204">
        <f t="shared" si="100"/>
        <v>28320</v>
      </c>
      <c r="AF70" s="204">
        <f t="shared" si="100"/>
        <v>28320</v>
      </c>
      <c r="AG70" s="204">
        <f t="shared" si="100"/>
        <v>28320</v>
      </c>
      <c r="AH70" s="204">
        <f t="shared" si="100"/>
        <v>28320</v>
      </c>
      <c r="AI70" s="204">
        <f t="shared" si="100"/>
        <v>28320</v>
      </c>
      <c r="AJ70" s="204">
        <f t="shared" si="100"/>
        <v>28320</v>
      </c>
      <c r="AK70" s="204">
        <f t="shared" si="100"/>
        <v>28320</v>
      </c>
      <c r="AL70" s="204">
        <f t="shared" si="100"/>
        <v>28320</v>
      </c>
      <c r="AM70" s="204">
        <f t="shared" si="100"/>
        <v>28320</v>
      </c>
      <c r="AN70" s="204">
        <f t="shared" si="100"/>
        <v>28320</v>
      </c>
      <c r="AO70" s="204">
        <f t="shared" si="100"/>
        <v>28320</v>
      </c>
      <c r="AP70" s="204">
        <f t="shared" si="100"/>
        <v>28320</v>
      </c>
      <c r="AQ70" s="204">
        <f t="shared" si="100"/>
        <v>28320</v>
      </c>
      <c r="AR70" s="204">
        <f t="shared" si="100"/>
        <v>28320</v>
      </c>
      <c r="AS70" s="204">
        <f t="shared" si="100"/>
        <v>28320</v>
      </c>
      <c r="AT70" s="204">
        <f t="shared" si="100"/>
        <v>28320</v>
      </c>
      <c r="AU70" s="204">
        <f t="shared" si="100"/>
        <v>28320</v>
      </c>
      <c r="AV70" s="204">
        <f t="shared" si="100"/>
        <v>28320</v>
      </c>
      <c r="AW70" s="204">
        <f t="shared" si="100"/>
        <v>28320</v>
      </c>
      <c r="AX70" s="204">
        <f t="shared" si="100"/>
        <v>28320</v>
      </c>
      <c r="AY70" s="204">
        <f t="shared" si="100"/>
        <v>28320</v>
      </c>
      <c r="AZ70" s="204">
        <f t="shared" si="100"/>
        <v>28320</v>
      </c>
      <c r="BA70" s="204">
        <f t="shared" si="100"/>
        <v>28320</v>
      </c>
      <c r="BB70" s="204">
        <f t="shared" si="100"/>
        <v>28320</v>
      </c>
      <c r="BC70" s="204">
        <f t="shared" si="100"/>
        <v>28320</v>
      </c>
      <c r="BD70" s="204">
        <f t="shared" si="100"/>
        <v>28320</v>
      </c>
      <c r="BE70" s="204">
        <f t="shared" si="100"/>
        <v>28320</v>
      </c>
      <c r="BF70" s="204">
        <f t="shared" si="100"/>
        <v>28320</v>
      </c>
      <c r="BG70" s="204">
        <f t="shared" si="100"/>
        <v>28320</v>
      </c>
      <c r="BH70" s="204">
        <f t="shared" si="100"/>
        <v>27946.415094339623</v>
      </c>
      <c r="BI70" s="204">
        <f t="shared" si="100"/>
        <v>27199.245283018867</v>
      </c>
      <c r="BJ70" s="204">
        <f t="shared" si="100"/>
        <v>26452.075471698114</v>
      </c>
      <c r="BK70" s="204">
        <f t="shared" si="100"/>
        <v>25704.905660377357</v>
      </c>
      <c r="BL70" s="204">
        <f t="shared" si="100"/>
        <v>24957.735849056604</v>
      </c>
      <c r="BM70" s="204">
        <f t="shared" si="100"/>
        <v>24210.566037735851</v>
      </c>
      <c r="BN70" s="204">
        <f t="shared" si="100"/>
        <v>23463.396226415094</v>
      </c>
      <c r="BO70" s="204">
        <f t="shared" si="100"/>
        <v>22716.226415094341</v>
      </c>
      <c r="BP70" s="204">
        <f t="shared" si="100"/>
        <v>21969.056603773584</v>
      </c>
      <c r="BQ70" s="204">
        <f t="shared" si="100"/>
        <v>21221.886792452831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20474.716981132078</v>
      </c>
      <c r="BS70" s="204">
        <f t="shared" si="102"/>
        <v>19727.547169811322</v>
      </c>
      <c r="BT70" s="204">
        <f t="shared" si="102"/>
        <v>18980.377358490565</v>
      </c>
      <c r="BU70" s="204">
        <f t="shared" si="102"/>
        <v>18233.207547169812</v>
      </c>
      <c r="BV70" s="204">
        <f t="shared" si="102"/>
        <v>17486.037735849059</v>
      </c>
      <c r="BW70" s="204">
        <f t="shared" si="102"/>
        <v>16738.867924528302</v>
      </c>
      <c r="BX70" s="204">
        <f t="shared" si="102"/>
        <v>15991.698113207549</v>
      </c>
      <c r="BY70" s="204">
        <f t="shared" si="102"/>
        <v>15244.528301886794</v>
      </c>
      <c r="BZ70" s="204">
        <f t="shared" si="102"/>
        <v>14497.358490566039</v>
      </c>
      <c r="CA70" s="204">
        <f t="shared" si="102"/>
        <v>13750.188679245284</v>
      </c>
      <c r="CB70" s="204">
        <f t="shared" si="102"/>
        <v>13003.018867924529</v>
      </c>
      <c r="CC70" s="204">
        <f t="shared" si="102"/>
        <v>12255.849056603774</v>
      </c>
      <c r="CD70" s="204">
        <f t="shared" si="102"/>
        <v>11508.67924528302</v>
      </c>
      <c r="CE70" s="204">
        <f t="shared" si="102"/>
        <v>10761.509433962266</v>
      </c>
      <c r="CF70" s="204">
        <f t="shared" si="102"/>
        <v>10014.33962264151</v>
      </c>
      <c r="CG70" s="204">
        <f t="shared" si="102"/>
        <v>9267.1698113207567</v>
      </c>
      <c r="CH70" s="204">
        <f t="shared" si="102"/>
        <v>8520</v>
      </c>
      <c r="CI70" s="204">
        <f t="shared" si="102"/>
        <v>8520</v>
      </c>
      <c r="CJ70" s="204">
        <f t="shared" si="102"/>
        <v>8520</v>
      </c>
      <c r="CK70" s="204">
        <f t="shared" si="102"/>
        <v>8520</v>
      </c>
      <c r="CL70" s="204">
        <f t="shared" si="102"/>
        <v>8520</v>
      </c>
      <c r="CM70" s="204">
        <f t="shared" si="102"/>
        <v>8520</v>
      </c>
      <c r="CN70" s="204">
        <f t="shared" si="102"/>
        <v>8520</v>
      </c>
      <c r="CO70" s="204">
        <f t="shared" si="102"/>
        <v>8520</v>
      </c>
      <c r="CP70" s="204">
        <f t="shared" si="102"/>
        <v>8520</v>
      </c>
      <c r="CQ70" s="204">
        <f t="shared" si="102"/>
        <v>8520</v>
      </c>
      <c r="CR70" s="204">
        <f t="shared" si="102"/>
        <v>8520</v>
      </c>
      <c r="CS70" s="204">
        <f t="shared" si="102"/>
        <v>8520</v>
      </c>
      <c r="CT70" s="204">
        <f t="shared" si="102"/>
        <v>8520</v>
      </c>
      <c r="CU70" s="204">
        <f t="shared" si="102"/>
        <v>8520</v>
      </c>
      <c r="CV70" s="204">
        <f t="shared" si="102"/>
        <v>8520</v>
      </c>
      <c r="CW70" s="204">
        <f t="shared" si="102"/>
        <v>8520</v>
      </c>
      <c r="CX70" s="204">
        <f t="shared" si="102"/>
        <v>7392.17</v>
      </c>
      <c r="CY70" s="204">
        <f t="shared" si="102"/>
        <v>6264.34</v>
      </c>
      <c r="CZ70" s="204">
        <f t="shared" si="102"/>
        <v>5136.51</v>
      </c>
      <c r="DA70" s="204">
        <f t="shared" si="102"/>
        <v>4008.6800000000003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83.018867924528308</v>
      </c>
      <c r="BI71" s="204">
        <f t="shared" si="103"/>
        <v>249.05660377358492</v>
      </c>
      <c r="BJ71" s="204">
        <f t="shared" si="103"/>
        <v>415.09433962264154</v>
      </c>
      <c r="BK71" s="204">
        <f t="shared" si="103"/>
        <v>581.13207547169816</v>
      </c>
      <c r="BL71" s="204">
        <f t="shared" si="103"/>
        <v>747.16981132075477</v>
      </c>
      <c r="BM71" s="204">
        <f t="shared" si="103"/>
        <v>913.20754716981139</v>
      </c>
      <c r="BN71" s="204">
        <f t="shared" si="103"/>
        <v>1079.2452830188681</v>
      </c>
      <c r="BO71" s="204">
        <f t="shared" si="103"/>
        <v>1245.2830188679245</v>
      </c>
      <c r="BP71" s="204">
        <f t="shared" si="103"/>
        <v>1411.3207547169814</v>
      </c>
      <c r="BQ71" s="204">
        <f t="shared" si="103"/>
        <v>1577.3584905660377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1743.3962264150946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1909.433962264151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2075.4716981132078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2241.5094339622642</v>
      </c>
      <c r="BV71" s="204">
        <f t="shared" si="104"/>
        <v>2407.5471698113211</v>
      </c>
      <c r="BW71" s="204">
        <f t="shared" si="104"/>
        <v>2573.5849056603774</v>
      </c>
      <c r="BX71" s="204">
        <f t="shared" si="104"/>
        <v>2739.6226415094343</v>
      </c>
      <c r="BY71" s="204">
        <f t="shared" si="104"/>
        <v>2905.6603773584907</v>
      </c>
      <c r="BZ71" s="204">
        <f t="shared" si="104"/>
        <v>3071.6981132075475</v>
      </c>
      <c r="CA71" s="204">
        <f t="shared" si="104"/>
        <v>3237.7358490566039</v>
      </c>
      <c r="CB71" s="204">
        <f t="shared" si="104"/>
        <v>3403.7735849056608</v>
      </c>
      <c r="CC71" s="204">
        <f t="shared" si="104"/>
        <v>3569.8113207547171</v>
      </c>
      <c r="CD71" s="204">
        <f t="shared" si="104"/>
        <v>3735.849056603774</v>
      </c>
      <c r="CE71" s="204">
        <f t="shared" si="104"/>
        <v>3901.8867924528304</v>
      </c>
      <c r="CF71" s="204">
        <f t="shared" si="104"/>
        <v>4067.9245283018872</v>
      </c>
      <c r="CG71" s="204">
        <f t="shared" si="104"/>
        <v>4233.9622641509441</v>
      </c>
      <c r="CH71" s="204">
        <f t="shared" si="104"/>
        <v>4400</v>
      </c>
      <c r="CI71" s="204">
        <f t="shared" si="104"/>
        <v>4906.666666666667</v>
      </c>
      <c r="CJ71" s="204">
        <f t="shared" si="104"/>
        <v>5413.333333333333</v>
      </c>
      <c r="CK71" s="204">
        <f t="shared" si="104"/>
        <v>5920</v>
      </c>
      <c r="CL71" s="204">
        <f t="shared" si="104"/>
        <v>6426.666666666667</v>
      </c>
      <c r="CM71" s="204">
        <f t="shared" si="104"/>
        <v>6933.3333333333339</v>
      </c>
      <c r="CN71" s="204">
        <f t="shared" si="104"/>
        <v>7440</v>
      </c>
      <c r="CO71" s="204">
        <f t="shared" si="104"/>
        <v>7946.666666666667</v>
      </c>
      <c r="CP71" s="204">
        <f t="shared" si="104"/>
        <v>8453.3333333333339</v>
      </c>
      <c r="CQ71" s="204">
        <f t="shared" si="104"/>
        <v>8960</v>
      </c>
      <c r="CR71" s="204">
        <f t="shared" si="104"/>
        <v>9466.6666666666679</v>
      </c>
      <c r="CS71" s="204">
        <f t="shared" si="104"/>
        <v>9973.3333333333339</v>
      </c>
      <c r="CT71" s="204">
        <f t="shared" si="104"/>
        <v>10480</v>
      </c>
      <c r="CU71" s="204">
        <f t="shared" si="104"/>
        <v>10986.666666666668</v>
      </c>
      <c r="CV71" s="204">
        <f t="shared" si="104"/>
        <v>11493.333333333334</v>
      </c>
      <c r="CW71" s="204">
        <f t="shared" si="104"/>
        <v>12000</v>
      </c>
      <c r="CX71" s="204">
        <f t="shared" si="104"/>
        <v>12296.33</v>
      </c>
      <c r="CY71" s="204">
        <f t="shared" si="104"/>
        <v>12592.66</v>
      </c>
      <c r="CZ71" s="204">
        <f t="shared" si="104"/>
        <v>12888.99</v>
      </c>
      <c r="DA71" s="204">
        <f t="shared" si="104"/>
        <v>13185.32</v>
      </c>
    </row>
    <row r="72" spans="1:105" s="204" customFormat="1">
      <c r="A72" s="204" t="str">
        <f>Income!A88</f>
        <v>TOTAL</v>
      </c>
      <c r="F72" s="204">
        <f>SUM(F59:F71)</f>
        <v>44809.257965172161</v>
      </c>
      <c r="G72" s="204">
        <f t="shared" ref="G72:BR72" si="105">SUM(G59:G71)</f>
        <v>44468.997965172159</v>
      </c>
      <c r="H72" s="204">
        <f t="shared" si="105"/>
        <v>44128.737965172157</v>
      </c>
      <c r="I72" s="204">
        <f t="shared" si="105"/>
        <v>43788.477965172162</v>
      </c>
      <c r="J72" s="204">
        <f t="shared" si="105"/>
        <v>43448.21796517216</v>
      </c>
      <c r="K72" s="204">
        <f t="shared" si="105"/>
        <v>43107.957965172158</v>
      </c>
      <c r="L72" s="204">
        <f t="shared" si="105"/>
        <v>42767.697965172163</v>
      </c>
      <c r="M72" s="204">
        <f t="shared" si="105"/>
        <v>42427.437965172161</v>
      </c>
      <c r="N72" s="204">
        <f t="shared" si="105"/>
        <v>42087.177965172159</v>
      </c>
      <c r="O72" s="204">
        <f t="shared" si="105"/>
        <v>41746.917965172164</v>
      </c>
      <c r="P72" s="204">
        <f t="shared" si="105"/>
        <v>41406.657965172162</v>
      </c>
      <c r="Q72" s="204">
        <f t="shared" si="105"/>
        <v>41066.39796517216</v>
      </c>
      <c r="R72" s="204">
        <f t="shared" si="105"/>
        <v>40726.137965172158</v>
      </c>
      <c r="S72" s="204">
        <f t="shared" si="105"/>
        <v>40385.877965172156</v>
      </c>
      <c r="T72" s="204">
        <f t="shared" si="105"/>
        <v>40045.617965172161</v>
      </c>
      <c r="U72" s="204">
        <f t="shared" si="105"/>
        <v>39705.357965172159</v>
      </c>
      <c r="V72" s="204">
        <f t="shared" si="105"/>
        <v>39365.097965172157</v>
      </c>
      <c r="W72" s="204">
        <f t="shared" si="105"/>
        <v>39024.837965172163</v>
      </c>
      <c r="X72" s="204">
        <f t="shared" si="105"/>
        <v>38684.57796517216</v>
      </c>
      <c r="Y72" s="204">
        <f t="shared" si="105"/>
        <v>38630.633533835724</v>
      </c>
      <c r="Z72" s="204">
        <f t="shared" si="105"/>
        <v>38863.004671162846</v>
      </c>
      <c r="AA72" s="204">
        <f t="shared" si="105"/>
        <v>39095.375808489967</v>
      </c>
      <c r="AB72" s="204">
        <f t="shared" si="105"/>
        <v>39327.746945817089</v>
      </c>
      <c r="AC72" s="204">
        <f t="shared" si="105"/>
        <v>39560.118083144211</v>
      </c>
      <c r="AD72" s="204">
        <f t="shared" si="105"/>
        <v>39792.489220471332</v>
      </c>
      <c r="AE72" s="204">
        <f t="shared" si="105"/>
        <v>40024.860357798454</v>
      </c>
      <c r="AF72" s="204">
        <f t="shared" si="105"/>
        <v>40257.231495125576</v>
      </c>
      <c r="AG72" s="204">
        <f t="shared" si="105"/>
        <v>40489.602632452697</v>
      </c>
      <c r="AH72" s="204">
        <f t="shared" si="105"/>
        <v>40721.973769779819</v>
      </c>
      <c r="AI72" s="204">
        <f t="shared" si="105"/>
        <v>40954.344907106941</v>
      </c>
      <c r="AJ72" s="204">
        <f t="shared" si="105"/>
        <v>41186.716044434062</v>
      </c>
      <c r="AK72" s="204">
        <f t="shared" si="105"/>
        <v>41419.087181761184</v>
      </c>
      <c r="AL72" s="204">
        <f t="shared" si="105"/>
        <v>41651.458319088306</v>
      </c>
      <c r="AM72" s="204">
        <f t="shared" si="105"/>
        <v>41883.829456415428</v>
      </c>
      <c r="AN72" s="204">
        <f t="shared" si="105"/>
        <v>42116.200593742549</v>
      </c>
      <c r="AO72" s="204">
        <f t="shared" si="105"/>
        <v>42348.571731069671</v>
      </c>
      <c r="AP72" s="204">
        <f t="shared" si="105"/>
        <v>42580.942868396793</v>
      </c>
      <c r="AQ72" s="204">
        <f t="shared" si="105"/>
        <v>42813.314005723914</v>
      </c>
      <c r="AR72" s="204">
        <f t="shared" si="105"/>
        <v>43045.685143051043</v>
      </c>
      <c r="AS72" s="204">
        <f t="shared" si="105"/>
        <v>43278.056280378165</v>
      </c>
      <c r="AT72" s="204">
        <f t="shared" si="105"/>
        <v>43510.427417705287</v>
      </c>
      <c r="AU72" s="204">
        <f t="shared" si="105"/>
        <v>43742.798555032408</v>
      </c>
      <c r="AV72" s="204">
        <f t="shared" si="105"/>
        <v>43975.16969235953</v>
      </c>
      <c r="AW72" s="204">
        <f t="shared" si="105"/>
        <v>44207.540829686652</v>
      </c>
      <c r="AX72" s="204">
        <f t="shared" si="105"/>
        <v>44439.911967013773</v>
      </c>
      <c r="AY72" s="204">
        <f t="shared" si="105"/>
        <v>44672.283104340895</v>
      </c>
      <c r="AZ72" s="204">
        <f t="shared" si="105"/>
        <v>44904.654241668017</v>
      </c>
      <c r="BA72" s="204">
        <f t="shared" si="105"/>
        <v>45137.025378995138</v>
      </c>
      <c r="BB72" s="204">
        <f t="shared" si="105"/>
        <v>45369.39651632226</v>
      </c>
      <c r="BC72" s="204">
        <f t="shared" si="105"/>
        <v>45601.767653649382</v>
      </c>
      <c r="BD72" s="204">
        <f t="shared" si="105"/>
        <v>45834.138790976504</v>
      </c>
      <c r="BE72" s="204">
        <f t="shared" si="105"/>
        <v>46066.509928303625</v>
      </c>
      <c r="BF72" s="204">
        <f t="shared" si="105"/>
        <v>46298.881065630747</v>
      </c>
      <c r="BG72" s="204">
        <f t="shared" si="105"/>
        <v>46531.252202957869</v>
      </c>
      <c r="BH72" s="204">
        <f t="shared" si="105"/>
        <v>47170.409093449773</v>
      </c>
      <c r="BI72" s="204">
        <f t="shared" si="105"/>
        <v>48216.351737106466</v>
      </c>
      <c r="BJ72" s="204">
        <f t="shared" si="105"/>
        <v>49262.29438076316</v>
      </c>
      <c r="BK72" s="204">
        <f t="shared" si="105"/>
        <v>50308.237024419854</v>
      </c>
      <c r="BL72" s="204">
        <f t="shared" si="105"/>
        <v>51354.17966807654</v>
      </c>
      <c r="BM72" s="204">
        <f t="shared" si="105"/>
        <v>52400.122311733241</v>
      </c>
      <c r="BN72" s="204">
        <f t="shared" si="105"/>
        <v>53446.064955389935</v>
      </c>
      <c r="BO72" s="204">
        <f t="shared" si="105"/>
        <v>54492.007599046628</v>
      </c>
      <c r="BP72" s="204">
        <f t="shared" si="105"/>
        <v>55537.950242703315</v>
      </c>
      <c r="BQ72" s="204">
        <f t="shared" si="105"/>
        <v>56583.892886360016</v>
      </c>
      <c r="BR72" s="204">
        <f t="shared" si="105"/>
        <v>57629.83553001671</v>
      </c>
      <c r="BS72" s="204">
        <f t="shared" ref="BS72:DA72" si="106">SUM(BS59:BS71)</f>
        <v>58675.778173673396</v>
      </c>
      <c r="BT72" s="204">
        <f t="shared" si="106"/>
        <v>59721.720817330082</v>
      </c>
      <c r="BU72" s="204">
        <f t="shared" si="106"/>
        <v>60767.663460986783</v>
      </c>
      <c r="BV72" s="204">
        <f t="shared" si="106"/>
        <v>61813.606104643462</v>
      </c>
      <c r="BW72" s="204">
        <f t="shared" si="106"/>
        <v>62859.548748300163</v>
      </c>
      <c r="BX72" s="204">
        <f t="shared" si="106"/>
        <v>63905.491391956857</v>
      </c>
      <c r="BY72" s="204">
        <f t="shared" si="106"/>
        <v>64951.434035613551</v>
      </c>
      <c r="BZ72" s="204">
        <f t="shared" si="106"/>
        <v>65997.376679270237</v>
      </c>
      <c r="CA72" s="204">
        <f t="shared" si="106"/>
        <v>67043.319322926938</v>
      </c>
      <c r="CB72" s="204">
        <f t="shared" si="106"/>
        <v>68089.261966583639</v>
      </c>
      <c r="CC72" s="204">
        <f t="shared" si="106"/>
        <v>69135.204610240311</v>
      </c>
      <c r="CD72" s="204">
        <f t="shared" si="106"/>
        <v>70181.147253897012</v>
      </c>
      <c r="CE72" s="204">
        <f t="shared" si="106"/>
        <v>71227.089897553713</v>
      </c>
      <c r="CF72" s="204">
        <f t="shared" si="106"/>
        <v>72273.032541210399</v>
      </c>
      <c r="CG72" s="204">
        <f t="shared" si="106"/>
        <v>73318.9751848671</v>
      </c>
      <c r="CH72" s="204">
        <f t="shared" si="106"/>
        <v>74364.917828523787</v>
      </c>
      <c r="CI72" s="204">
        <f t="shared" si="106"/>
        <v>78806.356919302823</v>
      </c>
      <c r="CJ72" s="204">
        <f t="shared" si="106"/>
        <v>83247.796010081831</v>
      </c>
      <c r="CK72" s="204">
        <f t="shared" si="106"/>
        <v>87689.235100860868</v>
      </c>
      <c r="CL72" s="204">
        <f t="shared" si="106"/>
        <v>92130.674191639904</v>
      </c>
      <c r="CM72" s="204">
        <f t="shared" si="106"/>
        <v>96572.113282418912</v>
      </c>
      <c r="CN72" s="204">
        <f t="shared" si="106"/>
        <v>101013.55237319796</v>
      </c>
      <c r="CO72" s="204">
        <f t="shared" si="106"/>
        <v>105454.991463977</v>
      </c>
      <c r="CP72" s="204">
        <f t="shared" si="106"/>
        <v>109896.43055475601</v>
      </c>
      <c r="CQ72" s="204">
        <f t="shared" si="106"/>
        <v>114337.86964553504</v>
      </c>
      <c r="CR72" s="204">
        <f t="shared" si="106"/>
        <v>118779.30873631408</v>
      </c>
      <c r="CS72" s="204">
        <f t="shared" si="106"/>
        <v>123220.74782709309</v>
      </c>
      <c r="CT72" s="204">
        <f t="shared" si="106"/>
        <v>127662.18691787212</v>
      </c>
      <c r="CU72" s="204">
        <f t="shared" si="106"/>
        <v>132103.62600865113</v>
      </c>
      <c r="CV72" s="204">
        <f t="shared" si="106"/>
        <v>136545.06509943018</v>
      </c>
      <c r="CW72" s="204">
        <f t="shared" si="106"/>
        <v>140986.50419020921</v>
      </c>
      <c r="CX72" s="204">
        <f t="shared" si="106"/>
        <v>150766.30519020921</v>
      </c>
      <c r="CY72" s="204">
        <f t="shared" si="106"/>
        <v>160546.10619020922</v>
      </c>
      <c r="CZ72" s="204">
        <f t="shared" si="106"/>
        <v>170325.9071902092</v>
      </c>
      <c r="DA72" s="204">
        <f t="shared" si="106"/>
        <v>180105.7081902092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0.29912240174882232</v>
      </c>
      <c r="D108" s="212">
        <f>BU42</f>
        <v>-33.909440263329707</v>
      </c>
      <c r="E108" s="212">
        <f>CR42</f>
        <v>41.972424112360812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21.428571428571427</v>
      </c>
      <c r="D109" s="212">
        <f t="shared" ref="D109:D120" si="108">BU43</f>
        <v>1128.1132075471696</v>
      </c>
      <c r="E109" s="212">
        <f t="shared" ref="E109:E120" si="109">CR43</f>
        <v>830.33333333333428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37.472014925373131</v>
      </c>
      <c r="D110" s="212">
        <f t="shared" si="108"/>
        <v>-3.3177274007321791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67648.225112518528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0.19735390844044046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173.17142857142858</v>
      </c>
      <c r="D112" s="212">
        <f t="shared" si="108"/>
        <v>313.54716981132071</v>
      </c>
      <c r="E112" s="212">
        <f t="shared" si="109"/>
        <v>407.00000000000011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56.60377358490566</v>
      </c>
      <c r="E115" s="212">
        <f t="shared" si="109"/>
        <v>1500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166.03773584905662</v>
      </c>
      <c r="E117" s="212">
        <f t="shared" si="109"/>
        <v>1155.4666666666667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-747.16981132075466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166.03773584905662</v>
      </c>
      <c r="E120" s="212">
        <f t="shared" si="109"/>
        <v>506.66666666666669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2016-05-30T14:01:19Z</dcterms:modified>
  <cp:category/>
</cp:coreProperties>
</file>