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09" i="8"/>
  <c r="M109" i="8"/>
  <c r="T22" i="8"/>
  <c r="S22" i="8"/>
  <c r="B84" i="8"/>
  <c r="I84" i="8"/>
  <c r="H84" i="8"/>
  <c r="R22" i="8"/>
  <c r="J111" i="8"/>
  <c r="M111" i="8"/>
  <c r="J108" i="8"/>
  <c r="M108" i="8"/>
  <c r="T21" i="8"/>
  <c r="S21" i="8"/>
  <c r="R21" i="8"/>
  <c r="J107" i="8"/>
  <c r="M107" i="8"/>
  <c r="J106" i="8"/>
  <c r="M106" i="8"/>
  <c r="T20" i="8"/>
  <c r="S20" i="8"/>
  <c r="R20" i="8"/>
  <c r="T19" i="8"/>
  <c r="S19" i="8"/>
  <c r="R19" i="8"/>
  <c r="J26" i="8"/>
  <c r="M26" i="8"/>
  <c r="T18" i="8"/>
  <c r="S18" i="8"/>
  <c r="R18" i="8"/>
  <c r="J105" i="8"/>
  <c r="M105" i="8"/>
  <c r="T17" i="8"/>
  <c r="S17" i="8"/>
  <c r="R17" i="8"/>
  <c r="T16" i="8"/>
  <c r="S16" i="8"/>
  <c r="R16" i="8"/>
  <c r="T15" i="8"/>
  <c r="S15" i="8"/>
  <c r="R15" i="8"/>
  <c r="J104" i="8"/>
  <c r="M104" i="8"/>
  <c r="T14" i="8"/>
  <c r="S14" i="8"/>
  <c r="R14" i="8"/>
  <c r="J103" i="8"/>
  <c r="M103" i="8"/>
  <c r="J102" i="8"/>
  <c r="M102" i="8"/>
  <c r="T13" i="8"/>
  <c r="S13" i="8"/>
  <c r="R13" i="8"/>
  <c r="J17" i="8"/>
  <c r="M17" i="8"/>
  <c r="J18" i="8"/>
  <c r="M18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09" i="7"/>
  <c r="M109" i="7"/>
  <c r="T22" i="7"/>
  <c r="S22" i="7"/>
  <c r="B84" i="7"/>
  <c r="I84" i="7"/>
  <c r="H84" i="7"/>
  <c r="R22" i="7"/>
  <c r="J111" i="7"/>
  <c r="M111" i="7"/>
  <c r="J108" i="7"/>
  <c r="M108" i="7"/>
  <c r="T21" i="7"/>
  <c r="S21" i="7"/>
  <c r="R21" i="7"/>
  <c r="J107" i="7"/>
  <c r="M107" i="7"/>
  <c r="J106" i="7"/>
  <c r="M106" i="7"/>
  <c r="T20" i="7"/>
  <c r="S20" i="7"/>
  <c r="R20" i="7"/>
  <c r="T19" i="7"/>
  <c r="S19" i="7"/>
  <c r="R19" i="7"/>
  <c r="J26" i="7"/>
  <c r="M26" i="7"/>
  <c r="T18" i="7"/>
  <c r="S18" i="7"/>
  <c r="R18" i="7"/>
  <c r="J105" i="7"/>
  <c r="M105" i="7"/>
  <c r="T17" i="7"/>
  <c r="S17" i="7"/>
  <c r="R17" i="7"/>
  <c r="T16" i="7"/>
  <c r="S16" i="7"/>
  <c r="R16" i="7"/>
  <c r="T15" i="7"/>
  <c r="S15" i="7"/>
  <c r="R15" i="7"/>
  <c r="J104" i="7"/>
  <c r="M104" i="7"/>
  <c r="T14" i="7"/>
  <c r="S14" i="7"/>
  <c r="R14" i="7"/>
  <c r="J103" i="7"/>
  <c r="M103" i="7"/>
  <c r="J102" i="7"/>
  <c r="M102" i="7"/>
  <c r="T13" i="7"/>
  <c r="S13" i="7"/>
  <c r="R13" i="7"/>
  <c r="J17" i="7"/>
  <c r="M17" i="7"/>
  <c r="J18" i="7"/>
  <c r="M18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09" i="1"/>
  <c r="M109" i="1"/>
  <c r="T22" i="1"/>
  <c r="S22" i="1"/>
  <c r="B84" i="1"/>
  <c r="I84" i="1"/>
  <c r="H84" i="1"/>
  <c r="R22" i="1"/>
  <c r="J111" i="1"/>
  <c r="M111" i="1"/>
  <c r="J108" i="1"/>
  <c r="M108" i="1"/>
  <c r="T21" i="1"/>
  <c r="S21" i="1"/>
  <c r="R21" i="1"/>
  <c r="J107" i="1"/>
  <c r="M107" i="1"/>
  <c r="J106" i="1"/>
  <c r="M106" i="1"/>
  <c r="T20" i="1"/>
  <c r="S20" i="1"/>
  <c r="R20" i="1"/>
  <c r="T19" i="1"/>
  <c r="S19" i="1"/>
  <c r="R19" i="1"/>
  <c r="J26" i="1"/>
  <c r="M26" i="1"/>
  <c r="T18" i="1"/>
  <c r="S18" i="1"/>
  <c r="R18" i="1"/>
  <c r="J105" i="1"/>
  <c r="M105" i="1"/>
  <c r="T17" i="1"/>
  <c r="S17" i="1"/>
  <c r="R17" i="1"/>
  <c r="T16" i="1"/>
  <c r="S16" i="1"/>
  <c r="R16" i="1"/>
  <c r="T15" i="1"/>
  <c r="S15" i="1"/>
  <c r="R15" i="1"/>
  <c r="J104" i="1"/>
  <c r="M104" i="1"/>
  <c r="T14" i="1"/>
  <c r="S14" i="1"/>
  <c r="R14" i="1"/>
  <c r="J103" i="1"/>
  <c r="M103" i="1"/>
  <c r="J102" i="1"/>
  <c r="M102" i="1"/>
  <c r="T13" i="1"/>
  <c r="S13" i="1"/>
  <c r="R13" i="1"/>
  <c r="J17" i="1"/>
  <c r="M17" i="1"/>
  <c r="J18" i="1"/>
  <c r="M18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09" i="12"/>
  <c r="M109" i="12"/>
  <c r="T22" i="12"/>
  <c r="S22" i="12"/>
  <c r="R22" i="12"/>
  <c r="J111" i="12"/>
  <c r="M111" i="12"/>
  <c r="J108" i="12"/>
  <c r="M108" i="12"/>
  <c r="T21" i="12"/>
  <c r="S21" i="12"/>
  <c r="R21" i="12"/>
  <c r="J107" i="12"/>
  <c r="M107" i="12"/>
  <c r="J106" i="12"/>
  <c r="M106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5" i="12"/>
  <c r="M105" i="12"/>
  <c r="T17" i="12"/>
  <c r="S17" i="12"/>
  <c r="R17" i="12"/>
  <c r="T16" i="12"/>
  <c r="S16" i="12"/>
  <c r="R16" i="12"/>
  <c r="T15" i="12"/>
  <c r="S15" i="12"/>
  <c r="R15" i="12"/>
  <c r="J104" i="12"/>
  <c r="M104" i="12"/>
  <c r="T14" i="12"/>
  <c r="S14" i="12"/>
  <c r="R14" i="12"/>
  <c r="J103" i="12"/>
  <c r="M103" i="12"/>
  <c r="J102" i="12"/>
  <c r="M102" i="12"/>
  <c r="T13" i="12"/>
  <c r="S13" i="12"/>
  <c r="R13" i="12"/>
  <c r="J17" i="12"/>
  <c r="M17" i="12"/>
  <c r="J18" i="12"/>
  <c r="M18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<sst xmlns="http://schemas.openxmlformats.org/spreadsheetml/2006/main" count="790" uniqueCount="145">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</sst>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0.00124481971625669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0.353261713115633</c:v>
                </c:pt>
                <c:pt idx="2" formatCode="0.0%">
                  <c:v>0.533573672471987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652200"/>
        <c:axId val="-2030648904"/>
      </c:barChart>
      <c:catAx>
        <c:axId val="-20306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4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64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5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0.0345295452110665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0.00299986581538254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0.00101861833234162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0.00048753153902941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0.000543263110582195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0.000116413523696185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0.588909426987061</c:v>
                </c:pt>
                <c:pt idx="2">
                  <c:v>0.588909426987061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9576"/>
        <c:axId val="-2043996648"/>
      </c:barChart>
      <c:catAx>
        <c:axId val="-204211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99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99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1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0.0273951322190073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0.00494412725623415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0.000205618874136046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0.471515386963399</c:v>
                </c:pt>
                <c:pt idx="2">
                  <c:v>0.471515386963399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088520"/>
        <c:axId val="-2042194056"/>
      </c:barChart>
      <c:catAx>
        <c:axId val="211908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9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9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8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56744"/>
        <c:axId val="-2042240824"/>
      </c:barChart>
      <c:catAx>
        <c:axId val="-204235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24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4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35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 with Grants</a:t>
            </a:r>
          </a:p>
        </c:rich>
      </c:tx>
      <c:layout>
        <c:manualLayout>
          <c:xMode val="edge"/>
          <c:yMode val="edge"/>
          <c:x val="0.328807610188623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634.9894898503106</c:v>
                </c:pt>
                <c:pt idx="7">
                  <c:v>554.2112131957467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321.3839011354503</c:v>
                </c:pt>
                <c:pt idx="7">
                  <c:v>9595.614918725508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5703.792831627588</c:v>
                </c:pt>
                <c:pt idx="7">
                  <c:v>11187.93497960906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146.6077364205726</c:v>
                </c:pt>
                <c:pt idx="5">
                  <c:v>491.5949951640155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2586.300000000001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0.0</c:v>
                </c:pt>
                <c:pt idx="5">
                  <c:v>0.0</c:v>
                </c:pt>
                <c:pt idx="6">
                  <c:v>87387.42857142857</c:v>
                </c:pt>
                <c:pt idx="7">
                  <c:v>163123.2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10560.0</c:v>
                </c:pt>
              </c:numCache>
            </c:numRef>
          </c:val>
        </c:ser>
        <c:ser>
          <c:idx val="14"/>
          <c:order val="18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804200"/>
        <c:axId val="-20421817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804200"/>
        <c:axId val="-2042181784"/>
      </c:lineChart>
      <c:catAx>
        <c:axId val="-205980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8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8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0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075272"/>
        <c:axId val="-21367168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5272"/>
        <c:axId val="-2136716808"/>
      </c:lineChart>
      <c:catAx>
        <c:axId val="213407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71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71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07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06776"/>
        <c:axId val="-21360038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06776"/>
        <c:axId val="-2136003832"/>
      </c:lineChart>
      <c:catAx>
        <c:axId val="-2136506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0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00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506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0.283208477498221</c:v>
                </c:pt>
                <c:pt idx="2">
                  <c:v>0.427763841377461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-0.253202416666959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030136"/>
        <c:axId val="2122182744"/>
      </c:barChart>
      <c:catAx>
        <c:axId val="-204303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8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18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03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0.0683682401344556</c:v>
                </c:pt>
                <c:pt idx="2">
                  <c:v>0.116869833103793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0.169063563412474</c:v>
                </c:pt>
                <c:pt idx="2">
                  <c:v>0.118881668850158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0.0683682401344556</c:v>
                </c:pt>
                <c:pt idx="2">
                  <c:v>0.116869833103793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398232"/>
        <c:axId val="-2099098168"/>
      </c:barChart>
      <c:catAx>
        <c:axId val="-203039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09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09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39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0.0348737238727619</c:v>
                </c:pt>
                <c:pt idx="2">
                  <c:v>0.0448922639271519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0.355565828903463</c:v>
                </c:pt>
                <c:pt idx="2">
                  <c:v>0.34568399411708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0.0348737238727619</c:v>
                </c:pt>
                <c:pt idx="2">
                  <c:v>0.0448922639271519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864616"/>
        <c:axId val="2084540312"/>
      </c:barChart>
      <c:catAx>
        <c:axId val="-20328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4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4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86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0.390951761278844</c:v>
                </c:pt>
                <c:pt idx="2">
                  <c:v>0.390951761278844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0.284608230420732</c:v>
                </c:pt>
                <c:pt idx="2">
                  <c:v>0.390951761278844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068520"/>
        <c:axId val="2104630712"/>
      </c:barChart>
      <c:catAx>
        <c:axId val="-20370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3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3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06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0.0058836798679776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0.00438046947924497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0.00325272720671968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0.000784588219696683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0.0389021419637161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0.27645233240266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0.297466101348466</c:v>
                </c:pt>
                <c:pt idx="2" formatCode="0.0%">
                  <c:v>0.508493615606622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756152"/>
        <c:axId val="-2032337272"/>
      </c:barChart>
      <c:catAx>
        <c:axId val="-203275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3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33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75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108.6797412109179</c:v>
                </c:pt>
                <c:pt idx="16">
                  <c:v>108.6797412109179</c:v>
                </c:pt>
                <c:pt idx="17">
                  <c:v>108.6797412109179</c:v>
                </c:pt>
                <c:pt idx="18">
                  <c:v>108.6797412109179</c:v>
                </c:pt>
                <c:pt idx="19">
                  <c:v>108.6797412109179</c:v>
                </c:pt>
                <c:pt idx="20">
                  <c:v>108.6797412109179</c:v>
                </c:pt>
                <c:pt idx="21">
                  <c:v>108.6797412109179</c:v>
                </c:pt>
                <c:pt idx="22">
                  <c:v>108.6797412109179</c:v>
                </c:pt>
                <c:pt idx="23">
                  <c:v>108.6797412109179</c:v>
                </c:pt>
                <c:pt idx="24">
                  <c:v>108.6797412109179</c:v>
                </c:pt>
                <c:pt idx="25">
                  <c:v>108.6797412109179</c:v>
                </c:pt>
                <c:pt idx="26">
                  <c:v>108.6797412109179</c:v>
                </c:pt>
                <c:pt idx="27">
                  <c:v>108.6797412109179</c:v>
                </c:pt>
                <c:pt idx="28">
                  <c:v>108.6797412109179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7124.782008208261</c:v>
                </c:pt>
                <c:pt idx="16">
                  <c:v>7124.782008208261</c:v>
                </c:pt>
                <c:pt idx="17">
                  <c:v>7124.782008208261</c:v>
                </c:pt>
                <c:pt idx="18">
                  <c:v>7124.782008208261</c:v>
                </c:pt>
                <c:pt idx="19">
                  <c:v>7124.782008208261</c:v>
                </c:pt>
                <c:pt idx="20">
                  <c:v>7124.782008208261</c:v>
                </c:pt>
                <c:pt idx="21">
                  <c:v>7124.782008208261</c:v>
                </c:pt>
                <c:pt idx="22">
                  <c:v>7124.782008208261</c:v>
                </c:pt>
                <c:pt idx="23">
                  <c:v>7124.782008208261</c:v>
                </c:pt>
                <c:pt idx="24">
                  <c:v>7124.782008208261</c:v>
                </c:pt>
                <c:pt idx="25">
                  <c:v>7124.782008208261</c:v>
                </c:pt>
                <c:pt idx="26">
                  <c:v>7124.782008208261</c:v>
                </c:pt>
                <c:pt idx="27">
                  <c:v>7124.782008208261</c:v>
                </c:pt>
                <c:pt idx="28">
                  <c:v>7124.782008208261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1299.584701068031</c:v>
                </c:pt>
                <c:pt idx="30">
                  <c:v>1299.584701068031</c:v>
                </c:pt>
                <c:pt idx="31">
                  <c:v>1299.584701068031</c:v>
                </c:pt>
                <c:pt idx="32">
                  <c:v>1299.584701068031</c:v>
                </c:pt>
                <c:pt idx="33">
                  <c:v>1299.584701068031</c:v>
                </c:pt>
                <c:pt idx="34">
                  <c:v>1299.584701068031</c:v>
                </c:pt>
                <c:pt idx="35">
                  <c:v>1299.584701068031</c:v>
                </c:pt>
                <c:pt idx="36">
                  <c:v>1299.584701068031</c:v>
                </c:pt>
                <c:pt idx="37">
                  <c:v>1299.584701068031</c:v>
                </c:pt>
                <c:pt idx="38">
                  <c:v>1299.584701068031</c:v>
                </c:pt>
                <c:pt idx="39">
                  <c:v>1299.584701068031</c:v>
                </c:pt>
                <c:pt idx="40">
                  <c:v>1299.584701068031</c:v>
                </c:pt>
                <c:pt idx="41">
                  <c:v>1299.584701068031</c:v>
                </c:pt>
                <c:pt idx="42">
                  <c:v>1299.584701068031</c:v>
                </c:pt>
                <c:pt idx="43">
                  <c:v>1299.584701068031</c:v>
                </c:pt>
                <c:pt idx="44">
                  <c:v>1299.584701068031</c:v>
                </c:pt>
                <c:pt idx="45">
                  <c:v>1299.584701068031</c:v>
                </c:pt>
                <c:pt idx="46">
                  <c:v>1299.584701068031</c:v>
                </c:pt>
                <c:pt idx="47">
                  <c:v>1299.584701068031</c:v>
                </c:pt>
                <c:pt idx="48">
                  <c:v>1299.584701068031</c:v>
                </c:pt>
                <c:pt idx="49">
                  <c:v>1299.584701068031</c:v>
                </c:pt>
                <c:pt idx="50">
                  <c:v>1299.584701068031</c:v>
                </c:pt>
                <c:pt idx="51">
                  <c:v>1299.584701068031</c:v>
                </c:pt>
                <c:pt idx="52">
                  <c:v>1299.584701068031</c:v>
                </c:pt>
                <c:pt idx="53">
                  <c:v>1299.584701068031</c:v>
                </c:pt>
                <c:pt idx="54">
                  <c:v>1299.584701068031</c:v>
                </c:pt>
                <c:pt idx="55">
                  <c:v>1299.584701068031</c:v>
                </c:pt>
                <c:pt idx="56">
                  <c:v>1299.584701068031</c:v>
                </c:pt>
                <c:pt idx="57">
                  <c:v>1299.584701068031</c:v>
                </c:pt>
                <c:pt idx="58">
                  <c:v>1299.584701068031</c:v>
                </c:pt>
                <c:pt idx="59">
                  <c:v>1299.584701068031</c:v>
                </c:pt>
                <c:pt idx="60">
                  <c:v>1299.584701068031</c:v>
                </c:pt>
                <c:pt idx="61">
                  <c:v>1299.584701068031</c:v>
                </c:pt>
                <c:pt idx="62">
                  <c:v>1299.584701068031</c:v>
                </c:pt>
                <c:pt idx="63">
                  <c:v>1299.584701068031</c:v>
                </c:pt>
                <c:pt idx="64">
                  <c:v>1299.584701068031</c:v>
                </c:pt>
                <c:pt idx="65">
                  <c:v>1299.584701068031</c:v>
                </c:pt>
                <c:pt idx="66">
                  <c:v>1299.584701068031</c:v>
                </c:pt>
                <c:pt idx="67">
                  <c:v>1299.584701068031</c:v>
                </c:pt>
                <c:pt idx="68">
                  <c:v>1299.584701068031</c:v>
                </c:pt>
                <c:pt idx="69">
                  <c:v>1299.584701068031</c:v>
                </c:pt>
                <c:pt idx="70">
                  <c:v>1299.584701068031</c:v>
                </c:pt>
                <c:pt idx="71">
                  <c:v>2358.910045636089</c:v>
                </c:pt>
                <c:pt idx="72">
                  <c:v>2358.910045636089</c:v>
                </c:pt>
                <c:pt idx="73">
                  <c:v>2358.910045636089</c:v>
                </c:pt>
                <c:pt idx="74">
                  <c:v>2358.910045636089</c:v>
                </c:pt>
                <c:pt idx="75">
                  <c:v>2358.910045636089</c:v>
                </c:pt>
                <c:pt idx="76">
                  <c:v>2358.910045636089</c:v>
                </c:pt>
                <c:pt idx="77">
                  <c:v>2358.910045636089</c:v>
                </c:pt>
                <c:pt idx="78">
                  <c:v>2358.910045636089</c:v>
                </c:pt>
                <c:pt idx="79">
                  <c:v>2358.910045636089</c:v>
                </c:pt>
                <c:pt idx="80">
                  <c:v>2358.910045636089</c:v>
                </c:pt>
                <c:pt idx="81">
                  <c:v>2358.910045636089</c:v>
                </c:pt>
                <c:pt idx="82">
                  <c:v>2358.910045636089</c:v>
                </c:pt>
                <c:pt idx="83">
                  <c:v>2358.910045636089</c:v>
                </c:pt>
                <c:pt idx="84">
                  <c:v>2358.910045636089</c:v>
                </c:pt>
                <c:pt idx="85">
                  <c:v>2358.910045636089</c:v>
                </c:pt>
                <c:pt idx="86">
                  <c:v>2358.910045636089</c:v>
                </c:pt>
                <c:pt idx="87">
                  <c:v>2358.910045636089</c:v>
                </c:pt>
                <c:pt idx="88">
                  <c:v>2358.910045636089</c:v>
                </c:pt>
                <c:pt idx="89">
                  <c:v>16145.42875679812</c:v>
                </c:pt>
                <c:pt idx="90">
                  <c:v>16145.42875679812</c:v>
                </c:pt>
                <c:pt idx="91">
                  <c:v>16145.42875679812</c:v>
                </c:pt>
                <c:pt idx="92">
                  <c:v>16145.42875679812</c:v>
                </c:pt>
                <c:pt idx="93">
                  <c:v>16145.42875679812</c:v>
                </c:pt>
                <c:pt idx="94">
                  <c:v>16145.42875679812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529560"/>
        <c:axId val="-21360214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29560"/>
        <c:axId val="-21360214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56960.40566827223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62418.68425663197</c:v>
                </c:pt>
                <c:pt idx="14">
                  <c:v>62964.51211546795</c:v>
                </c:pt>
                <c:pt idx="15">
                  <c:v>63510.33997430392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68422.79070382769</c:v>
                </c:pt>
                <c:pt idx="25">
                  <c:v>68968.61856266367</c:v>
                </c:pt>
                <c:pt idx="26">
                  <c:v>69514.44642149964</c:v>
                </c:pt>
                <c:pt idx="27">
                  <c:v>70060.27428033562</c:v>
                </c:pt>
                <c:pt idx="28">
                  <c:v>70606.10213917159</c:v>
                </c:pt>
                <c:pt idx="29">
                  <c:v>71151.92999800757</c:v>
                </c:pt>
                <c:pt idx="30">
                  <c:v>71697.75785684354</c:v>
                </c:pt>
                <c:pt idx="31">
                  <c:v>72243.58571567951</c:v>
                </c:pt>
                <c:pt idx="32">
                  <c:v>72789.41357451549</c:v>
                </c:pt>
                <c:pt idx="33">
                  <c:v>73335.24143335146</c:v>
                </c:pt>
                <c:pt idx="34">
                  <c:v>73881.06929218744</c:v>
                </c:pt>
                <c:pt idx="35">
                  <c:v>74426.89715102341</c:v>
                </c:pt>
                <c:pt idx="36">
                  <c:v>74972.7250098594</c:v>
                </c:pt>
                <c:pt idx="37">
                  <c:v>75518.55286869536</c:v>
                </c:pt>
                <c:pt idx="38">
                  <c:v>80832.26127816406</c:v>
                </c:pt>
                <c:pt idx="39">
                  <c:v>86145.96968763277</c:v>
                </c:pt>
                <c:pt idx="40">
                  <c:v>91459.67809710146</c:v>
                </c:pt>
                <c:pt idx="41">
                  <c:v>96773.38650657017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29560"/>
        <c:axId val="-2136021400"/>
      </c:scatterChart>
      <c:catAx>
        <c:axId val="2082529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021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6021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5295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4415.357864241737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1404.886593167826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602.0942542147822</c:v>
                </c:pt>
                <c:pt idx="48">
                  <c:v>401.3961694765221</c:v>
                </c:pt>
                <c:pt idx="49">
                  <c:v>200.6980847382601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91.52004937098815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530.8162863517308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860.2884640872878</c:v>
                </c:pt>
                <c:pt idx="39">
                  <c:v>896.8964838356832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1652.693149257384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8063.676408875548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15670.03155986149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038344"/>
        <c:axId val="-2041934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38344"/>
        <c:axId val="-2041934504"/>
      </c:lineChart>
      <c:catAx>
        <c:axId val="-2042038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934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1934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038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7.225305835950124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573048"/>
        <c:axId val="21047225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-200.6980847382609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36.60801974839522</c:v>
                </c:pt>
                <c:pt idx="1">
                  <c:v>35.31084481893527</c:v>
                </c:pt>
                <c:pt idx="2">
                  <c:v>950.7943938732433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571208"/>
        <c:axId val="-2036576456"/>
      </c:scatterChart>
      <c:valAx>
        <c:axId val="-20355730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722552"/>
        <c:crosses val="autoZero"/>
        <c:crossBetween val="midCat"/>
      </c:valAx>
      <c:valAx>
        <c:axId val="2104722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573048"/>
        <c:crosses val="autoZero"/>
        <c:crossBetween val="midCat"/>
      </c:valAx>
      <c:valAx>
        <c:axId val="-2036571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6576456"/>
        <c:crosses val="autoZero"/>
        <c:crossBetween val="midCat"/>
      </c:valAx>
      <c:valAx>
        <c:axId val="-20365764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571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5017.452118456521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4415.357864241738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1404.886593167827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602.0942542147832</c:v>
                </c:pt>
                <c:pt idx="48">
                  <c:v>401.3961694765221</c:v>
                </c:pt>
                <c:pt idx="49">
                  <c:v>200.6980847382611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353599.7501483225</c:v>
                </c:pt>
                <c:pt idx="96">
                  <c:v>356271.4501483225</c:v>
                </c:pt>
                <c:pt idx="97">
                  <c:v>358943.1501483226</c:v>
                </c:pt>
                <c:pt idx="98">
                  <c:v>361614.8501483226</c:v>
                </c:pt>
                <c:pt idx="99">
                  <c:v>364286.5501483226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61812.40002472042</c:v>
                </c:pt>
                <c:pt idx="96">
                  <c:v>68015.90002472042</c:v>
                </c:pt>
                <c:pt idx="97">
                  <c:v>74219.40002472042</c:v>
                </c:pt>
                <c:pt idx="98">
                  <c:v>80422.90002472042</c:v>
                </c:pt>
                <c:pt idx="99">
                  <c:v>86626.40002472042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19984.81250865215</c:v>
                </c:pt>
                <c:pt idx="96">
                  <c:v>18856.98250865215</c:v>
                </c:pt>
                <c:pt idx="97">
                  <c:v>17729.15250865215</c:v>
                </c:pt>
                <c:pt idx="98">
                  <c:v>16601.32250865215</c:v>
                </c:pt>
                <c:pt idx="99">
                  <c:v>15473.49250865215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91.52004937098813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530.8162863517309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860.288464087288</c:v>
                </c:pt>
                <c:pt idx="39">
                  <c:v>896.8964838356831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1652.693149257383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8063.67640887555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15670.0315598615</c:v>
                </c:pt>
                <c:pt idx="95">
                  <c:v>16293.59375679812</c:v>
                </c:pt>
                <c:pt idx="96">
                  <c:v>16589.92375679812</c:v>
                </c:pt>
                <c:pt idx="97">
                  <c:v>16886.25375679812</c:v>
                </c:pt>
                <c:pt idx="98">
                  <c:v>17182.58375679812</c:v>
                </c:pt>
                <c:pt idx="99">
                  <c:v>17478.91375679812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34888"/>
        <c:axId val="-21362331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50067.18700038319</c:v>
                </c:pt>
                <c:pt idx="1">
                  <c:v>49726.92700038319</c:v>
                </c:pt>
                <c:pt idx="2">
                  <c:v>49386.6670003832</c:v>
                </c:pt>
                <c:pt idx="3">
                  <c:v>49046.40700038319</c:v>
                </c:pt>
                <c:pt idx="4">
                  <c:v>48706.14700038319</c:v>
                </c:pt>
                <c:pt idx="5">
                  <c:v>48365.8870003832</c:v>
                </c:pt>
                <c:pt idx="6">
                  <c:v>48025.62700038319</c:v>
                </c:pt>
                <c:pt idx="7">
                  <c:v>47685.36700038319</c:v>
                </c:pt>
                <c:pt idx="8">
                  <c:v>47345.10700038318</c:v>
                </c:pt>
                <c:pt idx="9">
                  <c:v>47004.84700038319</c:v>
                </c:pt>
                <c:pt idx="10">
                  <c:v>46664.5870003832</c:v>
                </c:pt>
                <c:pt idx="11">
                  <c:v>46324.32700038319</c:v>
                </c:pt>
                <c:pt idx="12">
                  <c:v>45984.06700038319</c:v>
                </c:pt>
                <c:pt idx="13">
                  <c:v>45643.8070003832</c:v>
                </c:pt>
                <c:pt idx="14">
                  <c:v>45303.54700038319</c:v>
                </c:pt>
                <c:pt idx="15">
                  <c:v>45511.82662906434</c:v>
                </c:pt>
                <c:pt idx="16">
                  <c:v>46268.64588642667</c:v>
                </c:pt>
                <c:pt idx="17">
                  <c:v>47025.46514378898</c:v>
                </c:pt>
                <c:pt idx="18">
                  <c:v>47782.28440115129</c:v>
                </c:pt>
                <c:pt idx="19">
                  <c:v>48539.1036585136</c:v>
                </c:pt>
                <c:pt idx="20">
                  <c:v>49295.92291587592</c:v>
                </c:pt>
                <c:pt idx="21">
                  <c:v>50052.74217323823</c:v>
                </c:pt>
                <c:pt idx="22">
                  <c:v>50809.56143060054</c:v>
                </c:pt>
                <c:pt idx="23">
                  <c:v>51566.38068796286</c:v>
                </c:pt>
                <c:pt idx="24">
                  <c:v>52323.19994532518</c:v>
                </c:pt>
                <c:pt idx="25">
                  <c:v>53080.01920268749</c:v>
                </c:pt>
                <c:pt idx="26">
                  <c:v>53836.8384600498</c:v>
                </c:pt>
                <c:pt idx="27">
                  <c:v>54593.65771741212</c:v>
                </c:pt>
                <c:pt idx="28">
                  <c:v>55350.47697477442</c:v>
                </c:pt>
                <c:pt idx="29">
                  <c:v>56107.29623213674</c:v>
                </c:pt>
                <c:pt idx="30">
                  <c:v>56864.11548949905</c:v>
                </c:pt>
                <c:pt idx="31">
                  <c:v>57620.93474686136</c:v>
                </c:pt>
                <c:pt idx="32">
                  <c:v>58377.75400422369</c:v>
                </c:pt>
                <c:pt idx="33">
                  <c:v>59134.57326158599</c:v>
                </c:pt>
                <c:pt idx="34">
                  <c:v>59891.3925189483</c:v>
                </c:pt>
                <c:pt idx="35">
                  <c:v>60648.21177631062</c:v>
                </c:pt>
                <c:pt idx="36">
                  <c:v>61405.03103367294</c:v>
                </c:pt>
                <c:pt idx="37">
                  <c:v>62161.85029103525</c:v>
                </c:pt>
                <c:pt idx="38">
                  <c:v>62918.66954839755</c:v>
                </c:pt>
                <c:pt idx="39">
                  <c:v>63675.48880575987</c:v>
                </c:pt>
                <c:pt idx="40">
                  <c:v>64432.30806312218</c:v>
                </c:pt>
                <c:pt idx="41">
                  <c:v>65189.12732048449</c:v>
                </c:pt>
                <c:pt idx="42">
                  <c:v>65945.94657784681</c:v>
                </c:pt>
                <c:pt idx="43">
                  <c:v>66702.76583520912</c:v>
                </c:pt>
                <c:pt idx="44">
                  <c:v>67459.58509257144</c:v>
                </c:pt>
                <c:pt idx="45">
                  <c:v>68216.40434993376</c:v>
                </c:pt>
                <c:pt idx="46">
                  <c:v>68973.22360729608</c:v>
                </c:pt>
                <c:pt idx="47">
                  <c:v>69730.04286465839</c:v>
                </c:pt>
                <c:pt idx="48">
                  <c:v>70486.86212202068</c:v>
                </c:pt>
                <c:pt idx="49">
                  <c:v>71243.681379383</c:v>
                </c:pt>
                <c:pt idx="50">
                  <c:v>72000.50063674533</c:v>
                </c:pt>
                <c:pt idx="51">
                  <c:v>77285.86572273357</c:v>
                </c:pt>
                <c:pt idx="52">
                  <c:v>82571.23080872186</c:v>
                </c:pt>
                <c:pt idx="53">
                  <c:v>87856.5958947101</c:v>
                </c:pt>
                <c:pt idx="54">
                  <c:v>93141.96098069837</c:v>
                </c:pt>
                <c:pt idx="55">
                  <c:v>98427.32606668665</c:v>
                </c:pt>
                <c:pt idx="56">
                  <c:v>103712.691152675</c:v>
                </c:pt>
                <c:pt idx="57">
                  <c:v>108998.0562386632</c:v>
                </c:pt>
                <c:pt idx="58">
                  <c:v>114283.4213246514</c:v>
                </c:pt>
                <c:pt idx="59">
                  <c:v>119568.7864106397</c:v>
                </c:pt>
                <c:pt idx="60">
                  <c:v>124854.151496628</c:v>
                </c:pt>
                <c:pt idx="61">
                  <c:v>130139.5165826162</c:v>
                </c:pt>
                <c:pt idx="62">
                  <c:v>135424.8816686045</c:v>
                </c:pt>
                <c:pt idx="63">
                  <c:v>140710.2467545928</c:v>
                </c:pt>
                <c:pt idx="64">
                  <c:v>145995.6118405811</c:v>
                </c:pt>
                <c:pt idx="65">
                  <c:v>151280.9769265693</c:v>
                </c:pt>
                <c:pt idx="66">
                  <c:v>156566.3420125576</c:v>
                </c:pt>
                <c:pt idx="67">
                  <c:v>161851.7070985458</c:v>
                </c:pt>
                <c:pt idx="68">
                  <c:v>167137.0721845341</c:v>
                </c:pt>
                <c:pt idx="69">
                  <c:v>172422.4372705224</c:v>
                </c:pt>
                <c:pt idx="70">
                  <c:v>177707.8023565106</c:v>
                </c:pt>
                <c:pt idx="71">
                  <c:v>182993.167442499</c:v>
                </c:pt>
                <c:pt idx="72">
                  <c:v>188278.5325284872</c:v>
                </c:pt>
                <c:pt idx="73">
                  <c:v>193563.8976144754</c:v>
                </c:pt>
                <c:pt idx="74">
                  <c:v>198849.2627004637</c:v>
                </c:pt>
                <c:pt idx="75">
                  <c:v>204134.627786452</c:v>
                </c:pt>
                <c:pt idx="76">
                  <c:v>209419.9928724402</c:v>
                </c:pt>
                <c:pt idx="77">
                  <c:v>214705.3579584285</c:v>
                </c:pt>
                <c:pt idx="78">
                  <c:v>219990.7230444168</c:v>
                </c:pt>
                <c:pt idx="79">
                  <c:v>225276.088130405</c:v>
                </c:pt>
                <c:pt idx="80">
                  <c:v>230561.4532163933</c:v>
                </c:pt>
                <c:pt idx="81">
                  <c:v>251575.6792079787</c:v>
                </c:pt>
                <c:pt idx="82">
                  <c:v>272589.9051995641</c:v>
                </c:pt>
                <c:pt idx="83">
                  <c:v>293604.1311911496</c:v>
                </c:pt>
                <c:pt idx="84">
                  <c:v>314618.3571827351</c:v>
                </c:pt>
                <c:pt idx="85">
                  <c:v>335632.5831743204</c:v>
                </c:pt>
                <c:pt idx="86">
                  <c:v>356646.8091659059</c:v>
                </c:pt>
                <c:pt idx="87">
                  <c:v>377661.0351574913</c:v>
                </c:pt>
                <c:pt idx="88">
                  <c:v>398675.2611490768</c:v>
                </c:pt>
                <c:pt idx="89">
                  <c:v>419689.4871406623</c:v>
                </c:pt>
                <c:pt idx="90">
                  <c:v>440703.7131322476</c:v>
                </c:pt>
                <c:pt idx="91">
                  <c:v>461717.9391238331</c:v>
                </c:pt>
                <c:pt idx="92">
                  <c:v>482732.1651154186</c:v>
                </c:pt>
                <c:pt idx="93">
                  <c:v>503746.391107004</c:v>
                </c:pt>
                <c:pt idx="94">
                  <c:v>524760.6170985894</c:v>
                </c:pt>
                <c:pt idx="95">
                  <c:v>540157.6305943821</c:v>
                </c:pt>
                <c:pt idx="96">
                  <c:v>549937.4315943821</c:v>
                </c:pt>
                <c:pt idx="97">
                  <c:v>559717.2325943821</c:v>
                </c:pt>
                <c:pt idx="98">
                  <c:v>569497.033594382</c:v>
                </c:pt>
                <c:pt idx="99">
                  <c:v>579276.8345943822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34888"/>
        <c:axId val="-2136233176"/>
      </c:lineChart>
      <c:catAx>
        <c:axId val="-214043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6233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6233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4348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0.000479912118962326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0.0580288040307097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0.405564784124873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0.353753556018055</c:v>
                </c:pt>
                <c:pt idx="2" formatCode="0.0%">
                  <c:v>0.455380046589596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160168"/>
        <c:axId val="-2032882536"/>
      </c:barChart>
      <c:catAx>
        <c:axId val="-203316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88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88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16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0.263604130602529</c:v>
                </c:pt>
                <c:pt idx="2" formatCode="0.0%">
                  <c:v>0.362099504245152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678760"/>
        <c:axId val="-2033031336"/>
      </c:barChart>
      <c:catAx>
        <c:axId val="213167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03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03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67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-0.15384559416375</c:v>
                </c:pt>
                <c:pt idx="1">
                  <c:v>-0.52205259265363</c:v>
                </c:pt>
                <c:pt idx="2">
                  <c:v>-0.52205259265363</c:v>
                </c:pt>
                <c:pt idx="3">
                  <c:v>-0.52205259265363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26728"/>
        <c:axId val="-2033223544"/>
      </c:barChart>
      <c:catAx>
        <c:axId val="-2033226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23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22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2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0.112986080494107</c:v>
                </c:pt>
                <c:pt idx="1">
                  <c:v>0.112986080494107</c:v>
                </c:pt>
                <c:pt idx="2">
                  <c:v>0.112986080494107</c:v>
                </c:pt>
                <c:pt idx="3">
                  <c:v>0.112986080494107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752840"/>
        <c:axId val="-2064169496"/>
      </c:barChart>
      <c:catAx>
        <c:axId val="-2064752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169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416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752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0.0235347194719104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0.0175218779169799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0.0130109088268787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0.00313835287878673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0.27645233240266</c:v>
                </c:pt>
                <c:pt idx="1">
                  <c:v>0.27645233240266</c:v>
                </c:pt>
                <c:pt idx="2">
                  <c:v>0.27645233240266</c:v>
                </c:pt>
                <c:pt idx="3">
                  <c:v>0.27645233240266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0.468564411975084</c:v>
                </c:pt>
                <c:pt idx="1">
                  <c:v>0.525456205411692</c:v>
                </c:pt>
                <c:pt idx="2">
                  <c:v>0.521950480012592</c:v>
                </c:pt>
                <c:pt idx="3">
                  <c:v>0.518003365027121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664520"/>
        <c:axId val="-2065644152"/>
      </c:barChart>
      <c:catAx>
        <c:axId val="-206366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644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564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6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0.0019196484758493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0.405564784124873</c:v>
                </c:pt>
                <c:pt idx="1">
                  <c:v>0.405564784124873</c:v>
                </c:pt>
                <c:pt idx="2">
                  <c:v>0.405564784124873</c:v>
                </c:pt>
                <c:pt idx="3">
                  <c:v>0.405564784124873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0.427699895238935</c:v>
                </c:pt>
                <c:pt idx="1">
                  <c:v>0.47483587188415</c:v>
                </c:pt>
                <c:pt idx="2">
                  <c:v>0.460988523440812</c:v>
                </c:pt>
                <c:pt idx="3">
                  <c:v>0.457995895794486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65608"/>
        <c:axId val="-2042959576"/>
      </c:barChart>
      <c:catAx>
        <c:axId val="-2042965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59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5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6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51176"/>
        <c:axId val="-2042113064"/>
      </c:barChart>
      <c:catAx>
        <c:axId val="-204195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1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95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108.67974121091794</v>
      </c>
      <c r="S12" s="222">
        <f>IF($B$81=0,0,(SUMIF($N$6:$N$28,$U12,L$6:L$28)+SUMIF($N$91:$N$118,$U12,L$91:L$118))*$I$83*Poor!$B$81/$B$81)</f>
        <v>117.28618913645811</v>
      </c>
      <c r="T12" s="222">
        <f>IF($B$81=0,0,(SUMIF($N$6:$N$28,$U12,M$6:M$28)+SUMIF($N$91:$N$118,$U12,M$91:M$118))*$I$83*Poor!$B$81/$B$81)</f>
        <v>146.60773642057262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7124.7820082082608</v>
      </c>
      <c r="S13" s="222">
        <f>IF($B$81=0,0,(SUMIF($N$6:$N$28,$U13,L$6:L$28)+SUMIF($N$91:$N$118,$U13,L$91:L$118))*$I$83*Poor!$B$81/$B$81)</f>
        <v>2586.3000000000006</v>
      </c>
      <c r="T13" s="222">
        <f>IF($B$81=0,0,(SUMIF($N$6:$N$28,$U13,M$6:M$28)+SUMIF($N$91:$N$118,$U13,M$91:M$118))*$I$83*Poor!$B$81/$B$81)</f>
        <v>2586.3000000000006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11008.246879635082</v>
      </c>
      <c r="S15" s="222">
        <f>IF($B$81=0,0,(SUMIF($N$6:$N$28,$U15,L$6:L$28)+SUMIF($N$91:$N$118,$U15,L$91:L$118))*$I$83*Poor!$B$81/$B$81)</f>
        <v>8496</v>
      </c>
      <c r="T15" s="222">
        <f>IF($B$81=0,0,(SUMIF($N$6:$N$28,$U15,M$6:M$28)+SUMIF($N$91:$N$118,$U15,M$91:M$118))*$I$83*Poor!$B$81/$B$81)</f>
        <v>8496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5871.0650024720435</v>
      </c>
      <c r="S17" s="222">
        <f>IF($B$81=0,0,(SUMIF($N$6:$N$28,$U17,L$6:L$28)+SUMIF($N$91:$N$118,$U17,L$91:L$118))*$I$83*Poor!$B$81/$B$81)</f>
        <v>3624.96</v>
      </c>
      <c r="T17" s="222">
        <f>IF($B$81=0,0,(SUMIF($N$6:$N$28,$U17,M$6:M$28)+SUMIF($N$91:$N$118,$U17,M$91:M$118))*$I$83*Poor!$B$81/$B$81)</f>
        <v>3624.96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24218.143135197181</v>
      </c>
      <c r="S20" s="222">
        <f>IF($B$81=0,0,(SUMIF($N$6:$N$28,$U20,L$6:L$28)+SUMIF($N$91:$N$118,$U20,L$91:L$118))*$I$83*Poor!$B$81/$B$81)</f>
        <v>18691.2</v>
      </c>
      <c r="T20" s="222">
        <f>IF($B$81=0,0,(SUMIF($N$6:$N$28,$U20,M$6:M$28)+SUMIF($N$91:$N$118,$U20,M$91:M$118))*$I$83*Poor!$B$81/$B$81)</f>
        <v>18691.2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40258.819540281518</v>
      </c>
      <c r="T23" s="179">
        <f>SUM(T7:T22)</f>
        <v>40288.141087565629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0.36209950424515169</v>
      </c>
      <c r="J30" s="231">
        <f>IF(I$32&lt;=1,I30,1-SUM(J6:J29))</f>
        <v>0.36209950424515169</v>
      </c>
      <c r="K30" s="22">
        <f t="shared" si="4"/>
        <v>0.5826586550435866</v>
      </c>
      <c r="L30" s="22">
        <f>IF(L124=L119,0,IF(K30="",0,(L119-L124)/(B119-B124)*K30))</f>
        <v>0.26360413060252902</v>
      </c>
      <c r="M30" s="175">
        <f t="shared" si="6"/>
        <v>0.36209950424515169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7236.0683118524612</v>
      </c>
      <c r="T30" s="234">
        <f t="shared" si="24"/>
        <v>7206.74676456835</v>
      </c>
      <c r="U30" s="56"/>
      <c r="V30" s="56"/>
      <c r="W30" s="110"/>
      <c r="X30" s="118"/>
      <c r="Y30" s="184">
        <f>M30*4</f>
        <v>1.4483980169806068</v>
      </c>
      <c r="Z30" s="122">
        <f>IF($Y30=0,0,AA30/($Y$30))</f>
        <v>7.8007618879265647E-2</v>
      </c>
      <c r="AA30" s="188">
        <f>IF(AA79*4/$I$83+SUM(AA6:AA29)&lt;1,AA79*4/$I$83,1-SUM(AA6:AA29))</f>
        <v>0.11298608049410731</v>
      </c>
      <c r="AB30" s="122">
        <f>IF($Y30=0,0,AC30/($Y$30))</f>
        <v>7.8007618879265647E-2</v>
      </c>
      <c r="AC30" s="188">
        <f>IF(AC79*4/$I$83+SUM(AC6:AC29)&lt;1,AC79*4/$I$83,1-SUM(AC6:AC29))</f>
        <v>0.11298608049410731</v>
      </c>
      <c r="AD30" s="122">
        <f>IF($Y30=0,0,AE30/($Y$30))</f>
        <v>7.8007618879265647E-2</v>
      </c>
      <c r="AE30" s="188">
        <f>IF(AE79*4/$I$83+SUM(AE6:AE29)&lt;1,AE79*4/$I$83,1-SUM(AE6:AE29))</f>
        <v>0.11298608049410731</v>
      </c>
      <c r="AF30" s="122">
        <f>IF($Y30=0,0,AG30/($Y$30))</f>
        <v>7.8007618879265647E-2</v>
      </c>
      <c r="AG30" s="188">
        <f>IF(AG79*4/$I$83+SUM(AG6:AG29)&lt;1,AG79*4/$I$83,1-SUM(AG6:AG29))</f>
        <v>0.11298608049410731</v>
      </c>
      <c r="AH30" s="123">
        <f t="shared" si="12"/>
        <v>0.31203047551706259</v>
      </c>
      <c r="AI30" s="184">
        <f t="shared" si="13"/>
        <v>0.11298608049410731</v>
      </c>
      <c r="AJ30" s="120">
        <f t="shared" si="14"/>
        <v>0.11298608049410731</v>
      </c>
      <c r="AK30" s="119">
        <f t="shared" si="15"/>
        <v>0.11298608049410731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0.21131089461256869</v>
      </c>
      <c r="K31" s="22" t="str">
        <f t="shared" si="4"/>
        <v/>
      </c>
      <c r="L31" s="22">
        <f>(1-SUM(L6:L30))</f>
        <v>0.28233057774305137</v>
      </c>
      <c r="M31" s="241">
        <f t="shared" si="6"/>
        <v>0.21131089461256869</v>
      </c>
      <c r="N31" s="167">
        <f>M31*I83</f>
        <v>7206.7467645683464</v>
      </c>
      <c r="P31" s="22"/>
      <c r="Q31" s="238" t="s">
        <v>142</v>
      </c>
      <c r="R31" s="234">
        <f t="shared" si="24"/>
        <v>7777.2506387823814</v>
      </c>
      <c r="S31" s="234">
        <f t="shared" si="24"/>
        <v>23660.094978519133</v>
      </c>
      <c r="T31" s="234">
        <f>IF(T25&gt;T$23,T25-T$23,0)</f>
        <v>23630.773431235022</v>
      </c>
      <c r="U31" s="242">
        <f>T31/$B$81</f>
        <v>2953.8466789043778</v>
      </c>
      <c r="V31" s="56"/>
      <c r="W31" s="129" t="s">
        <v>84</v>
      </c>
      <c r="X31" s="130"/>
      <c r="Y31" s="121">
        <f>M31*4</f>
        <v>0.84524357845027476</v>
      </c>
      <c r="Z31" s="131"/>
      <c r="AA31" s="132">
        <f>1-AA32+IF($Y32&lt;0,$Y32/4,0)</f>
        <v>0.42738610914817099</v>
      </c>
      <c r="AB31" s="131"/>
      <c r="AC31" s="133">
        <f>1-AC32+IF($Y32&lt;0,$Y32/4,0)</f>
        <v>0.47928134700620328</v>
      </c>
      <c r="AD31" s="134"/>
      <c r="AE31" s="133">
        <f>1-AE32+IF($Y32&lt;0,$Y32/4,0)</f>
        <v>0.47796721251056196</v>
      </c>
      <c r="AF31" s="134"/>
      <c r="AG31" s="133">
        <f>1-AG32+IF($Y32&lt;0,$Y32/4,0)</f>
        <v>0.47463408673223073</v>
      </c>
      <c r="AH31" s="123"/>
      <c r="AI31" s="183">
        <f>SUM(AA31,AC31,AE31,AG31)/4</f>
        <v>0.46481718884929174</v>
      </c>
      <c r="AJ31" s="135">
        <f t="shared" si="14"/>
        <v>0.45333372807718714</v>
      </c>
      <c r="AK31" s="136">
        <f t="shared" si="15"/>
        <v>0.47630064962139634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0.78868910538743131</v>
      </c>
      <c r="J32" s="17"/>
      <c r="L32" s="22">
        <f>SUM(L6:L30)</f>
        <v>0.71766942225694863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56398.014978519132</v>
      </c>
      <c r="T32" s="234">
        <f t="shared" si="24"/>
        <v>56368.69343123502</v>
      </c>
      <c r="U32" s="56"/>
      <c r="V32" s="56"/>
      <c r="W32" s="110"/>
      <c r="X32" s="118"/>
      <c r="Y32" s="115">
        <f>SUM(Y6:Y31)</f>
        <v>3.9824285180572851</v>
      </c>
      <c r="Z32" s="137"/>
      <c r="AA32" s="138">
        <f>SUM(AA6:AA30)</f>
        <v>0.57261389085182901</v>
      </c>
      <c r="AB32" s="137"/>
      <c r="AC32" s="139">
        <f>SUM(AC6:AC30)</f>
        <v>0.52071865299379672</v>
      </c>
      <c r="AD32" s="137"/>
      <c r="AE32" s="139">
        <f>SUM(AE6:AE30)</f>
        <v>0.52203278748943804</v>
      </c>
      <c r="AF32" s="137"/>
      <c r="AG32" s="139">
        <f>SUM(AG6:AG30)</f>
        <v>0.52536591326776927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5.003326329743162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16424.026666666665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33411.9</v>
      </c>
      <c r="J65" s="39">
        <f>SUM(J37:J64)</f>
        <v>33411.9</v>
      </c>
      <c r="K65" s="40">
        <f>SUM(K37:K64)</f>
        <v>1</v>
      </c>
      <c r="L65" s="22">
        <f>SUM(L37:L64)</f>
        <v>1.0577402811194123</v>
      </c>
      <c r="M65" s="24">
        <f>SUM(M37:M64)</f>
        <v>1.0577402811194125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6228.9750000000004</v>
      </c>
      <c r="AB65" s="137"/>
      <c r="AC65" s="153">
        <f>SUM(AC37:AC64)</f>
        <v>6228.9750000000004</v>
      </c>
      <c r="AD65" s="137"/>
      <c r="AE65" s="153">
        <f>SUM(AE37:AE64)</f>
        <v>6228.9750000000004</v>
      </c>
      <c r="AF65" s="137"/>
      <c r="AG65" s="153">
        <f>SUM(AG37:AG64)</f>
        <v>6228.9750000000004</v>
      </c>
      <c r="AH65" s="137"/>
      <c r="AI65" s="153">
        <f>SUM(AI37:AI64)</f>
        <v>24915.9</v>
      </c>
      <c r="AJ65" s="153">
        <f>SUM(AJ37:AJ64)</f>
        <v>12457.95</v>
      </c>
      <c r="AK65" s="153">
        <f>SUM(AK37:AK64)</f>
        <v>12457.95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12349.38423527612</v>
      </c>
      <c r="J71" s="51">
        <f t="shared" si="44"/>
        <v>12349.38423527612</v>
      </c>
      <c r="K71" s="40">
        <f t="shared" ref="K71:K72" si="47">B71/B$76</f>
        <v>0.44063146342492931</v>
      </c>
      <c r="L71" s="22">
        <f t="shared" si="45"/>
        <v>0.3909517612788439</v>
      </c>
      <c r="M71" s="24">
        <f t="shared" ref="M71:M72" si="48">J71/B$76</f>
        <v>0.3909517612788439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12349.38423527612</v>
      </c>
      <c r="J74" s="51">
        <f t="shared" si="44"/>
        <v>12349.38423527612</v>
      </c>
      <c r="K74" s="40">
        <f>B74/B$76</f>
        <v>0.3812637381029424</v>
      </c>
      <c r="L74" s="22">
        <f t="shared" si="45"/>
        <v>0.28460823042073241</v>
      </c>
      <c r="M74" s="24">
        <f>J74/B$76</f>
        <v>0.3909517612788439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963.34605881903099</v>
      </c>
      <c r="AB74" s="156"/>
      <c r="AC74" s="147">
        <f>AC30*$I$83/4</f>
        <v>963.34605881903099</v>
      </c>
      <c r="AD74" s="156"/>
      <c r="AE74" s="147">
        <f>AE30*$I$83/4</f>
        <v>963.34605881903099</v>
      </c>
      <c r="AF74" s="156"/>
      <c r="AG74" s="147">
        <f>AG30*$I$83/4</f>
        <v>963.34605881903099</v>
      </c>
      <c r="AH74" s="155"/>
      <c r="AI74" s="147">
        <f>SUM(AA74,AC74,AE74,AG74)</f>
        <v>3853.3842352761239</v>
      </c>
      <c r="AJ74" s="148">
        <f>(AA74+AC74)</f>
        <v>1926.692117638062</v>
      </c>
      <c r="AK74" s="147">
        <f>(AE74+AG74)</f>
        <v>1926.692117638062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33411.9</v>
      </c>
      <c r="J76" s="51">
        <f t="shared" si="44"/>
        <v>33411.9</v>
      </c>
      <c r="K76" s="40">
        <f>SUM(K70:K75)</f>
        <v>2.2432784520552844</v>
      </c>
      <c r="L76" s="22">
        <f>SUM(L70:L75)</f>
        <v>1.342348511540145</v>
      </c>
      <c r="M76" s="24">
        <f>SUM(M70:M75)</f>
        <v>1.4486920423982563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6228.9750000000004</v>
      </c>
      <c r="AB76" s="137"/>
      <c r="AC76" s="153">
        <f>AC65</f>
        <v>6228.9750000000004</v>
      </c>
      <c r="AD76" s="137"/>
      <c r="AE76" s="153">
        <f>AE65</f>
        <v>6228.9750000000004</v>
      </c>
      <c r="AF76" s="137"/>
      <c r="AG76" s="153">
        <f>AG65</f>
        <v>6228.9750000000004</v>
      </c>
      <c r="AH76" s="137"/>
      <c r="AI76" s="153">
        <f>SUM(AA76,AC76,AE76,AG76)</f>
        <v>24915.9</v>
      </c>
      <c r="AJ76" s="154">
        <f>SUM(AA76,AC76)</f>
        <v>12457.95</v>
      </c>
      <c r="AK76" s="154">
        <f>SUM(AE76,AG76)</f>
        <v>12457.95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16424.026666666665</v>
      </c>
      <c r="J77" s="100">
        <f t="shared" si="44"/>
        <v>16424.026666666665</v>
      </c>
      <c r="K77" s="40"/>
      <c r="L77" s="22">
        <f>-(L131*G$37*F$9/F$7)/B$130</f>
        <v>-0.51994512684141658</v>
      </c>
      <c r="M77" s="24">
        <f>-J77/B$76</f>
        <v>-0.51994512684141647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3643.9951013555487</v>
      </c>
      <c r="AB77" s="112"/>
      <c r="AC77" s="111">
        <f>AC31*$I$83/4</f>
        <v>4086.46617959265</v>
      </c>
      <c r="AD77" s="112"/>
      <c r="AE77" s="111">
        <f>AE31*$I$83/4</f>
        <v>4075.2615579118383</v>
      </c>
      <c r="AF77" s="112"/>
      <c r="AG77" s="111">
        <f>AG31*$I$83/4</f>
        <v>4046.8425387896468</v>
      </c>
      <c r="AH77" s="110"/>
      <c r="AI77" s="154">
        <f>SUM(AA77,AC77,AE77,AG77)</f>
        <v>15852.565377649684</v>
      </c>
      <c r="AJ77" s="153">
        <f>SUM(AA77,AC77)</f>
        <v>7730.4612809481987</v>
      </c>
      <c r="AK77" s="160">
        <f>SUM(AE77,AG77)</f>
        <v>8122.1040967014851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963.34605881903099</v>
      </c>
      <c r="AB79" s="112"/>
      <c r="AC79" s="112">
        <f>AA79-AA74+AC65-AC70</f>
        <v>963.34605881903099</v>
      </c>
      <c r="AD79" s="112"/>
      <c r="AE79" s="112">
        <f>AC79-AC74+AE65-AE70</f>
        <v>963.34605881903099</v>
      </c>
      <c r="AF79" s="112"/>
      <c r="AG79" s="112">
        <f>AE79-AE74+AG65-AG70</f>
        <v>963.34605881903099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0.42909090909090908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0.97967900223958615</v>
      </c>
      <c r="J119" s="24">
        <f>SUM(J91:J118)</f>
        <v>0.97967900223958615</v>
      </c>
      <c r="K119" s="22">
        <f>SUM(K91:K118)</f>
        <v>1.5282299280354505</v>
      </c>
      <c r="L119" s="22">
        <f>SUM(L91:L118)</f>
        <v>0.97967900223958615</v>
      </c>
      <c r="M119" s="57">
        <f t="shared" si="49"/>
        <v>0.97967900223958615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0.36209950424515169</v>
      </c>
      <c r="J125" s="237">
        <f>IF(SUMPRODUCT($B$124:$B125,$H$124:$H125)&lt;J$119,($B125*$H125),IF(SUMPRODUCT($B$124:$B124,$H$124:$H124)&lt;J$119,J$119-SUMPRODUCT($B$124:$B124,$H$124:$H124),0))</f>
        <v>0.36209950424515169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0.36209950424515169</v>
      </c>
      <c r="M125" s="240">
        <f t="shared" si="66"/>
        <v>0.36209950424515169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0.36209950424515169</v>
      </c>
      <c r="J128" s="228">
        <f>(J30)</f>
        <v>0.36209950424515169</v>
      </c>
      <c r="K128" s="29">
        <f>(B128)</f>
        <v>0.5826586550435866</v>
      </c>
      <c r="L128" s="29">
        <f>IF(L124=L119,0,(L119-L124)/(B119-B124)*K128)</f>
        <v>0.26360413060252902</v>
      </c>
      <c r="M128" s="240">
        <f t="shared" si="66"/>
        <v>0.36209950424515169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0.97967900223958615</v>
      </c>
      <c r="J130" s="228">
        <f>(J119)</f>
        <v>0.97967900223958615</v>
      </c>
      <c r="K130" s="29">
        <f>(B130)</f>
        <v>1.5282299280354505</v>
      </c>
      <c r="L130" s="29">
        <f>(L119)</f>
        <v>0.97967900223958615</v>
      </c>
      <c r="M130" s="240">
        <f t="shared" si="66"/>
        <v>0.97967900223958615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0.48157315380317656</v>
      </c>
      <c r="J131" s="237">
        <f>IF(SUMPRODUCT($B124:$B125,$H124:$H125)&gt;(J119-J128),SUMPRODUCT($B124:$B125,$H124:$H125)+J128-J119,0)</f>
        <v>0.48157315380317656</v>
      </c>
      <c r="K131" s="29"/>
      <c r="L131" s="29">
        <f>IF(I131&lt;SUM(L126:L127),0,I131-(SUM(L126:L127)))</f>
        <v>0.48157315380317656</v>
      </c>
      <c r="M131" s="237">
        <f>IF(I131&lt;SUM(M126:M127),0,I131-(SUM(M126:M127)))</f>
        <v>0.48157315380317656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491.59499516401553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1.2448197162566884E-3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1.2448197162566884E-3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4.9792788650267535E-3</v>
      </c>
      <c r="Z18" s="116">
        <v>1.2941</v>
      </c>
      <c r="AA18" s="121">
        <f t="shared" ref="AA18:AA20" si="25">$M18*Z18*4</f>
        <v>6.4436847792311222E-3</v>
      </c>
      <c r="AB18" s="116">
        <v>1.1765000000000001</v>
      </c>
      <c r="AC18" s="121">
        <f t="shared" ref="AC18:AC20" si="26">$M18*AB18*4</f>
        <v>5.8581215847039762E-3</v>
      </c>
      <c r="AD18" s="116">
        <v>1.2353000000000001</v>
      </c>
      <c r="AE18" s="121">
        <f t="shared" ref="AE18:AE20" si="27">$M18*AD18*4</f>
        <v>6.1509031819675488E-3</v>
      </c>
      <c r="AF18" s="122">
        <f t="shared" ref="AF18:AF20" si="28">1-SUM(Z18,AB18,AD18)</f>
        <v>-2.7059000000000002</v>
      </c>
      <c r="AG18" s="121">
        <f t="shared" ref="AG18:AG20" si="29">$M18*AF18*4</f>
        <v>-1.3473430680875894E-2</v>
      </c>
      <c r="AH18" s="123">
        <f t="shared" ref="AH18:AH20" si="30">SUM(Z18,AB18,AD18,AF18)</f>
        <v>1</v>
      </c>
      <c r="AI18" s="184">
        <f t="shared" ref="AI18:AI20" si="31">SUM(AA18,AC18,AE18,AG18)/4</f>
        <v>1.2448197162566884E-3</v>
      </c>
      <c r="AJ18" s="120">
        <f t="shared" ref="AJ18:AJ20" si="32">(AA18+AC18)/2</f>
        <v>6.1509031819675496E-3</v>
      </c>
      <c r="AK18" s="119">
        <f t="shared" ref="AK18:AK20" si="33">(AE18+AG18)/2</f>
        <v>-3.6612637494541724E-3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49904.052521012367</v>
      </c>
      <c r="S20" s="222">
        <f>IF($B$81=0,0,(SUMIF($N$6:$N$28,$U20,L$6:L$28)+SUMIF($N$91:$N$118,$U20,L$91:L$118))*$I$83*Poor!$B$81/$B$81)</f>
        <v>38515.200000000004</v>
      </c>
      <c r="T20" s="222">
        <f>IF($B$81=0,0,(SUMIF($N$6:$N$28,$U20,M$6:M$28)+SUMIF($N$91:$N$118,$U20,M$91:M$118))*$I$83*Poor!$B$81/$B$81)</f>
        <v>38515.200000000004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1299.5847010680307</v>
      </c>
      <c r="S21" s="222">
        <f>IF($B$81=0,0,(SUMIF($N$6:$N$28,$U21,L$6:L$28)+SUMIF($N$91:$N$118,$U21,L$91:L$118))*$I$83*Poor!$B$81/$B$81)</f>
        <v>943.50000000000023</v>
      </c>
      <c r="T21" s="222">
        <f>IF($B$81=0,0,(SUMIF($N$6:$N$28,$U21,M$6:M$28)+SUMIF($N$91:$N$118,$U21,M$91:M$118))*$I$83*Poor!$B$81/$B$81)</f>
        <v>943.50000000000023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3518.0522319500446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75518.552868695362</v>
      </c>
      <c r="S23" s="179">
        <f>SUM(S7:S22)</f>
        <v>53175.021125724677</v>
      </c>
      <c r="T23" s="179">
        <f>SUM(T7:T22)</f>
        <v>53147.430511371524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0.6993133446402422</v>
      </c>
      <c r="J30" s="231">
        <f>IF(I$32&lt;=1,I30,1-SUM(J6:J29))</f>
        <v>0.53357367247198662</v>
      </c>
      <c r="K30" s="22">
        <f t="shared" si="4"/>
        <v>0.66125891656288927</v>
      </c>
      <c r="L30" s="22">
        <f>IF(L124=L119,0,IF(K30="",0,(L119-L124)/(B119-B124)*K30))</f>
        <v>0.3532617131156332</v>
      </c>
      <c r="M30" s="175">
        <f t="shared" si="6"/>
        <v>0.53357367247198662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2.1342946898879465</v>
      </c>
      <c r="Z30" s="122">
        <f>IF($Y30=0,0,AA30/($Y$30))</f>
        <v>-7.2082639240332383E-2</v>
      </c>
      <c r="AA30" s="188">
        <f>IF(AA79*4/$I$83+SUM(AA6:AA29)&lt;1,AA79*4/$I$83,1-SUM(AA6:AA29))</f>
        <v>-0.15384559416374993</v>
      </c>
      <c r="AB30" s="122">
        <f>IF($Y30=0,0,AC30/($Y$30))</f>
        <v>-0.24460192640081865</v>
      </c>
      <c r="AC30" s="188">
        <f>IF(AC79*4/$I$83+SUM(AC6:AC29)&lt;1,AC79*4/$I$83,1-SUM(AC6:AC29))</f>
        <v>-0.52205259265362958</v>
      </c>
      <c r="AD30" s="122">
        <f>IF($Y30=0,0,AE30/($Y$30))</f>
        <v>-0.24460192640081865</v>
      </c>
      <c r="AE30" s="188">
        <f>IF(AE79*4/$I$83+SUM(AE6:AE29)&lt;1,AE79*4/$I$83,1-SUM(AE6:AE29))</f>
        <v>-0.52205259265362958</v>
      </c>
      <c r="AF30" s="122">
        <f>IF($Y30=0,0,AG30/($Y$30))</f>
        <v>-0.24460192640081865</v>
      </c>
      <c r="AG30" s="188">
        <f>IF(AG79*4/$I$83+SUM(AG6:AG29)&lt;1,AG79*4/$I$83,1-SUM(AG6:AG29))</f>
        <v>-0.52205259265362958</v>
      </c>
      <c r="AH30" s="123">
        <f t="shared" si="12"/>
        <v>-0.80588841844278836</v>
      </c>
      <c r="AI30" s="184">
        <f t="shared" si="13"/>
        <v>-0.43000084303115971</v>
      </c>
      <c r="AJ30" s="120">
        <f t="shared" si="14"/>
        <v>-0.33794909340868973</v>
      </c>
      <c r="AK30" s="119">
        <f t="shared" si="15"/>
        <v>-0.52205259265362958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0.16444454044403178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10743.893393075974</v>
      </c>
      <c r="T31" s="234">
        <f>IF(T25&gt;T$23,T25-T$23,0)</f>
        <v>10771.484007429128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0.6111390548573199</v>
      </c>
      <c r="AB31" s="131"/>
      <c r="AC31" s="133">
        <f>1-AC32+IF($Y32&lt;0,$Y32/4,0)</f>
        <v>1.0821920655454629</v>
      </c>
      <c r="AD31" s="134"/>
      <c r="AE31" s="133">
        <f>1-AE32+IF($Y32&lt;0,$Y32/4,0)</f>
        <v>1.0736460018809515</v>
      </c>
      <c r="AF31" s="134"/>
      <c r="AG31" s="133">
        <f>1-AG32+IF($Y32&lt;0,$Y32/4,0)</f>
        <v>1.0873209397288508</v>
      </c>
      <c r="AH31" s="123"/>
      <c r="AI31" s="183">
        <f>SUM(AA31,AC31,AE31,AG31)/4</f>
        <v>0.96357451550314621</v>
      </c>
      <c r="AJ31" s="135">
        <f t="shared" si="14"/>
        <v>0.84666556020139139</v>
      </c>
      <c r="AK31" s="136">
        <f t="shared" si="15"/>
        <v>1.0804834708049011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1.165769759052248</v>
      </c>
      <c r="J32" s="17"/>
      <c r="L32" s="22">
        <f>SUM(L6:L30)</f>
        <v>0.83555545955596822</v>
      </c>
      <c r="M32" s="23"/>
      <c r="N32" s="56"/>
      <c r="O32" s="2"/>
      <c r="P32" s="22"/>
      <c r="Q32" s="234" t="s">
        <v>143</v>
      </c>
      <c r="R32" s="234">
        <f t="shared" si="50"/>
        <v>21138.281650105288</v>
      </c>
      <c r="S32" s="234">
        <f t="shared" si="50"/>
        <v>43481.813393075972</v>
      </c>
      <c r="T32" s="234">
        <f t="shared" si="50"/>
        <v>43509.404007429126</v>
      </c>
      <c r="V32" s="56"/>
      <c r="W32" s="110"/>
      <c r="X32" s="118"/>
      <c r="Y32" s="115">
        <f>SUM(Y6:Y31)</f>
        <v>4</v>
      </c>
      <c r="Z32" s="137"/>
      <c r="AA32" s="138">
        <f>SUM(AA6:AA30)</f>
        <v>0.38886094514268005</v>
      </c>
      <c r="AB32" s="137"/>
      <c r="AC32" s="139">
        <f>SUM(AC6:AC30)</f>
        <v>-8.2192065545462767E-2</v>
      </c>
      <c r="AD32" s="137"/>
      <c r="AE32" s="139">
        <f>SUM(AE6:AE30)</f>
        <v>-7.3646001880951384E-2</v>
      </c>
      <c r="AF32" s="137"/>
      <c r="AG32" s="139">
        <f>SUM(AG6:AG30)</f>
        <v>-8.732093972885091E-2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0.88200357584430156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10771.484007429121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0.6</v>
      </c>
      <c r="F50" s="26">
        <v>1.18</v>
      </c>
      <c r="G50" s="22">
        <f t="shared" si="59"/>
        <v>1.65</v>
      </c>
      <c r="H50" s="24">
        <f t="shared" ref="H50:H64" si="68">(E50*F50)</f>
        <v>0.70799999999999996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44912.56</v>
      </c>
      <c r="J65" s="39">
        <f>SUM(J37:J64)</f>
        <v>44912.560000000005</v>
      </c>
      <c r="K65" s="40">
        <f>SUM(K37:K64)</f>
        <v>1</v>
      </c>
      <c r="L65" s="22">
        <f>SUM(L37:L64)</f>
        <v>1.0648503796337647</v>
      </c>
      <c r="M65" s="24">
        <f>SUM(M37:M64)</f>
        <v>1.0557476316964811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23850.044235276124</v>
      </c>
      <c r="J74" s="51">
        <f t="shared" si="75"/>
        <v>18197.501576038576</v>
      </c>
      <c r="K74" s="40">
        <f>B74/B$76</f>
        <v>0.32129004959921026</v>
      </c>
      <c r="L74" s="22">
        <f t="shared" si="76"/>
        <v>0.28320847749822126</v>
      </c>
      <c r="M74" s="24">
        <f>J74/B$76</f>
        <v>0.42776384137746115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-1311.7239411809687</v>
      </c>
      <c r="AB74" s="156"/>
      <c r="AC74" s="147">
        <f>AC30*$I$83/4</f>
        <v>-4451.1439411809697</v>
      </c>
      <c r="AD74" s="156"/>
      <c r="AE74" s="147">
        <f>AE30*$I$83/4</f>
        <v>-4451.1439411809697</v>
      </c>
      <c r="AF74" s="156"/>
      <c r="AG74" s="147">
        <f>AG30*$I$83/4</f>
        <v>-4451.1439411809697</v>
      </c>
      <c r="AH74" s="155"/>
      <c r="AI74" s="147">
        <f>SUM(AA74,AC74,AE74,AG74)</f>
        <v>-14665.155764723877</v>
      </c>
      <c r="AJ74" s="148">
        <f>(AA74+AC74)</f>
        <v>-5762.8678823619384</v>
      </c>
      <c r="AK74" s="147">
        <f>(AE74+AG74)</f>
        <v>-8902.2878823619394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44912.560000000005</v>
      </c>
      <c r="J76" s="51">
        <f t="shared" si="75"/>
        <v>44912.560000000005</v>
      </c>
      <c r="K76" s="40">
        <f>SUM(K70:K75)</f>
        <v>1.7404461762611736</v>
      </c>
      <c r="L76" s="22">
        <f>SUM(L70:L75)</f>
        <v>1.1643946844842004</v>
      </c>
      <c r="M76" s="24">
        <f>SUM(M70:M75)</f>
        <v>1.3089500483634404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10771.484007429121</v>
      </c>
      <c r="K77" s="40"/>
      <c r="L77" s="22">
        <f>-(L131*G$37*F$9/F$7)/B$130</f>
        <v>-0.38607523722213077</v>
      </c>
      <c r="M77" s="24">
        <f>-J77/B$76</f>
        <v>-0.25320241666695942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5210.7161989559572</v>
      </c>
      <c r="AB77" s="112"/>
      <c r="AC77" s="111">
        <f>AC31*$I$83/4</f>
        <v>9227.0256359837185</v>
      </c>
      <c r="AD77" s="112"/>
      <c r="AE77" s="111">
        <f>AE31*$I$83/4</f>
        <v>9154.159874877394</v>
      </c>
      <c r="AF77" s="112"/>
      <c r="AG77" s="111">
        <f>AG31*$I$83/4</f>
        <v>9270.755630945383</v>
      </c>
      <c r="AH77" s="110"/>
      <c r="AI77" s="154">
        <f>SUM(AA77,AC77,AE77,AG77)</f>
        <v>32862.657340762453</v>
      </c>
      <c r="AJ77" s="153">
        <f>SUM(AA77,AC77)</f>
        <v>14437.741834939676</v>
      </c>
      <c r="AK77" s="160">
        <f>SUM(AE77,AG77)</f>
        <v>18424.915505822777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-1311.7239411809687</v>
      </c>
      <c r="AB79" s="112"/>
      <c r="AC79" s="112">
        <f>AA79-AA74+AC65-AC70</f>
        <v>-4451.1439411809697</v>
      </c>
      <c r="AD79" s="112"/>
      <c r="AE79" s="112">
        <f>AC79-AC74+AE65-AE70</f>
        <v>-4451.1439411809697</v>
      </c>
      <c r="AF79" s="112"/>
      <c r="AG79" s="112">
        <f>AE79-AE74+AG65-AG70</f>
        <v>-4451.1439411809697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0.42909090909090908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1.3168928426346767</v>
      </c>
      <c r="J119" s="24">
        <f>SUM(J91:J118)</f>
        <v>1.3168928426346767</v>
      </c>
      <c r="K119" s="22">
        <f>SUM(K91:K118)</f>
        <v>2.0581369307507953</v>
      </c>
      <c r="L119" s="22">
        <f>SUM(L91:L118)</f>
        <v>1.3282472073019735</v>
      </c>
      <c r="M119" s="57">
        <f t="shared" si="80"/>
        <v>1.3168928426346767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0.6993133446402422</v>
      </c>
      <c r="J128" s="228">
        <f>(J30)</f>
        <v>0.53357367247198662</v>
      </c>
      <c r="K128" s="29">
        <f>(B128)</f>
        <v>0.66125891656288927</v>
      </c>
      <c r="L128" s="29">
        <f>IF(L124=L119,0,(L119-L124)/(B119-B124)*K128)</f>
        <v>0.3532617131156332</v>
      </c>
      <c r="M128" s="240">
        <f t="shared" si="93"/>
        <v>0.53357367247198662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1.3168928426346767</v>
      </c>
      <c r="J130" s="228">
        <f>(J119)</f>
        <v>1.3168928426346767</v>
      </c>
      <c r="K130" s="29">
        <f>(B130)</f>
        <v>2.0581369307507953</v>
      </c>
      <c r="L130" s="29">
        <f>(L119)</f>
        <v>1.3282472073019735</v>
      </c>
      <c r="M130" s="240">
        <f t="shared" si="93"/>
        <v>1.3168928426346767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0.31583348163492109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634.98948985031063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5.8836798679776014E-3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5.8836798679776014E-3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321.38390113545034</v>
      </c>
      <c r="U8" s="223">
        <v>2</v>
      </c>
      <c r="V8" s="56"/>
      <c r="W8" s="115"/>
      <c r="X8" s="118">
        <f>Poor!X8</f>
        <v>1</v>
      </c>
      <c r="Y8" s="184">
        <f t="shared" si="9"/>
        <v>2.3534719471910406E-2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2.3534719471910406E-2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5.8836798679776014E-3</v>
      </c>
      <c r="AJ8" s="120">
        <f t="shared" si="14"/>
        <v>1.1767359735955203E-2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4.3804694792449715E-3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4.3804694792449715E-3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1.7521877916979886E-2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1.7521877916979886E-2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4.3804694792449715E-3</v>
      </c>
      <c r="AJ10" s="120">
        <f t="shared" si="14"/>
        <v>8.760938958489943E-3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3.2527272067196787E-3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3.2527272067196787E-3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5703.7928316275884</v>
      </c>
      <c r="U11" s="223">
        <v>5</v>
      </c>
      <c r="V11" s="56"/>
      <c r="W11" s="115"/>
      <c r="X11" s="118">
        <f>Poor!X11</f>
        <v>1</v>
      </c>
      <c r="Y11" s="184">
        <f t="shared" si="9"/>
        <v>1.3010908826878715E-2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1.3010908826878715E-2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3.2527272067196787E-3</v>
      </c>
      <c r="AJ11" s="120">
        <f t="shared" si="14"/>
        <v>6.5054544134393573E-3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7.845882196966835E-4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7.845882196966835E-4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188712.80365088707</v>
      </c>
      <c r="S14" s="222">
        <f>IF($B$81=0,0,(SUMIF($N$6:$N$28,$U14,L$6:L$28)+SUMIF($N$91:$N$118,$U14,L$91:L$118))*$I$83*Poor!$B$81/$B$81)</f>
        <v>87387.428571428565</v>
      </c>
      <c r="T14" s="222">
        <f>IF($B$81=0,0,(SUMIF($N$6:$N$28,$U14,M$6:M$28)+SUMIF($N$91:$N$118,$U14,M$91:M$118))*$I$83*Poor!$B$81/$B$81)</f>
        <v>87387.428571428565</v>
      </c>
      <c r="U14" s="223">
        <v>8</v>
      </c>
      <c r="V14" s="56"/>
      <c r="W14" s="110"/>
      <c r="X14" s="118"/>
      <c r="Y14" s="184">
        <f>M14*4</f>
        <v>3.138352878786734E-3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3.138352878786734E-3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7.845882196966835E-4</v>
      </c>
      <c r="AJ14" s="120">
        <f t="shared" si="14"/>
        <v>1.569176439393367E-3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14677.662506180106</v>
      </c>
      <c r="S20" s="222">
        <f>IF($B$81=0,0,(SUMIF($N$6:$N$28,$U20,L$6:L$28)+SUMIF($N$91:$N$118,$U20,L$91:L$118))*$I$83*Poor!$B$81/$B$81)</f>
        <v>11328.000000000002</v>
      </c>
      <c r="T20" s="222">
        <f>IF($B$81=0,0,(SUMIF($N$6:$N$28,$U20,M$6:M$28)+SUMIF($N$91:$N$118,$U20,M$91:M$118))*$I$83*Poor!$B$81/$B$81)</f>
        <v>11328.000000000002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2358.9100456360889</v>
      </c>
      <c r="S21" s="222">
        <f>IF($B$81=0,0,(SUMIF($N$6:$N$28,$U21,L$6:L$28)+SUMIF($N$91:$N$118,$U21,L$91:L$118))*$I$83*Poor!$B$81/$B$81)</f>
        <v>1712.5714285714287</v>
      </c>
      <c r="T21" s="222">
        <f>IF($B$81=0,0,(SUMIF($N$6:$N$28,$U21,M$6:M$28)+SUMIF($N$91:$N$118,$U21,M$91:M$118))*$I$83*Poor!$B$81/$B$81)</f>
        <v>1712.5714285714287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4368.3519363631267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115525.32768012233</v>
      </c>
      <c r="T23" s="179">
        <f>SUM(T7:T22)</f>
        <v>115317.97106470173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3.8902141963716073E-2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3.8902141963716073E-2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0.15560856785486429</v>
      </c>
      <c r="Z27" s="156">
        <f>Poor!Z27</f>
        <v>0.25</v>
      </c>
      <c r="AA27" s="121">
        <f t="shared" si="16"/>
        <v>3.8902141963716073E-2</v>
      </c>
      <c r="AB27" s="156">
        <f>Poor!AB27</f>
        <v>0.25</v>
      </c>
      <c r="AC27" s="121">
        <f t="shared" si="7"/>
        <v>3.8902141963716073E-2</v>
      </c>
      <c r="AD27" s="156">
        <f>Poor!AD27</f>
        <v>0.25</v>
      </c>
      <c r="AE27" s="121">
        <f t="shared" si="8"/>
        <v>3.8902141963716073E-2</v>
      </c>
      <c r="AF27" s="122">
        <f t="shared" si="10"/>
        <v>0.25</v>
      </c>
      <c r="AG27" s="121">
        <f t="shared" si="11"/>
        <v>3.8902141963716073E-2</v>
      </c>
      <c r="AH27" s="123">
        <f t="shared" si="12"/>
        <v>1</v>
      </c>
      <c r="AI27" s="184">
        <f t="shared" si="13"/>
        <v>3.8902141963716073E-2</v>
      </c>
      <c r="AJ27" s="120">
        <f t="shared" si="14"/>
        <v>3.8902141963716073E-2</v>
      </c>
      <c r="AK27" s="119">
        <f t="shared" si="15"/>
        <v>3.8902141963716073E-2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0.27645233240265998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0.27645233240265998</v>
      </c>
      <c r="N29" s="229"/>
      <c r="P29" s="22"/>
      <c r="V29" s="56"/>
      <c r="W29" s="110"/>
      <c r="X29" s="118"/>
      <c r="Y29" s="184">
        <f t="shared" si="9"/>
        <v>1.1058093296106399</v>
      </c>
      <c r="Z29" s="156">
        <f>Poor!Z29</f>
        <v>0.25</v>
      </c>
      <c r="AA29" s="121">
        <f t="shared" si="16"/>
        <v>0.27645233240265998</v>
      </c>
      <c r="AB29" s="156">
        <f>Poor!AB29</f>
        <v>0.25</v>
      </c>
      <c r="AC29" s="121">
        <f t="shared" si="7"/>
        <v>0.27645233240265998</v>
      </c>
      <c r="AD29" s="156">
        <f>Poor!AD29</f>
        <v>0.25</v>
      </c>
      <c r="AE29" s="121">
        <f t="shared" si="8"/>
        <v>0.27645233240265998</v>
      </c>
      <c r="AF29" s="122">
        <f t="shared" si="10"/>
        <v>0.25</v>
      </c>
      <c r="AG29" s="121">
        <f t="shared" si="11"/>
        <v>0.27645233240265998</v>
      </c>
      <c r="AH29" s="123">
        <f t="shared" si="12"/>
        <v>1</v>
      </c>
      <c r="AI29" s="184">
        <f t="shared" si="13"/>
        <v>0.27645233240265998</v>
      </c>
      <c r="AJ29" s="120">
        <f t="shared" si="14"/>
        <v>0.27645233240265998</v>
      </c>
      <c r="AK29" s="119">
        <f t="shared" si="15"/>
        <v>0.27645233240265998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2.5219500005041846</v>
      </c>
      <c r="J30" s="231">
        <f>IF(I$32&lt;=1,I30,1-SUM(J6:J29))</f>
        <v>0.50849361560662243</v>
      </c>
      <c r="K30" s="22">
        <f t="shared" si="4"/>
        <v>0.7395463412204234</v>
      </c>
      <c r="L30" s="22">
        <f>IF(L124=L119,0,IF(K30="",0,(L119-L124)/(B119-B124)*K30))</f>
        <v>0.29746610134846613</v>
      </c>
      <c r="M30" s="175">
        <f t="shared" si="6"/>
        <v>0.50849361560662243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2.0339744624264897</v>
      </c>
      <c r="Z30" s="122">
        <f>IF($Y30=0,0,AA30/($Y$30))</f>
        <v>0.23036887661612815</v>
      </c>
      <c r="AA30" s="188">
        <f>IF(AA79*4/$I$84+SUM(AA6:AA29)&lt;1,AA79*4/$I$84,1-SUM(AA6:AA29))</f>
        <v>0.46856441197508358</v>
      </c>
      <c r="AB30" s="122">
        <f>IF($Y30=0,0,AC30/($Y$30))</f>
        <v>0.25833962771825258</v>
      </c>
      <c r="AC30" s="188">
        <f>IF(AC79*4/$I$84+SUM(AC6:AC29)&lt;1,AC79*4/$I$84,1-SUM(AC6:AC29))</f>
        <v>0.52545620541169225</v>
      </c>
      <c r="AD30" s="122">
        <f>IF($Y30=0,0,AE30/($Y$30))</f>
        <v>0.25661604393494514</v>
      </c>
      <c r="AE30" s="188">
        <f>IF(AE79*4/$I$84+SUM(AE6:AE29)&lt;1,AE79*4/$I$84,1-SUM(AE6:AE29))</f>
        <v>0.52195048001259248</v>
      </c>
      <c r="AF30" s="122">
        <f>IF($Y30=0,0,AG30/($Y$30))</f>
        <v>0.25467545173067413</v>
      </c>
      <c r="AG30" s="188">
        <f>IF(AG79*4/$I$84+SUM(AG6:AG29)&lt;1,AG79*4/$I$84,1-SUM(AG6:AG29))</f>
        <v>0.5180033650271213</v>
      </c>
      <c r="AH30" s="123">
        <f t="shared" si="12"/>
        <v>1</v>
      </c>
      <c r="AI30" s="184">
        <f t="shared" si="13"/>
        <v>0.50849361560662243</v>
      </c>
      <c r="AJ30" s="120">
        <f t="shared" si="14"/>
        <v>0.49701030869338791</v>
      </c>
      <c r="AK30" s="119">
        <f t="shared" si="15"/>
        <v>0.51997692251985694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0.20218333435885438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2.9341143003752772</v>
      </c>
      <c r="J32" s="17"/>
      <c r="L32" s="22">
        <f>SUM(L6:L30)</f>
        <v>0.79781666564114562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0.10028976686234323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4483.3161502048697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3.4529545211066465E-2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4483.3161502048697</v>
      </c>
      <c r="AH37" s="123">
        <f>SUM(Z37,AB37,AD37,AF37)</f>
        <v>1</v>
      </c>
      <c r="AI37" s="112">
        <f>SUM(AA37,AC37,AE37,AG37)</f>
        <v>4483.3161502048697</v>
      </c>
      <c r="AJ37" s="148">
        <f>(AA37+AC37)</f>
        <v>0</v>
      </c>
      <c r="AK37" s="147">
        <f>(AE37+AG37)</f>
        <v>4483.3161502048697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389.50257746926945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2.9998658153825436E-3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389.50257746926945</v>
      </c>
      <c r="AH38" s="123">
        <f t="shared" ref="AH38:AI58" si="37">SUM(Z38,AB38,AD38,AF38)</f>
        <v>1</v>
      </c>
      <c r="AI38" s="112">
        <f t="shared" si="37"/>
        <v>389.50257746926945</v>
      </c>
      <c r="AJ38" s="148">
        <f t="shared" ref="AJ38:AJ64" si="38">(AA38+AC38)</f>
        <v>0</v>
      </c>
      <c r="AK38" s="147">
        <f t="shared" ref="AK38:AK64" si="39">(AE38+AG38)</f>
        <v>389.50257746926945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132.25740427123554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1.0186183323416169E-3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132.25740427123554</v>
      </c>
      <c r="AH40" s="123">
        <f t="shared" si="37"/>
        <v>1</v>
      </c>
      <c r="AI40" s="112">
        <f t="shared" si="37"/>
        <v>132.25740427123554</v>
      </c>
      <c r="AJ40" s="148">
        <f t="shared" si="38"/>
        <v>0</v>
      </c>
      <c r="AK40" s="147">
        <f t="shared" si="39"/>
        <v>132.25740427123554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63.301095027578576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4.8753153902940984E-4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63.301095027578576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63.301095027578576</v>
      </c>
      <c r="AJ41" s="148">
        <f t="shared" si="38"/>
        <v>63.301095027578576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70.537282277992276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5.4326311058219563E-4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17.634320569498069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35.268641138996138</v>
      </c>
      <c r="AF42" s="122">
        <f t="shared" si="29"/>
        <v>0.25</v>
      </c>
      <c r="AG42" s="147">
        <f t="shared" si="36"/>
        <v>17.634320569498069</v>
      </c>
      <c r="AH42" s="123">
        <f t="shared" si="37"/>
        <v>1</v>
      </c>
      <c r="AI42" s="112">
        <f t="shared" si="37"/>
        <v>70.537282277992276</v>
      </c>
      <c r="AJ42" s="148">
        <f t="shared" si="38"/>
        <v>17.634320569498069</v>
      </c>
      <c r="AK42" s="147">
        <f t="shared" si="39"/>
        <v>52.902961708494203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15.115131916712631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1.1641352369618478E-4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3.7787829791781578</v>
      </c>
      <c r="AB45" s="156">
        <f>Poor!AB45</f>
        <v>0.25</v>
      </c>
      <c r="AC45" s="147">
        <f t="shared" si="41"/>
        <v>3.7787829791781578</v>
      </c>
      <c r="AD45" s="156">
        <f>Poor!AD45</f>
        <v>0.25</v>
      </c>
      <c r="AE45" s="147">
        <f t="shared" si="42"/>
        <v>3.7787829791781578</v>
      </c>
      <c r="AF45" s="122">
        <f t="shared" si="29"/>
        <v>0.25</v>
      </c>
      <c r="AG45" s="147">
        <f t="shared" si="36"/>
        <v>3.7787829791781578</v>
      </c>
      <c r="AH45" s="123">
        <f t="shared" si="37"/>
        <v>1</v>
      </c>
      <c r="AI45" s="112">
        <f t="shared" si="37"/>
        <v>15.115131916712631</v>
      </c>
      <c r="AJ45" s="148">
        <f t="shared" si="38"/>
        <v>7.5575659583563155</v>
      </c>
      <c r="AK45" s="147">
        <f t="shared" si="39"/>
        <v>7.5575659583563155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76464</v>
      </c>
      <c r="J50" s="38">
        <f t="shared" si="32"/>
        <v>76464</v>
      </c>
      <c r="K50" s="40">
        <f t="shared" si="33"/>
        <v>0.83179297597042512</v>
      </c>
      <c r="L50" s="22">
        <f t="shared" si="34"/>
        <v>0.58890942698706095</v>
      </c>
      <c r="M50" s="24">
        <f t="shared" si="35"/>
        <v>0.58890942698706095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19116</v>
      </c>
      <c r="AB50" s="156">
        <f>Poor!AB55</f>
        <v>0.25</v>
      </c>
      <c r="AC50" s="147">
        <f t="shared" si="41"/>
        <v>19116</v>
      </c>
      <c r="AD50" s="156">
        <f>Poor!AD55</f>
        <v>0.25</v>
      </c>
      <c r="AE50" s="147">
        <f t="shared" si="42"/>
        <v>19116</v>
      </c>
      <c r="AF50" s="122">
        <f t="shared" si="29"/>
        <v>0.25</v>
      </c>
      <c r="AG50" s="147">
        <f t="shared" si="36"/>
        <v>19116</v>
      </c>
      <c r="AH50" s="123">
        <f t="shared" si="37"/>
        <v>1</v>
      </c>
      <c r="AI50" s="112">
        <f t="shared" si="37"/>
        <v>76464</v>
      </c>
      <c r="AJ50" s="148">
        <f t="shared" si="38"/>
        <v>38232</v>
      </c>
      <c r="AK50" s="147">
        <f t="shared" si="39"/>
        <v>38232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93689.3</v>
      </c>
      <c r="J65" s="39">
        <f>SUM(J37:J64)</f>
        <v>95646.529641167654</v>
      </c>
      <c r="K65" s="40">
        <f>SUM(K37:K64)</f>
        <v>1.0000000000000002</v>
      </c>
      <c r="L65" s="22">
        <f>SUM(L37:L64)</f>
        <v>0.73832948243992602</v>
      </c>
      <c r="M65" s="24">
        <f>SUM(M37:M64)</f>
        <v>0.73664918084694742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21796.714198576254</v>
      </c>
      <c r="AB65" s="137"/>
      <c r="AC65" s="153">
        <f>SUM(AC37:AC64)</f>
        <v>21597.778782979178</v>
      </c>
      <c r="AD65" s="137"/>
      <c r="AE65" s="153">
        <f>SUM(AE37:AE64)</f>
        <v>21633.047424118173</v>
      </c>
      <c r="AF65" s="137"/>
      <c r="AG65" s="153">
        <f>SUM(AG37:AG64)</f>
        <v>26620.489235494053</v>
      </c>
      <c r="AH65" s="137"/>
      <c r="AI65" s="153">
        <f>SUM(AI37:AI64)</f>
        <v>91648.029641167654</v>
      </c>
      <c r="AJ65" s="153">
        <f>SUM(AJ37:AJ64)</f>
        <v>43394.492981555435</v>
      </c>
      <c r="AK65" s="153">
        <f>SUM(AK37:AK64)</f>
        <v>48253.536659612226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75259.598705866607</v>
      </c>
      <c r="J74" s="51">
        <f t="shared" si="44"/>
        <v>15174.379130196437</v>
      </c>
      <c r="K74" s="40">
        <f>B74/B$76</f>
        <v>0.10301450213208779</v>
      </c>
      <c r="L74" s="22">
        <f t="shared" si="45"/>
        <v>6.8368240134455568E-2</v>
      </c>
      <c r="M74" s="24">
        <f>J74/B$76</f>
        <v>0.11686983310379265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4868.1531058688715</v>
      </c>
      <c r="AB74" s="156"/>
      <c r="AC74" s="147">
        <f>AC30*$I$84/4</f>
        <v>5459.230775957918</v>
      </c>
      <c r="AD74" s="156"/>
      <c r="AE74" s="147">
        <f>AE30*$I$84/4</f>
        <v>5422.8080183737193</v>
      </c>
      <c r="AF74" s="156"/>
      <c r="AG74" s="147">
        <f>AG30*$I$84/4</f>
        <v>5381.7994407168126</v>
      </c>
      <c r="AH74" s="155"/>
      <c r="AI74" s="147">
        <f>SUM(AA74,AC74,AE74,AG74)</f>
        <v>21131.99134091732</v>
      </c>
      <c r="AJ74" s="148">
        <f>(AA74+AC74)</f>
        <v>10327.38388182679</v>
      </c>
      <c r="AK74" s="147">
        <f>(AE74+AG74)</f>
        <v>10804.607459090532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15435.595883504508</v>
      </c>
      <c r="K75" s="40">
        <f>B75/B$76</f>
        <v>0.49139857791808356</v>
      </c>
      <c r="L75" s="22">
        <f t="shared" si="45"/>
        <v>0.16906356341247369</v>
      </c>
      <c r="M75" s="24">
        <f>J75/B$76</f>
        <v>0.11888166885015794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15034.061937914939</v>
      </c>
      <c r="AB75" s="158"/>
      <c r="AC75" s="149">
        <f>AA75+AC65-SUM(AC70,AC74)</f>
        <v>26565.184621402856</v>
      </c>
      <c r="AD75" s="158"/>
      <c r="AE75" s="149">
        <f>AC75+AE65-SUM(AE70,AE74)</f>
        <v>38167.998703613965</v>
      </c>
      <c r="AF75" s="158"/>
      <c r="AG75" s="149">
        <f>IF(SUM(AG6:AG29)+((AG65-AG70-$J$75)*4/I$83)&lt;1,0,AG65-AG70-$J$75-(1-SUM(AG6:AG29))*I$83/4)</f>
        <v>2712.9261687409053</v>
      </c>
      <c r="AH75" s="134"/>
      <c r="AI75" s="149">
        <f>AI76-SUM(AI70,AI74)</f>
        <v>52086.337006116955</v>
      </c>
      <c r="AJ75" s="151">
        <f>AJ76-SUM(AJ70,AJ74)</f>
        <v>23852.258452661947</v>
      </c>
      <c r="AK75" s="149">
        <f>AJ75+AK76-SUM(AK70,AK74)</f>
        <v>52086.337006116948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93689.3</v>
      </c>
      <c r="J76" s="51">
        <f t="shared" si="44"/>
        <v>95646.529641167668</v>
      </c>
      <c r="K76" s="40">
        <f>SUM(K70:K75)</f>
        <v>1</v>
      </c>
      <c r="L76" s="22">
        <f>SUM(L70:L75)</f>
        <v>0.73832948243992624</v>
      </c>
      <c r="M76" s="24">
        <f>SUM(M70:M75)</f>
        <v>0.73664918084694753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21796.714198576254</v>
      </c>
      <c r="AB76" s="137"/>
      <c r="AC76" s="153">
        <f>AC65</f>
        <v>21597.778782979178</v>
      </c>
      <c r="AD76" s="137"/>
      <c r="AE76" s="153">
        <f>AE65</f>
        <v>21633.047424118173</v>
      </c>
      <c r="AF76" s="137"/>
      <c r="AG76" s="153">
        <f>AG65</f>
        <v>26620.489235494053</v>
      </c>
      <c r="AH76" s="137"/>
      <c r="AI76" s="153">
        <f>SUM(AA76,AC76,AE76,AG76)</f>
        <v>91648.029641167668</v>
      </c>
      <c r="AJ76" s="154">
        <f>SUM(AA76,AC76)</f>
        <v>43394.492981555435</v>
      </c>
      <c r="AK76" s="154">
        <f>SUM(AE76,AG76)</f>
        <v>48253.536659612226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14371.023333333329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2712.9261687409053</v>
      </c>
      <c r="AB78" s="112"/>
      <c r="AC78" s="112">
        <f>IF(AA75&lt;0,0,AA75)</f>
        <v>15034.061937914939</v>
      </c>
      <c r="AD78" s="112"/>
      <c r="AE78" s="112">
        <f>AC75</f>
        <v>26565.184621402856</v>
      </c>
      <c r="AF78" s="112"/>
      <c r="AG78" s="112">
        <f>AE75</f>
        <v>38167.998703613965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19902.21504378381</v>
      </c>
      <c r="AB79" s="112"/>
      <c r="AC79" s="112">
        <f>AA79-AA74+AC65-AC70</f>
        <v>32024.415397360772</v>
      </c>
      <c r="AD79" s="112"/>
      <c r="AE79" s="112">
        <f>AC79-AC74+AE65-AE70</f>
        <v>43590.806721987683</v>
      </c>
      <c r="AF79" s="112"/>
      <c r="AG79" s="112">
        <f>AE79-AE74+AG65-AG70</f>
        <v>60181.062615574672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0.15023597470216402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0.15023597470216402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1.3052235759110326E-2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1.3052235759110326E-2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4.4319471071339123E-3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4.4319471071339123E-3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2.1212204075208929E-3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2.1212204075208929E-3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2.3637051238047527E-3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2.3637051238047527E-3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5.0650824081530414E-4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5.0650824081530414E-4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0.42909090909090908</v>
      </c>
      <c r="I104" s="22">
        <f t="shared" si="58"/>
        <v>2.5623095014393149</v>
      </c>
      <c r="J104" s="24">
        <f t="shared" si="59"/>
        <v>2.5623095014393149</v>
      </c>
      <c r="K104" s="22">
        <f t="shared" si="60"/>
        <v>5.9714840075916236</v>
      </c>
      <c r="L104" s="22">
        <f t="shared" si="61"/>
        <v>2.5623095014393149</v>
      </c>
      <c r="M104" s="227">
        <f t="shared" si="62"/>
        <v>2.5623095014393149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3.1395294984986193</v>
      </c>
      <c r="J119" s="24">
        <f>SUM(J91:J118)</f>
        <v>3.2051162858241917</v>
      </c>
      <c r="K119" s="22">
        <f>SUM(K91:K118)</f>
        <v>7.1790507735712632</v>
      </c>
      <c r="L119" s="22">
        <f>SUM(L91:L118)</f>
        <v>3.2124271770065591</v>
      </c>
      <c r="M119" s="57">
        <f t="shared" si="49"/>
        <v>3.2051162858241917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2.5219500005041846</v>
      </c>
      <c r="J128" s="228">
        <f>(J30)</f>
        <v>0.50849361560662243</v>
      </c>
      <c r="K128" s="22">
        <f>(B128)</f>
        <v>0.7395463412204234</v>
      </c>
      <c r="L128" s="22">
        <f>IF(L124=L119,0,(L119-L124)/(B119-B124)*K128)</f>
        <v>0.29746610134846613</v>
      </c>
      <c r="M128" s="57">
        <f t="shared" si="63"/>
        <v>0.50849361560662243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0.51724699195282975</v>
      </c>
      <c r="K129" s="29">
        <f>(B129)</f>
        <v>3.5277753409346362</v>
      </c>
      <c r="L129" s="60">
        <f>IF(SUM(L124:L128)&gt;L130,0,L130-SUM(L124:L128))</f>
        <v>0.73558539739335371</v>
      </c>
      <c r="M129" s="57">
        <f t="shared" si="63"/>
        <v>0.51724699195282975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3.1395294984986193</v>
      </c>
      <c r="J130" s="228">
        <f>(J119)</f>
        <v>3.2051162858241917</v>
      </c>
      <c r="K130" s="22">
        <f>(B130)</f>
        <v>7.1790507735712632</v>
      </c>
      <c r="L130" s="22">
        <f>(L119)</f>
        <v>3.2124271770065591</v>
      </c>
      <c r="M130" s="57">
        <f t="shared" si="63"/>
        <v>3.2051162858241917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554.21121319574672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9595.6149187255087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4.7991211896232619E-4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4.7991211896232619E-4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11187.934979609057</v>
      </c>
      <c r="U11" s="223">
        <v>5</v>
      </c>
      <c r="V11" s="56"/>
      <c r="W11" s="115"/>
      <c r="X11" s="118">
        <f>Poor!X11</f>
        <v>1</v>
      </c>
      <c r="Y11" s="184">
        <f t="shared" si="9"/>
        <v>1.9196484758493048E-3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1.9196484758493048E-3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4.7991211896232619E-4</v>
      </c>
      <c r="AJ11" s="120">
        <f t="shared" si="14"/>
        <v>9.5982423792465238E-4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352263.90014832257</v>
      </c>
      <c r="S14" s="222">
        <f>IF($B$81=0,0,(SUMIF($N$6:$N$28,$U14,L$6:L$28)+SUMIF($N$91:$N$118,$U14,L$91:L$118))*$I$83*Poor!$B$81/$B$81)</f>
        <v>163123.19999999998</v>
      </c>
      <c r="T14" s="222">
        <f>IF($B$81=0,0,(SUMIF($N$6:$N$28,$U14,M$6:M$28)+SUMIF($N$91:$N$118,$U14,M$91:M$118))*$I$83*Poor!$B$81/$B$81)</f>
        <v>163123.19999999998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58710.650024720424</v>
      </c>
      <c r="S17" s="222">
        <f>IF($B$81=0,0,(SUMIF($N$6:$N$28,$U17,L$6:L$28)+SUMIF($N$91:$N$118,$U17,L$91:L$118))*$I$83*Poor!$B$81/$B$81)</f>
        <v>36249.599999999999</v>
      </c>
      <c r="T17" s="222">
        <f>IF($B$81=0,0,(SUMIF($N$6:$N$28,$U17,M$6:M$28)+SUMIF($N$91:$N$118,$U17,M$91:M$118))*$I$83*Poor!$B$81/$B$81)</f>
        <v>36249.599999999999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20548.727508652148</v>
      </c>
      <c r="S20" s="222">
        <f>IF($B$81=0,0,(SUMIF($N$6:$N$28,$U20,L$6:L$28)+SUMIF($N$91:$N$118,$U20,L$91:L$118))*$I$83*Poor!$B$81/$B$81)</f>
        <v>15859.2</v>
      </c>
      <c r="T20" s="222">
        <f>IF($B$81=0,0,(SUMIF($N$6:$N$28,$U20,M$6:M$28)+SUMIF($N$91:$N$118,$U20,M$91:M$118))*$I$83*Poor!$B$81/$B$81)</f>
        <v>15859.2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16145.428756798117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249290.31334249131</v>
      </c>
      <c r="T23" s="179">
        <f>SUM(T7:T22)</f>
        <v>249338.94975386755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5.8028804030709751E-2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5.8028804030709751E-2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0.232115216122839</v>
      </c>
      <c r="Z27" s="156">
        <f>Poor!Z27</f>
        <v>0.25</v>
      </c>
      <c r="AA27" s="121">
        <f t="shared" si="16"/>
        <v>5.8028804030709751E-2</v>
      </c>
      <c r="AB27" s="156">
        <f>Poor!AB27</f>
        <v>0.25</v>
      </c>
      <c r="AC27" s="121">
        <f t="shared" si="7"/>
        <v>5.8028804030709751E-2</v>
      </c>
      <c r="AD27" s="156">
        <f>Poor!AD27</f>
        <v>0.25</v>
      </c>
      <c r="AE27" s="121">
        <f t="shared" si="8"/>
        <v>5.8028804030709751E-2</v>
      </c>
      <c r="AF27" s="122">
        <f t="shared" si="10"/>
        <v>0.25</v>
      </c>
      <c r="AG27" s="121">
        <f t="shared" si="11"/>
        <v>5.8028804030709751E-2</v>
      </c>
      <c r="AH27" s="123">
        <f t="shared" si="12"/>
        <v>1</v>
      </c>
      <c r="AI27" s="184">
        <f t="shared" si="13"/>
        <v>5.8028804030709751E-2</v>
      </c>
      <c r="AJ27" s="120">
        <f t="shared" si="14"/>
        <v>5.8028804030709751E-2</v>
      </c>
      <c r="AK27" s="119">
        <f t="shared" si="15"/>
        <v>5.8028804030709751E-2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0.40556478412487268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0.40556478412487268</v>
      </c>
      <c r="N29" s="229"/>
      <c r="P29" s="22"/>
      <c r="V29" s="56"/>
      <c r="W29" s="110"/>
      <c r="X29" s="118"/>
      <c r="Y29" s="184">
        <f t="shared" si="9"/>
        <v>1.6222591364994907</v>
      </c>
      <c r="Z29" s="156">
        <f>Poor!Z29</f>
        <v>0.25</v>
      </c>
      <c r="AA29" s="121">
        <f t="shared" si="16"/>
        <v>0.40556478412487268</v>
      </c>
      <c r="AB29" s="156">
        <f>Poor!AB29</f>
        <v>0.25</v>
      </c>
      <c r="AC29" s="121">
        <f t="shared" si="7"/>
        <v>0.40556478412487268</v>
      </c>
      <c r="AD29" s="156">
        <f>Poor!AD29</f>
        <v>0.25</v>
      </c>
      <c r="AE29" s="121">
        <f t="shared" si="8"/>
        <v>0.40556478412487268</v>
      </c>
      <c r="AF29" s="122">
        <f t="shared" si="10"/>
        <v>0.25</v>
      </c>
      <c r="AG29" s="121">
        <f t="shared" si="11"/>
        <v>0.40556478412487268</v>
      </c>
      <c r="AH29" s="123">
        <f t="shared" si="12"/>
        <v>1</v>
      </c>
      <c r="AI29" s="184">
        <f t="shared" si="13"/>
        <v>0.40556478412487268</v>
      </c>
      <c r="AJ29" s="120">
        <f t="shared" si="14"/>
        <v>0.40556478412487268</v>
      </c>
      <c r="AK29" s="119">
        <f t="shared" si="15"/>
        <v>0.40556478412487268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6.6807776388872027</v>
      </c>
      <c r="J30" s="231">
        <f>IF(I$32&lt;=1,I30,1-SUM(J6:J29))</f>
        <v>0.45538004658959563</v>
      </c>
      <c r="K30" s="22">
        <f t="shared" si="4"/>
        <v>0.85667246226650062</v>
      </c>
      <c r="L30" s="22">
        <f>IF(L124=L119,0,IF(K30="",0,(L119-L124)/(B119-B124)*K30))</f>
        <v>0.35375355601805475</v>
      </c>
      <c r="M30" s="175">
        <f t="shared" si="6"/>
        <v>0.45538004658959563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1.8215201863583825</v>
      </c>
      <c r="Z30" s="122">
        <f>IF($Y30=0,0,AA30/($Y$30))</f>
        <v>0.23480381850392834</v>
      </c>
      <c r="AA30" s="188">
        <f>IF(AA79*4/$I$83+SUM(AA6:AA29)&lt;1,AA79*4/$I$83,1-SUM(AA6:AA29))</f>
        <v>0.42769989523893537</v>
      </c>
      <c r="AB30" s="122">
        <f>IF($Y30=0,0,AC30/($Y$30))</f>
        <v>0.26068109233170256</v>
      </c>
      <c r="AC30" s="188">
        <f>IF(AC79*4/$I$83+SUM(AC6:AC29)&lt;1,AC79*4/$I$83,1-SUM(AC6:AC29))</f>
        <v>0.47483587188414955</v>
      </c>
      <c r="AD30" s="122">
        <f>IF($Y30=0,0,AE30/($Y$30))</f>
        <v>0.25307900889225332</v>
      </c>
      <c r="AE30" s="188">
        <f>IF(AE79*4/$I$83+SUM(AE6:AE29)&lt;1,AE79*4/$I$83,1-SUM(AE6:AE29))</f>
        <v>0.46098852344081198</v>
      </c>
      <c r="AF30" s="122">
        <f>IF($Y30=0,0,AG30/($Y$30))</f>
        <v>0.25143608027211589</v>
      </c>
      <c r="AG30" s="188">
        <f>IF(AG79*4/$I$83+SUM(AG6:AG29)&lt;1,AG79*4/$I$83,1-SUM(AG6:AG29))</f>
        <v>0.45799589579448574</v>
      </c>
      <c r="AH30" s="123">
        <f t="shared" si="12"/>
        <v>1</v>
      </c>
      <c r="AI30" s="184">
        <f t="shared" si="13"/>
        <v>0.45538004658959563</v>
      </c>
      <c r="AJ30" s="120">
        <f t="shared" si="14"/>
        <v>0.45126788356154246</v>
      </c>
      <c r="AK30" s="119">
        <f t="shared" si="15"/>
        <v>0.45949220961764886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9.6831708026658525E-2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6.9887166550912463</v>
      </c>
      <c r="J32" s="17"/>
      <c r="L32" s="22">
        <f>SUM(L6:L30)</f>
        <v>0.90316829197334147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1.9856168354407212E-2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5923.4302786582002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2.7395132219007318E-2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5923.4302786582002</v>
      </c>
      <c r="AH37" s="123">
        <f>SUM(Z37,AB37,AD37,AF37)</f>
        <v>1</v>
      </c>
      <c r="AI37" s="112">
        <f>SUM(AA37,AC37,AE37,AG37)</f>
        <v>5923.4302786582002</v>
      </c>
      <c r="AJ37" s="148">
        <f>(AA37+AC37)</f>
        <v>0</v>
      </c>
      <c r="AK37" s="147">
        <f>(AE37+AG37)</f>
        <v>5923.4302786582002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1069.0290835974602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4.9441272562341489E-3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1069.0290835974602</v>
      </c>
      <c r="AH38" s="123">
        <f t="shared" ref="AH38:AI58" si="35">SUM(Z38,AB38,AD38,AF38)</f>
        <v>1</v>
      </c>
      <c r="AI38" s="112">
        <f t="shared" si="35"/>
        <v>1069.0290835974602</v>
      </c>
      <c r="AJ38" s="148">
        <f t="shared" ref="AJ38:AJ64" si="36">(AA38+AC38)</f>
        <v>0</v>
      </c>
      <c r="AK38" s="147">
        <f t="shared" ref="AK38:AK64" si="37">(AE38+AG38)</f>
        <v>1069.0290835974602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44.459324203444083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2.0561887413604574E-4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11.114831050861021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22.229662101722042</v>
      </c>
      <c r="AF42" s="122">
        <f t="shared" si="31"/>
        <v>0.25</v>
      </c>
      <c r="AG42" s="147">
        <f t="shared" si="34"/>
        <v>11.114831050861021</v>
      </c>
      <c r="AH42" s="123">
        <f t="shared" si="35"/>
        <v>1</v>
      </c>
      <c r="AI42" s="112">
        <f t="shared" si="35"/>
        <v>44.459324203444083</v>
      </c>
      <c r="AJ42" s="148">
        <f t="shared" si="36"/>
        <v>11.114831050861021</v>
      </c>
      <c r="AK42" s="147">
        <f t="shared" si="37"/>
        <v>33.344493152583063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0.6</v>
      </c>
      <c r="F50" s="75">
        <f>Middle!F50</f>
        <v>1.18</v>
      </c>
      <c r="G50" s="22">
        <f t="shared" si="32"/>
        <v>1.65</v>
      </c>
      <c r="H50" s="24">
        <f t="shared" si="26"/>
        <v>0.70799999999999996</v>
      </c>
      <c r="I50" s="39">
        <f t="shared" si="27"/>
        <v>101952</v>
      </c>
      <c r="J50" s="38">
        <f t="shared" si="33"/>
        <v>101951.99999999999</v>
      </c>
      <c r="K50" s="40">
        <f t="shared" si="28"/>
        <v>0.66598218497655193</v>
      </c>
      <c r="L50" s="22">
        <f t="shared" si="29"/>
        <v>0.47151538696339873</v>
      </c>
      <c r="M50" s="24">
        <f t="shared" si="30"/>
        <v>0.47151538696339867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25487.999999999996</v>
      </c>
      <c r="AB50" s="156">
        <f>Poor!AB55</f>
        <v>0.25</v>
      </c>
      <c r="AC50" s="147">
        <f t="shared" si="39"/>
        <v>25487.999999999996</v>
      </c>
      <c r="AD50" s="156">
        <f>Poor!AD55</f>
        <v>0.25</v>
      </c>
      <c r="AE50" s="147">
        <f t="shared" si="40"/>
        <v>25487.999999999996</v>
      </c>
      <c r="AF50" s="122">
        <f t="shared" si="31"/>
        <v>0.25</v>
      </c>
      <c r="AG50" s="147">
        <f t="shared" si="34"/>
        <v>25487.999999999996</v>
      </c>
      <c r="AH50" s="123">
        <f t="shared" si="35"/>
        <v>1</v>
      </c>
      <c r="AI50" s="112">
        <f t="shared" si="35"/>
        <v>101951.99999999999</v>
      </c>
      <c r="AJ50" s="148">
        <f t="shared" si="36"/>
        <v>50975.999999999993</v>
      </c>
      <c r="AK50" s="147">
        <f t="shared" si="37"/>
        <v>50975.999999999993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155568.79999999999</v>
      </c>
      <c r="J65" s="39">
        <f>SUM(J37:J64)</f>
        <v>154109.71868645909</v>
      </c>
      <c r="K65" s="40">
        <f>SUM(K37:K64)</f>
        <v>1.0000000000000002</v>
      </c>
      <c r="L65" s="22">
        <f>SUM(L37:L64)</f>
        <v>0.71260167790511597</v>
      </c>
      <c r="M65" s="24">
        <f>SUM(M37:M64)</f>
        <v>0.71273838317312332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35393.914831050861</v>
      </c>
      <c r="AB65" s="137"/>
      <c r="AC65" s="153">
        <f>SUM(AC37:AC64)</f>
        <v>35030</v>
      </c>
      <c r="AD65" s="137"/>
      <c r="AE65" s="153">
        <f>SUM(AE37:AE64)</f>
        <v>35052.229662101716</v>
      </c>
      <c r="AF65" s="137"/>
      <c r="AG65" s="153">
        <f>SUM(AG37:AG64)</f>
        <v>42033.574193306515</v>
      </c>
      <c r="AH65" s="137"/>
      <c r="AI65" s="153">
        <f>SUM(AI37:AI64)</f>
        <v>147509.71868645909</v>
      </c>
      <c r="AJ65" s="153">
        <f>SUM(AJ37:AJ64)</f>
        <v>70423.914831050846</v>
      </c>
      <c r="AK65" s="153">
        <f>SUM(AK37:AK64)</f>
        <v>77085.80385540823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142404.72764704755</v>
      </c>
      <c r="J74" s="51">
        <f>J128*I$83</f>
        <v>9706.6950908566359</v>
      </c>
      <c r="K74" s="40">
        <f>B74/B$76</f>
        <v>5.1183310562586744E-2</v>
      </c>
      <c r="L74" s="22">
        <f>(L128*G$37*F$9/F$7)/B$130</f>
        <v>3.4873723872761934E-2</v>
      </c>
      <c r="M74" s="24">
        <f>J74/B$76</f>
        <v>4.4892263927151892E-2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2279.1690723864735</v>
      </c>
      <c r="AB74" s="156"/>
      <c r="AC74" s="147">
        <f>AC30*$I$83/4</f>
        <v>2530.3518792152827</v>
      </c>
      <c r="AD74" s="156"/>
      <c r="AE74" s="147">
        <f>AE30*$I$83/4</f>
        <v>2456.560773213298</v>
      </c>
      <c r="AF74" s="156"/>
      <c r="AG74" s="147">
        <f>AG30*$I$83/4</f>
        <v>2440.6133660415821</v>
      </c>
      <c r="AH74" s="155"/>
      <c r="AI74" s="147">
        <f>SUM(AA74,AC74,AE74,AG74)</f>
        <v>9706.6950908566359</v>
      </c>
      <c r="AJ74" s="148">
        <f>(AA74+AC74)</f>
        <v>4809.5209516017567</v>
      </c>
      <c r="AK74" s="147">
        <f>(AE74+AG74)</f>
        <v>4897.1741392548802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74744.484575983341</v>
      </c>
      <c r="K75" s="40">
        <f>B75/B$76</f>
        <v>0.6839057391631389</v>
      </c>
      <c r="L75" s="22">
        <f>(L129*G$37*F$9/F$7)/B$130</f>
        <v>0.35556582890346289</v>
      </c>
      <c r="M75" s="24">
        <f>J75/B$76</f>
        <v>0.34568399411708034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29823.72767042628</v>
      </c>
      <c r="AB75" s="158"/>
      <c r="AC75" s="149">
        <f>AA75+AC65-SUM(AC70,AC74)</f>
        <v>59032.357702972891</v>
      </c>
      <c r="AD75" s="158"/>
      <c r="AE75" s="149">
        <f>AC75+AE65-SUM(AE70,AE74)</f>
        <v>88337.008503623205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124638.95124265003</v>
      </c>
      <c r="AJ75" s="151">
        <f>AJ76-SUM(AJ70,AJ74)</f>
        <v>59032.357702972891</v>
      </c>
      <c r="AK75" s="149">
        <f>AJ75+AK76-SUM(AK70,AK74)</f>
        <v>124638.95124265002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155568.79999999999</v>
      </c>
      <c r="J76" s="51">
        <f>J130*I$83</f>
        <v>154109.71868645906</v>
      </c>
      <c r="K76" s="40">
        <f>SUM(K70:K75)</f>
        <v>0.87957207561364381</v>
      </c>
      <c r="L76" s="22">
        <f>SUM(L70:L75)</f>
        <v>0.57049672712921584</v>
      </c>
      <c r="M76" s="24">
        <f>SUM(M70:M75)</f>
        <v>0.57063343239722331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35393.914831050861</v>
      </c>
      <c r="AB76" s="137"/>
      <c r="AC76" s="153">
        <f>AC65</f>
        <v>35030</v>
      </c>
      <c r="AD76" s="137"/>
      <c r="AE76" s="153">
        <f>AE65</f>
        <v>35052.229662101716</v>
      </c>
      <c r="AF76" s="137"/>
      <c r="AG76" s="153">
        <f>AG65</f>
        <v>42033.574193306515</v>
      </c>
      <c r="AH76" s="137"/>
      <c r="AI76" s="153">
        <f>SUM(AA76,AC76,AE76,AG76)</f>
        <v>147509.71868645909</v>
      </c>
      <c r="AJ76" s="154">
        <f>SUM(AA76,AC76)</f>
        <v>70423.914831050861</v>
      </c>
      <c r="AK76" s="154">
        <f>SUM(AE76,AG76)</f>
        <v>77085.80385540823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29823.72767042628</v>
      </c>
      <c r="AD78" s="112"/>
      <c r="AE78" s="112">
        <f>AC75</f>
        <v>59032.357702972891</v>
      </c>
      <c r="AF78" s="112"/>
      <c r="AG78" s="112">
        <f>AE75</f>
        <v>88337.008503623205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32102.896742812754</v>
      </c>
      <c r="AB79" s="112"/>
      <c r="AC79" s="112">
        <f>AA79-AA74+AC65-AC70</f>
        <v>61562.709582188167</v>
      </c>
      <c r="AD79" s="112"/>
      <c r="AE79" s="112">
        <f>AC79-AC74+AE65-AE70</f>
        <v>90793.569276836497</v>
      </c>
      <c r="AF79" s="112"/>
      <c r="AG79" s="112">
        <f>AE79-AE74+AG65-AG70</f>
        <v>127079.56460869161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0.27789190151923693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0.27789190151923693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5.0152447288965146E-2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5.0152447288965146E-2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2.0857654369072763E-3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2.0857654369072763E-3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0.42909090909090908</v>
      </c>
      <c r="I104" s="22">
        <f t="shared" si="59"/>
        <v>4.7829777360200545</v>
      </c>
      <c r="J104" s="24">
        <f t="shared" si="60"/>
        <v>4.7829777360200545</v>
      </c>
      <c r="K104" s="22">
        <f t="shared" si="61"/>
        <v>11.146770147504364</v>
      </c>
      <c r="L104" s="22">
        <f t="shared" si="62"/>
        <v>4.7829777360200545</v>
      </c>
      <c r="M104" s="227">
        <f t="shared" si="63"/>
        <v>4.7829777360200545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7.2983571368816369</v>
      </c>
      <c r="J119" s="24">
        <f>SUM(J91:J118)</f>
        <v>7.2299057731250747</v>
      </c>
      <c r="K119" s="22">
        <f>SUM(K91:K118)</f>
        <v>16.737339825233949</v>
      </c>
      <c r="L119" s="22">
        <f>SUM(L91:L118)</f>
        <v>7.2285190564423232</v>
      </c>
      <c r="M119" s="57">
        <f t="shared" si="50"/>
        <v>7.2299057731250747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6.6807776388872027</v>
      </c>
      <c r="J128" s="228">
        <f>(J30)</f>
        <v>0.45538004658959563</v>
      </c>
      <c r="K128" s="22">
        <f>(B128)</f>
        <v>0.85667246226650062</v>
      </c>
      <c r="L128" s="22">
        <f>IF(L124=L119,0,(L119-L124)/(B119-B124)*K128)</f>
        <v>0.35375355601805475</v>
      </c>
      <c r="M128" s="57">
        <f t="shared" si="90"/>
        <v>0.45538004658959563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3.5065639282919681</v>
      </c>
      <c r="K129" s="29">
        <f>(B129)</f>
        <v>11.446762764801267</v>
      </c>
      <c r="L129" s="60">
        <f>IF(SUM(L124:L128)&gt;L130,0,L130-SUM(L124:L128))</f>
        <v>3.6068037021807573</v>
      </c>
      <c r="M129" s="57">
        <f t="shared" si="90"/>
        <v>3.5065639282919681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7.2983571368816369</v>
      </c>
      <c r="J130" s="228">
        <f>(J119)</f>
        <v>7.2299057731250747</v>
      </c>
      <c r="K130" s="22">
        <f>(B130)</f>
        <v>16.737339825233949</v>
      </c>
      <c r="L130" s="22">
        <f>(L119)</f>
        <v>7.2285190564423232</v>
      </c>
      <c r="M130" s="57">
        <f t="shared" si="90"/>
        <v>7.2299057731250747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634.98948985031063</v>
      </c>
      <c r="I72" s="109">
        <f>Rich!T7</f>
        <v>554.21121319574672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321.38390113545034</v>
      </c>
      <c r="I73" s="109">
        <f>Rich!T8</f>
        <v>9595.6149187255087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5703.7928316275884</v>
      </c>
      <c r="I76" s="109">
        <f>Rich!T11</f>
        <v>11187.934979609057</v>
      </c>
    </row>
    <row r="77" spans="1:9">
      <c r="A77" t="str">
        <f>V.Poor!Q12</f>
        <v>Wild foods consumed and sold</v>
      </c>
      <c r="B77" s="109">
        <f>V.Poor!R12</f>
        <v>108.67974121091794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146.60773642057262</v>
      </c>
      <c r="G77" s="109">
        <f>Poor!T12</f>
        <v>491.59499516401553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7124.7820082082608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2586.3000000000006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188712.80365088707</v>
      </c>
      <c r="E79" s="109">
        <f>Rich!R14</f>
        <v>352263.90014832257</v>
      </c>
      <c r="F79" s="109">
        <f>V.Poor!T14</f>
        <v>0</v>
      </c>
      <c r="G79" s="109">
        <f>Poor!T14</f>
        <v>0</v>
      </c>
      <c r="H79" s="109">
        <f>Middle!T14</f>
        <v>87387.428571428565</v>
      </c>
      <c r="I79" s="109">
        <f>Rich!T14</f>
        <v>163123.19999999998</v>
      </c>
    </row>
    <row r="80" spans="1:9">
      <c r="A80" t="str">
        <f>V.Poor!Q15</f>
        <v>Labour - public works</v>
      </c>
      <c r="B80" s="109">
        <f>V.Poor!R15</f>
        <v>11008.246879635082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8496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5871.0650024720435</v>
      </c>
      <c r="C82" s="109">
        <f>Poor!R17</f>
        <v>0</v>
      </c>
      <c r="D82" s="109">
        <f>Middle!R17</f>
        <v>0</v>
      </c>
      <c r="E82" s="109">
        <f>Rich!R17</f>
        <v>58710.650024720424</v>
      </c>
      <c r="F82" s="109">
        <f>V.Poor!T17</f>
        <v>3624.96</v>
      </c>
      <c r="G82" s="109">
        <f>Poor!T17</f>
        <v>0</v>
      </c>
      <c r="H82" s="109">
        <f>Middle!T17</f>
        <v>0</v>
      </c>
      <c r="I82" s="109">
        <f>Rich!T17</f>
        <v>36249.599999999999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24218.143135197181</v>
      </c>
      <c r="C85" s="109">
        <f>Poor!R20</f>
        <v>49904.052521012367</v>
      </c>
      <c r="D85" s="109">
        <f>Middle!R20</f>
        <v>14677.662506180106</v>
      </c>
      <c r="E85" s="109">
        <f>Rich!R20</f>
        <v>20548.727508652148</v>
      </c>
      <c r="F85" s="109">
        <f>V.Poor!T20</f>
        <v>18691.2</v>
      </c>
      <c r="G85" s="109">
        <f>Poor!T20</f>
        <v>38515.200000000004</v>
      </c>
      <c r="H85" s="109">
        <f>Middle!T20</f>
        <v>11328.000000000002</v>
      </c>
      <c r="I85" s="109">
        <f>Rich!T20</f>
        <v>15859.2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1299.5847010680307</v>
      </c>
      <c r="D86" s="109">
        <f>Middle!R21</f>
        <v>2358.9100456360889</v>
      </c>
      <c r="E86" s="109">
        <f>Rich!R21</f>
        <v>16145.428756798117</v>
      </c>
      <c r="F86" s="109">
        <f>V.Poor!T21</f>
        <v>0</v>
      </c>
      <c r="G86" s="109">
        <f>Poor!T21</f>
        <v>943.50000000000023</v>
      </c>
      <c r="H86" s="109">
        <f>Middle!T21</f>
        <v>1712.5714285714287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3518.0522319500446</v>
      </c>
      <c r="D87" s="109">
        <f>Middle!R22</f>
        <v>4368.3519363631267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75518.552868695362</v>
      </c>
      <c r="D88" s="109">
        <f>Middle!R23</f>
        <v>234929.80515275639</v>
      </c>
      <c r="E88" s="109">
        <f>Rich!R23</f>
        <v>535267.73009438207</v>
      </c>
      <c r="F88" s="109">
        <f>V.Poor!T23</f>
        <v>40288.141087565629</v>
      </c>
      <c r="G88" s="109">
        <f>Poor!T23</f>
        <v>53147.430511371524</v>
      </c>
      <c r="H88" s="109">
        <f>Middle!T23</f>
        <v>115317.97106470173</v>
      </c>
      <c r="I88" s="109">
        <f>Rich!T23</f>
        <v>249338.94975386755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7206.74676456835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23630.773431235022</v>
      </c>
      <c r="G99" s="239">
        <f t="shared" si="0"/>
        <v>10771.484007429128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21138.281650105288</v>
      </c>
      <c r="D100" s="239">
        <f t="shared" si="0"/>
        <v>0</v>
      </c>
      <c r="E100" s="239">
        <f t="shared" si="0"/>
        <v>0</v>
      </c>
      <c r="F100" s="239">
        <f t="shared" si="0"/>
        <v>56368.69343123502</v>
      </c>
      <c r="G100" s="239">
        <f t="shared" si="0"/>
        <v>43509.404007429126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108.67974121091794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108.67974121091794</v>
      </c>
      <c r="G8" s="205">
        <f t="shared" si="4"/>
        <v>108.67974121091794</v>
      </c>
      <c r="H8" s="205">
        <f t="shared" si="4"/>
        <v>108.67974121091794</v>
      </c>
      <c r="I8" s="205">
        <f t="shared" si="4"/>
        <v>108.67974121091794</v>
      </c>
      <c r="J8" s="205">
        <f t="shared" si="4"/>
        <v>108.67974121091794</v>
      </c>
      <c r="K8" s="205">
        <f t="shared" si="4"/>
        <v>108.67974121091794</v>
      </c>
      <c r="L8" s="205">
        <f t="shared" si="4"/>
        <v>108.67974121091794</v>
      </c>
      <c r="M8" s="205">
        <f t="shared" si="4"/>
        <v>108.67974121091794</v>
      </c>
      <c r="N8" s="205">
        <f t="shared" si="4"/>
        <v>108.67974121091794</v>
      </c>
      <c r="O8" s="205">
        <f t="shared" si="4"/>
        <v>108.67974121091794</v>
      </c>
      <c r="P8" s="205">
        <f t="shared" si="4"/>
        <v>108.67974121091794</v>
      </c>
      <c r="Q8" s="205">
        <f t="shared" si="4"/>
        <v>108.67974121091794</v>
      </c>
      <c r="R8" s="205">
        <f t="shared" si="4"/>
        <v>108.67974121091794</v>
      </c>
      <c r="S8" s="205">
        <f t="shared" si="4"/>
        <v>108.67974121091794</v>
      </c>
      <c r="T8" s="205">
        <f t="shared" si="4"/>
        <v>108.67974121091794</v>
      </c>
      <c r="U8" s="205">
        <f t="shared" si="4"/>
        <v>108.67974121091794</v>
      </c>
      <c r="V8" s="205">
        <f t="shared" ref="V8:AK18" si="6">IF(V$2&lt;=($B$2+$C$2+$D$2),IF(V$2&lt;=($B$2+$C$2),IF(V$2&lt;=$B$2,$B8,$C8),$D8),$E8)</f>
        <v>108.67974121091794</v>
      </c>
      <c r="W8" s="205">
        <f t="shared" si="6"/>
        <v>108.67974121091794</v>
      </c>
      <c r="X8" s="205">
        <f t="shared" si="6"/>
        <v>108.67974121091794</v>
      </c>
      <c r="Y8" s="205">
        <f t="shared" si="6"/>
        <v>108.67974121091794</v>
      </c>
      <c r="Z8" s="205">
        <f t="shared" si="6"/>
        <v>108.67974121091794</v>
      </c>
      <c r="AA8" s="205">
        <f t="shared" si="6"/>
        <v>108.67974121091794</v>
      </c>
      <c r="AB8" s="205">
        <f t="shared" si="6"/>
        <v>108.67974121091794</v>
      </c>
      <c r="AC8" s="205">
        <f t="shared" si="6"/>
        <v>108.67974121091794</v>
      </c>
      <c r="AD8" s="205">
        <f t="shared" si="6"/>
        <v>108.67974121091794</v>
      </c>
      <c r="AE8" s="205">
        <f t="shared" si="6"/>
        <v>108.67974121091794</v>
      </c>
      <c r="AF8" s="205">
        <f t="shared" si="6"/>
        <v>108.67974121091794</v>
      </c>
      <c r="AG8" s="205">
        <f t="shared" si="6"/>
        <v>108.67974121091794</v>
      </c>
      <c r="AH8" s="205">
        <f t="shared" si="6"/>
        <v>108.67974121091794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7124.7820082082608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7124.7820082082608</v>
      </c>
      <c r="G9" s="205">
        <f t="shared" si="4"/>
        <v>7124.7820082082608</v>
      </c>
      <c r="H9" s="205">
        <f t="shared" si="4"/>
        <v>7124.7820082082608</v>
      </c>
      <c r="I9" s="205">
        <f t="shared" si="4"/>
        <v>7124.7820082082608</v>
      </c>
      <c r="J9" s="205">
        <f t="shared" si="4"/>
        <v>7124.7820082082608</v>
      </c>
      <c r="K9" s="205">
        <f t="shared" si="4"/>
        <v>7124.7820082082608</v>
      </c>
      <c r="L9" s="205">
        <f t="shared" si="4"/>
        <v>7124.7820082082608</v>
      </c>
      <c r="M9" s="205">
        <f t="shared" si="4"/>
        <v>7124.7820082082608</v>
      </c>
      <c r="N9" s="205">
        <f t="shared" si="4"/>
        <v>7124.7820082082608</v>
      </c>
      <c r="O9" s="205">
        <f t="shared" si="4"/>
        <v>7124.7820082082608</v>
      </c>
      <c r="P9" s="205">
        <f t="shared" si="4"/>
        <v>7124.7820082082608</v>
      </c>
      <c r="Q9" s="205">
        <f t="shared" si="4"/>
        <v>7124.7820082082608</v>
      </c>
      <c r="R9" s="205">
        <f t="shared" si="4"/>
        <v>7124.7820082082608</v>
      </c>
      <c r="S9" s="205">
        <f t="shared" si="4"/>
        <v>7124.7820082082608</v>
      </c>
      <c r="T9" s="205">
        <f t="shared" si="4"/>
        <v>7124.7820082082608</v>
      </c>
      <c r="U9" s="205">
        <f t="shared" si="4"/>
        <v>7124.7820082082608</v>
      </c>
      <c r="V9" s="205">
        <f t="shared" si="6"/>
        <v>7124.7820082082608</v>
      </c>
      <c r="W9" s="205">
        <f t="shared" si="6"/>
        <v>7124.7820082082608</v>
      </c>
      <c r="X9" s="205">
        <f t="shared" si="6"/>
        <v>7124.7820082082608</v>
      </c>
      <c r="Y9" s="205">
        <f t="shared" si="6"/>
        <v>7124.7820082082608</v>
      </c>
      <c r="Z9" s="205">
        <f t="shared" si="6"/>
        <v>7124.7820082082608</v>
      </c>
      <c r="AA9" s="205">
        <f t="shared" si="6"/>
        <v>7124.7820082082608</v>
      </c>
      <c r="AB9" s="205">
        <f t="shared" si="6"/>
        <v>7124.7820082082608</v>
      </c>
      <c r="AC9" s="205">
        <f t="shared" si="6"/>
        <v>7124.7820082082608</v>
      </c>
      <c r="AD9" s="205">
        <f t="shared" si="6"/>
        <v>7124.7820082082608</v>
      </c>
      <c r="AE9" s="205">
        <f t="shared" si="6"/>
        <v>7124.7820082082608</v>
      </c>
      <c r="AF9" s="205">
        <f t="shared" si="6"/>
        <v>7124.7820082082608</v>
      </c>
      <c r="AG9" s="205">
        <f t="shared" si="6"/>
        <v>7124.7820082082608</v>
      </c>
      <c r="AH9" s="205">
        <f t="shared" si="6"/>
        <v>7124.7820082082608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188712.80365088707</v>
      </c>
      <c r="E10" s="204">
        <f>Income!E79</f>
        <v>352263.90014832257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188712.80365088707</v>
      </c>
      <c r="BZ10" s="205">
        <f t="shared" si="8"/>
        <v>188712.80365088707</v>
      </c>
      <c r="CA10" s="205">
        <f t="shared" si="2"/>
        <v>188712.80365088707</v>
      </c>
      <c r="CB10" s="205">
        <f t="shared" si="2"/>
        <v>188712.80365088707</v>
      </c>
      <c r="CC10" s="205">
        <f t="shared" si="2"/>
        <v>188712.80365088707</v>
      </c>
      <c r="CD10" s="205">
        <f t="shared" si="2"/>
        <v>188712.80365088707</v>
      </c>
      <c r="CE10" s="205">
        <f t="shared" si="2"/>
        <v>188712.80365088707</v>
      </c>
      <c r="CF10" s="205">
        <f t="shared" si="2"/>
        <v>188712.80365088707</v>
      </c>
      <c r="CG10" s="205">
        <f t="shared" si="2"/>
        <v>188712.80365088707</v>
      </c>
      <c r="CH10" s="205">
        <f t="shared" si="2"/>
        <v>188712.80365088707</v>
      </c>
      <c r="CI10" s="205">
        <f t="shared" si="2"/>
        <v>188712.80365088707</v>
      </c>
      <c r="CJ10" s="205">
        <f t="shared" si="2"/>
        <v>188712.80365088707</v>
      </c>
      <c r="CK10" s="205">
        <f t="shared" si="2"/>
        <v>188712.80365088707</v>
      </c>
      <c r="CL10" s="205">
        <f t="shared" si="2"/>
        <v>188712.80365088707</v>
      </c>
      <c r="CM10" s="205">
        <f t="shared" si="2"/>
        <v>188712.80365088707</v>
      </c>
      <c r="CN10" s="205">
        <f t="shared" si="2"/>
        <v>188712.80365088707</v>
      </c>
      <c r="CO10" s="205">
        <f t="shared" si="2"/>
        <v>188712.80365088707</v>
      </c>
      <c r="CP10" s="205">
        <f t="shared" si="2"/>
        <v>188712.80365088707</v>
      </c>
      <c r="CQ10" s="205">
        <f t="shared" si="2"/>
        <v>352263.90014832257</v>
      </c>
      <c r="CR10" s="205">
        <f t="shared" si="2"/>
        <v>352263.90014832257</v>
      </c>
      <c r="CS10" s="205">
        <f t="shared" si="3"/>
        <v>352263.90014832257</v>
      </c>
      <c r="CT10" s="205">
        <f t="shared" si="3"/>
        <v>352263.90014832257</v>
      </c>
      <c r="CU10" s="205">
        <f t="shared" si="3"/>
        <v>352263.90014832257</v>
      </c>
      <c r="CV10" s="205">
        <f t="shared" si="3"/>
        <v>352263.90014832257</v>
      </c>
      <c r="CW10" s="205">
        <f t="shared" si="3"/>
        <v>352263.90014832257</v>
      </c>
      <c r="CX10" s="205">
        <f t="shared" si="3"/>
        <v>352263.90014832257</v>
      </c>
      <c r="CY10" s="205">
        <f t="shared" si="3"/>
        <v>352263.90014832257</v>
      </c>
      <c r="CZ10" s="205">
        <f t="shared" si="3"/>
        <v>352263.90014832257</v>
      </c>
      <c r="DA10" s="205">
        <f t="shared" si="3"/>
        <v>352263.90014832257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5871.0650024720435</v>
      </c>
      <c r="C12" s="204">
        <f>Income!C82</f>
        <v>0</v>
      </c>
      <c r="D12" s="204">
        <f>Income!D82</f>
        <v>0</v>
      </c>
      <c r="E12" s="204">
        <f>Income!E82</f>
        <v>58710.650024720424</v>
      </c>
      <c r="F12" s="205">
        <f t="shared" si="4"/>
        <v>5871.0650024720435</v>
      </c>
      <c r="G12" s="205">
        <f t="shared" si="4"/>
        <v>5871.0650024720435</v>
      </c>
      <c r="H12" s="205">
        <f t="shared" si="4"/>
        <v>5871.0650024720435</v>
      </c>
      <c r="I12" s="205">
        <f t="shared" si="4"/>
        <v>5871.0650024720435</v>
      </c>
      <c r="J12" s="205">
        <f t="shared" si="4"/>
        <v>5871.0650024720435</v>
      </c>
      <c r="K12" s="205">
        <f t="shared" si="4"/>
        <v>5871.0650024720435</v>
      </c>
      <c r="L12" s="205">
        <f t="shared" si="4"/>
        <v>5871.0650024720435</v>
      </c>
      <c r="M12" s="205">
        <f t="shared" si="4"/>
        <v>5871.0650024720435</v>
      </c>
      <c r="N12" s="205">
        <f t="shared" si="4"/>
        <v>5871.0650024720435</v>
      </c>
      <c r="O12" s="205">
        <f t="shared" si="4"/>
        <v>5871.0650024720435</v>
      </c>
      <c r="P12" s="205">
        <f t="shared" si="4"/>
        <v>5871.0650024720435</v>
      </c>
      <c r="Q12" s="205">
        <f t="shared" si="4"/>
        <v>5871.0650024720435</v>
      </c>
      <c r="R12" s="205">
        <f t="shared" si="4"/>
        <v>5871.0650024720435</v>
      </c>
      <c r="S12" s="205">
        <f t="shared" si="4"/>
        <v>5871.0650024720435</v>
      </c>
      <c r="T12" s="205">
        <f t="shared" si="4"/>
        <v>5871.0650024720435</v>
      </c>
      <c r="U12" s="205">
        <f t="shared" si="4"/>
        <v>5871.0650024720435</v>
      </c>
      <c r="V12" s="205">
        <f t="shared" si="6"/>
        <v>5871.0650024720435</v>
      </c>
      <c r="W12" s="205">
        <f t="shared" si="6"/>
        <v>5871.0650024720435</v>
      </c>
      <c r="X12" s="205">
        <f t="shared" si="6"/>
        <v>5871.0650024720435</v>
      </c>
      <c r="Y12" s="205">
        <f t="shared" si="6"/>
        <v>5871.0650024720435</v>
      </c>
      <c r="Z12" s="205">
        <f t="shared" si="6"/>
        <v>5871.0650024720435</v>
      </c>
      <c r="AA12" s="205">
        <f t="shared" si="6"/>
        <v>5871.0650024720435</v>
      </c>
      <c r="AB12" s="205">
        <f t="shared" si="6"/>
        <v>5871.0650024720435</v>
      </c>
      <c r="AC12" s="205">
        <f t="shared" si="6"/>
        <v>5871.0650024720435</v>
      </c>
      <c r="AD12" s="205">
        <f t="shared" si="6"/>
        <v>5871.0650024720435</v>
      </c>
      <c r="AE12" s="205">
        <f t="shared" si="6"/>
        <v>5871.0650024720435</v>
      </c>
      <c r="AF12" s="205">
        <f t="shared" si="6"/>
        <v>5871.0650024720435</v>
      </c>
      <c r="AG12" s="205">
        <f t="shared" si="6"/>
        <v>5871.0650024720435</v>
      </c>
      <c r="AH12" s="205">
        <f t="shared" si="6"/>
        <v>5871.0650024720435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58710.650024720424</v>
      </c>
      <c r="CR12" s="205">
        <f t="shared" si="2"/>
        <v>58710.650024720424</v>
      </c>
      <c r="CS12" s="205">
        <f t="shared" si="3"/>
        <v>58710.650024720424</v>
      </c>
      <c r="CT12" s="205">
        <f t="shared" si="3"/>
        <v>58710.650024720424</v>
      </c>
      <c r="CU12" s="205">
        <f t="shared" si="3"/>
        <v>58710.650024720424</v>
      </c>
      <c r="CV12" s="205">
        <f t="shared" si="3"/>
        <v>58710.650024720424</v>
      </c>
      <c r="CW12" s="205">
        <f t="shared" si="3"/>
        <v>58710.650024720424</v>
      </c>
      <c r="CX12" s="205">
        <f t="shared" si="3"/>
        <v>58710.650024720424</v>
      </c>
      <c r="CY12" s="205">
        <f t="shared" si="3"/>
        <v>58710.650024720424</v>
      </c>
      <c r="CZ12" s="205">
        <f t="shared" si="3"/>
        <v>58710.650024720424</v>
      </c>
      <c r="DA12" s="205">
        <f t="shared" si="3"/>
        <v>58710.650024720424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24218.143135197181</v>
      </c>
      <c r="C14" s="204">
        <f>Income!C85</f>
        <v>49904.052521012367</v>
      </c>
      <c r="D14" s="204">
        <f>Income!D85</f>
        <v>14677.662506180106</v>
      </c>
      <c r="E14" s="204">
        <f>Income!E85</f>
        <v>20548.727508652148</v>
      </c>
      <c r="F14" s="205">
        <f t="shared" si="4"/>
        <v>24218.143135197181</v>
      </c>
      <c r="G14" s="205">
        <f t="shared" si="4"/>
        <v>24218.143135197181</v>
      </c>
      <c r="H14" s="205">
        <f t="shared" si="4"/>
        <v>24218.143135197181</v>
      </c>
      <c r="I14" s="205">
        <f t="shared" si="4"/>
        <v>24218.143135197181</v>
      </c>
      <c r="J14" s="205">
        <f t="shared" si="4"/>
        <v>24218.143135197181</v>
      </c>
      <c r="K14" s="205">
        <f t="shared" si="4"/>
        <v>24218.143135197181</v>
      </c>
      <c r="L14" s="205">
        <f t="shared" si="4"/>
        <v>24218.143135197181</v>
      </c>
      <c r="M14" s="205">
        <f t="shared" si="4"/>
        <v>24218.143135197181</v>
      </c>
      <c r="N14" s="205">
        <f t="shared" si="4"/>
        <v>24218.143135197181</v>
      </c>
      <c r="O14" s="205">
        <f t="shared" si="4"/>
        <v>24218.143135197181</v>
      </c>
      <c r="P14" s="205">
        <f t="shared" si="4"/>
        <v>24218.143135197181</v>
      </c>
      <c r="Q14" s="205">
        <f t="shared" si="4"/>
        <v>24218.143135197181</v>
      </c>
      <c r="R14" s="205">
        <f t="shared" si="4"/>
        <v>24218.143135197181</v>
      </c>
      <c r="S14" s="205">
        <f t="shared" si="4"/>
        <v>24218.143135197181</v>
      </c>
      <c r="T14" s="205">
        <f t="shared" si="4"/>
        <v>24218.143135197181</v>
      </c>
      <c r="U14" s="205">
        <f t="shared" si="4"/>
        <v>24218.143135197181</v>
      </c>
      <c r="V14" s="205">
        <f t="shared" si="6"/>
        <v>24218.143135197181</v>
      </c>
      <c r="W14" s="205">
        <f t="shared" si="6"/>
        <v>24218.143135197181</v>
      </c>
      <c r="X14" s="205">
        <f t="shared" si="6"/>
        <v>24218.143135197181</v>
      </c>
      <c r="Y14" s="205">
        <f t="shared" si="6"/>
        <v>24218.143135197181</v>
      </c>
      <c r="Z14" s="205">
        <f t="shared" si="6"/>
        <v>24218.143135197181</v>
      </c>
      <c r="AA14" s="205">
        <f t="shared" si="6"/>
        <v>24218.143135197181</v>
      </c>
      <c r="AB14" s="205">
        <f t="shared" si="6"/>
        <v>24218.143135197181</v>
      </c>
      <c r="AC14" s="205">
        <f t="shared" si="6"/>
        <v>24218.143135197181</v>
      </c>
      <c r="AD14" s="205">
        <f t="shared" si="6"/>
        <v>24218.143135197181</v>
      </c>
      <c r="AE14" s="205">
        <f t="shared" si="6"/>
        <v>24218.143135197181</v>
      </c>
      <c r="AF14" s="205">
        <f t="shared" si="6"/>
        <v>24218.143135197181</v>
      </c>
      <c r="AG14" s="205">
        <f t="shared" si="6"/>
        <v>24218.143135197181</v>
      </c>
      <c r="AH14" s="205">
        <f t="shared" si="6"/>
        <v>24218.143135197181</v>
      </c>
      <c r="AI14" s="205">
        <f t="shared" si="6"/>
        <v>49904.052521012367</v>
      </c>
      <c r="AJ14" s="205">
        <f t="shared" si="6"/>
        <v>49904.052521012367</v>
      </c>
      <c r="AK14" s="205">
        <f t="shared" si="6"/>
        <v>49904.052521012367</v>
      </c>
      <c r="AL14" s="205">
        <f t="shared" si="7"/>
        <v>49904.052521012367</v>
      </c>
      <c r="AM14" s="205">
        <f t="shared" si="7"/>
        <v>49904.052521012367</v>
      </c>
      <c r="AN14" s="205">
        <f t="shared" si="7"/>
        <v>49904.052521012367</v>
      </c>
      <c r="AO14" s="205">
        <f t="shared" si="7"/>
        <v>49904.052521012367</v>
      </c>
      <c r="AP14" s="205">
        <f t="shared" si="7"/>
        <v>49904.052521012367</v>
      </c>
      <c r="AQ14" s="205">
        <f t="shared" si="7"/>
        <v>49904.052521012367</v>
      </c>
      <c r="AR14" s="205">
        <f t="shared" si="7"/>
        <v>49904.052521012367</v>
      </c>
      <c r="AS14" s="205">
        <f t="shared" si="7"/>
        <v>49904.052521012367</v>
      </c>
      <c r="AT14" s="205">
        <f t="shared" si="7"/>
        <v>49904.052521012367</v>
      </c>
      <c r="AU14" s="205">
        <f t="shared" si="7"/>
        <v>49904.052521012367</v>
      </c>
      <c r="AV14" s="205">
        <f t="shared" si="7"/>
        <v>49904.052521012367</v>
      </c>
      <c r="AW14" s="205">
        <f t="shared" si="7"/>
        <v>49904.052521012367</v>
      </c>
      <c r="AX14" s="205">
        <f t="shared" si="7"/>
        <v>49904.052521012367</v>
      </c>
      <c r="AY14" s="205">
        <f t="shared" si="7"/>
        <v>49904.052521012367</v>
      </c>
      <c r="AZ14" s="205">
        <f t="shared" si="7"/>
        <v>49904.052521012367</v>
      </c>
      <c r="BA14" s="205">
        <f t="shared" si="7"/>
        <v>49904.052521012367</v>
      </c>
      <c r="BB14" s="205">
        <f t="shared" si="8"/>
        <v>49904.052521012367</v>
      </c>
      <c r="BC14" s="205">
        <f t="shared" si="8"/>
        <v>49904.052521012367</v>
      </c>
      <c r="BD14" s="205">
        <f t="shared" si="8"/>
        <v>49904.052521012367</v>
      </c>
      <c r="BE14" s="205">
        <f t="shared" si="8"/>
        <v>49904.052521012367</v>
      </c>
      <c r="BF14" s="205">
        <f t="shared" si="8"/>
        <v>49904.052521012367</v>
      </c>
      <c r="BG14" s="205">
        <f t="shared" si="8"/>
        <v>49904.052521012367</v>
      </c>
      <c r="BH14" s="205">
        <f t="shared" si="8"/>
        <v>49904.052521012367</v>
      </c>
      <c r="BI14" s="205">
        <f t="shared" si="8"/>
        <v>49904.052521012367</v>
      </c>
      <c r="BJ14" s="205">
        <f t="shared" si="8"/>
        <v>49904.052521012367</v>
      </c>
      <c r="BK14" s="205">
        <f t="shared" si="8"/>
        <v>49904.052521012367</v>
      </c>
      <c r="BL14" s="205">
        <f t="shared" si="8"/>
        <v>49904.052521012367</v>
      </c>
      <c r="BM14" s="205">
        <f t="shared" si="8"/>
        <v>49904.052521012367</v>
      </c>
      <c r="BN14" s="205">
        <f t="shared" si="8"/>
        <v>49904.052521012367</v>
      </c>
      <c r="BO14" s="205">
        <f t="shared" si="8"/>
        <v>49904.052521012367</v>
      </c>
      <c r="BP14" s="205">
        <f t="shared" si="8"/>
        <v>49904.052521012367</v>
      </c>
      <c r="BQ14" s="205">
        <f t="shared" si="8"/>
        <v>49904.052521012367</v>
      </c>
      <c r="BR14" s="205">
        <f t="shared" si="8"/>
        <v>49904.052521012367</v>
      </c>
      <c r="BS14" s="205">
        <f t="shared" si="8"/>
        <v>49904.052521012367</v>
      </c>
      <c r="BT14" s="205">
        <f t="shared" si="8"/>
        <v>49904.052521012367</v>
      </c>
      <c r="BU14" s="205">
        <f t="shared" si="8"/>
        <v>49904.052521012367</v>
      </c>
      <c r="BV14" s="205">
        <f t="shared" si="8"/>
        <v>49904.052521012367</v>
      </c>
      <c r="BW14" s="205">
        <f t="shared" si="8"/>
        <v>49904.052521012367</v>
      </c>
      <c r="BX14" s="205">
        <f t="shared" si="8"/>
        <v>49904.052521012367</v>
      </c>
      <c r="BY14" s="205">
        <f t="shared" si="8"/>
        <v>14677.662506180106</v>
      </c>
      <c r="BZ14" s="205">
        <f t="shared" si="8"/>
        <v>14677.662506180106</v>
      </c>
      <c r="CA14" s="205">
        <f t="shared" si="2"/>
        <v>14677.662506180106</v>
      </c>
      <c r="CB14" s="205">
        <f t="shared" si="2"/>
        <v>14677.662506180106</v>
      </c>
      <c r="CC14" s="205">
        <f t="shared" si="2"/>
        <v>14677.662506180106</v>
      </c>
      <c r="CD14" s="205">
        <f t="shared" si="2"/>
        <v>14677.662506180106</v>
      </c>
      <c r="CE14" s="205">
        <f t="shared" si="2"/>
        <v>14677.662506180106</v>
      </c>
      <c r="CF14" s="205">
        <f t="shared" si="2"/>
        <v>14677.662506180106</v>
      </c>
      <c r="CG14" s="205">
        <f t="shared" si="2"/>
        <v>14677.662506180106</v>
      </c>
      <c r="CH14" s="205">
        <f t="shared" si="2"/>
        <v>14677.662506180106</v>
      </c>
      <c r="CI14" s="205">
        <f t="shared" si="2"/>
        <v>14677.662506180106</v>
      </c>
      <c r="CJ14" s="205">
        <f t="shared" si="2"/>
        <v>14677.662506180106</v>
      </c>
      <c r="CK14" s="205">
        <f t="shared" si="2"/>
        <v>14677.662506180106</v>
      </c>
      <c r="CL14" s="205">
        <f t="shared" si="2"/>
        <v>14677.662506180106</v>
      </c>
      <c r="CM14" s="205">
        <f t="shared" si="2"/>
        <v>14677.662506180106</v>
      </c>
      <c r="CN14" s="205">
        <f t="shared" si="2"/>
        <v>14677.662506180106</v>
      </c>
      <c r="CO14" s="205">
        <f t="shared" si="2"/>
        <v>14677.662506180106</v>
      </c>
      <c r="CP14" s="205">
        <f t="shared" si="2"/>
        <v>14677.662506180106</v>
      </c>
      <c r="CQ14" s="205">
        <f t="shared" si="2"/>
        <v>20548.727508652148</v>
      </c>
      <c r="CR14" s="205">
        <f t="shared" si="2"/>
        <v>20548.727508652148</v>
      </c>
      <c r="CS14" s="205">
        <f t="shared" si="3"/>
        <v>20548.727508652148</v>
      </c>
      <c r="CT14" s="205">
        <f t="shared" si="3"/>
        <v>20548.727508652148</v>
      </c>
      <c r="CU14" s="205">
        <f t="shared" si="3"/>
        <v>20548.727508652148</v>
      </c>
      <c r="CV14" s="205">
        <f t="shared" si="3"/>
        <v>20548.727508652148</v>
      </c>
      <c r="CW14" s="205">
        <f t="shared" si="3"/>
        <v>20548.727508652148</v>
      </c>
      <c r="CX14" s="205">
        <f t="shared" si="3"/>
        <v>20548.727508652148</v>
      </c>
      <c r="CY14" s="205">
        <f t="shared" si="3"/>
        <v>20548.727508652148</v>
      </c>
      <c r="CZ14" s="205">
        <f t="shared" si="3"/>
        <v>20548.727508652148</v>
      </c>
      <c r="DA14" s="205">
        <f t="shared" si="3"/>
        <v>20548.727508652148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1299.5847010680307</v>
      </c>
      <c r="D15" s="204">
        <f>Income!D86</f>
        <v>2358.9100456360889</v>
      </c>
      <c r="E15" s="204">
        <f>Income!E86</f>
        <v>16145.428756798117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1299.5847010680307</v>
      </c>
      <c r="AJ15" s="205">
        <f t="shared" si="6"/>
        <v>1299.5847010680307</v>
      </c>
      <c r="AK15" s="205">
        <f t="shared" si="6"/>
        <v>1299.5847010680307</v>
      </c>
      <c r="AL15" s="205">
        <f t="shared" si="7"/>
        <v>1299.5847010680307</v>
      </c>
      <c r="AM15" s="205">
        <f t="shared" si="7"/>
        <v>1299.5847010680307</v>
      </c>
      <c r="AN15" s="205">
        <f t="shared" si="7"/>
        <v>1299.5847010680307</v>
      </c>
      <c r="AO15" s="205">
        <f t="shared" si="7"/>
        <v>1299.5847010680307</v>
      </c>
      <c r="AP15" s="205">
        <f t="shared" si="7"/>
        <v>1299.5847010680307</v>
      </c>
      <c r="AQ15" s="205">
        <f t="shared" si="7"/>
        <v>1299.5847010680307</v>
      </c>
      <c r="AR15" s="205">
        <f t="shared" si="7"/>
        <v>1299.5847010680307</v>
      </c>
      <c r="AS15" s="205">
        <f t="shared" si="7"/>
        <v>1299.5847010680307</v>
      </c>
      <c r="AT15" s="205">
        <f t="shared" si="7"/>
        <v>1299.5847010680307</v>
      </c>
      <c r="AU15" s="205">
        <f t="shared" si="7"/>
        <v>1299.5847010680307</v>
      </c>
      <c r="AV15" s="205">
        <f t="shared" si="7"/>
        <v>1299.5847010680307</v>
      </c>
      <c r="AW15" s="205">
        <f t="shared" si="7"/>
        <v>1299.5847010680307</v>
      </c>
      <c r="AX15" s="205">
        <f t="shared" si="8"/>
        <v>1299.5847010680307</v>
      </c>
      <c r="AY15" s="205">
        <f t="shared" si="8"/>
        <v>1299.5847010680307</v>
      </c>
      <c r="AZ15" s="205">
        <f t="shared" si="8"/>
        <v>1299.5847010680307</v>
      </c>
      <c r="BA15" s="205">
        <f t="shared" si="8"/>
        <v>1299.5847010680307</v>
      </c>
      <c r="BB15" s="205">
        <f t="shared" si="8"/>
        <v>1299.5847010680307</v>
      </c>
      <c r="BC15" s="205">
        <f t="shared" si="8"/>
        <v>1299.5847010680307</v>
      </c>
      <c r="BD15" s="205">
        <f t="shared" si="8"/>
        <v>1299.5847010680307</v>
      </c>
      <c r="BE15" s="205">
        <f t="shared" si="8"/>
        <v>1299.5847010680307</v>
      </c>
      <c r="BF15" s="205">
        <f t="shared" si="8"/>
        <v>1299.5847010680307</v>
      </c>
      <c r="BG15" s="205">
        <f t="shared" si="8"/>
        <v>1299.5847010680307</v>
      </c>
      <c r="BH15" s="205">
        <f t="shared" si="8"/>
        <v>1299.5847010680307</v>
      </c>
      <c r="BI15" s="205">
        <f t="shared" si="8"/>
        <v>1299.5847010680307</v>
      </c>
      <c r="BJ15" s="205">
        <f t="shared" si="8"/>
        <v>1299.5847010680307</v>
      </c>
      <c r="BK15" s="205">
        <f t="shared" si="8"/>
        <v>1299.5847010680307</v>
      </c>
      <c r="BL15" s="205">
        <f t="shared" si="8"/>
        <v>1299.5847010680307</v>
      </c>
      <c r="BM15" s="205">
        <f t="shared" si="8"/>
        <v>1299.5847010680307</v>
      </c>
      <c r="BN15" s="205">
        <f t="shared" si="8"/>
        <v>1299.5847010680307</v>
      </c>
      <c r="BO15" s="205">
        <f t="shared" si="8"/>
        <v>1299.5847010680307</v>
      </c>
      <c r="BP15" s="205">
        <f t="shared" si="8"/>
        <v>1299.5847010680307</v>
      </c>
      <c r="BQ15" s="205">
        <f t="shared" si="8"/>
        <v>1299.5847010680307</v>
      </c>
      <c r="BR15" s="205">
        <f t="shared" si="8"/>
        <v>1299.5847010680307</v>
      </c>
      <c r="BS15" s="205">
        <f t="shared" si="8"/>
        <v>1299.5847010680307</v>
      </c>
      <c r="BT15" s="205">
        <f t="shared" si="8"/>
        <v>1299.5847010680307</v>
      </c>
      <c r="BU15" s="205">
        <f t="shared" si="8"/>
        <v>1299.5847010680307</v>
      </c>
      <c r="BV15" s="205">
        <f t="shared" si="8"/>
        <v>1299.5847010680307</v>
      </c>
      <c r="BW15" s="205">
        <f t="shared" si="8"/>
        <v>1299.5847010680307</v>
      </c>
      <c r="BX15" s="205">
        <f t="shared" si="8"/>
        <v>1299.5847010680307</v>
      </c>
      <c r="BY15" s="205">
        <f t="shared" si="8"/>
        <v>2358.9100456360889</v>
      </c>
      <c r="BZ15" s="205">
        <f t="shared" si="8"/>
        <v>2358.9100456360889</v>
      </c>
      <c r="CA15" s="205">
        <f t="shared" si="2"/>
        <v>2358.9100456360889</v>
      </c>
      <c r="CB15" s="205">
        <f t="shared" si="2"/>
        <v>2358.9100456360889</v>
      </c>
      <c r="CC15" s="205">
        <f t="shared" si="2"/>
        <v>2358.9100456360889</v>
      </c>
      <c r="CD15" s="205">
        <f t="shared" ref="CC15:CR18" si="9">IF(CD$2&lt;=($B$2+$C$2+$D$2),IF(CD$2&lt;=($B$2+$C$2),IF(CD$2&lt;=$B$2,$B15,$C15),$D15),$E15)</f>
        <v>2358.9100456360889</v>
      </c>
      <c r="CE15" s="205">
        <f t="shared" si="9"/>
        <v>2358.9100456360889</v>
      </c>
      <c r="CF15" s="205">
        <f t="shared" si="9"/>
        <v>2358.9100456360889</v>
      </c>
      <c r="CG15" s="205">
        <f t="shared" si="9"/>
        <v>2358.9100456360889</v>
      </c>
      <c r="CH15" s="205">
        <f t="shared" si="9"/>
        <v>2358.9100456360889</v>
      </c>
      <c r="CI15" s="205">
        <f t="shared" si="9"/>
        <v>2358.9100456360889</v>
      </c>
      <c r="CJ15" s="205">
        <f t="shared" si="9"/>
        <v>2358.9100456360889</v>
      </c>
      <c r="CK15" s="205">
        <f t="shared" si="9"/>
        <v>2358.9100456360889</v>
      </c>
      <c r="CL15" s="205">
        <f t="shared" si="9"/>
        <v>2358.9100456360889</v>
      </c>
      <c r="CM15" s="205">
        <f t="shared" si="9"/>
        <v>2358.9100456360889</v>
      </c>
      <c r="CN15" s="205">
        <f t="shared" si="9"/>
        <v>2358.9100456360889</v>
      </c>
      <c r="CO15" s="205">
        <f t="shared" si="9"/>
        <v>2358.9100456360889</v>
      </c>
      <c r="CP15" s="205">
        <f t="shared" si="9"/>
        <v>2358.9100456360889</v>
      </c>
      <c r="CQ15" s="205">
        <f t="shared" si="9"/>
        <v>16145.428756798117</v>
      </c>
      <c r="CR15" s="205">
        <f t="shared" si="9"/>
        <v>16145.428756798117</v>
      </c>
      <c r="CS15" s="205">
        <f t="shared" si="3"/>
        <v>16145.428756798117</v>
      </c>
      <c r="CT15" s="205">
        <f t="shared" si="3"/>
        <v>16145.428756798117</v>
      </c>
      <c r="CU15" s="205">
        <f t="shared" si="3"/>
        <v>16145.428756798117</v>
      </c>
      <c r="CV15" s="205">
        <f t="shared" si="3"/>
        <v>16145.428756798117</v>
      </c>
      <c r="CW15" s="205">
        <f t="shared" si="3"/>
        <v>16145.428756798117</v>
      </c>
      <c r="CX15" s="205">
        <f t="shared" si="3"/>
        <v>16145.428756798117</v>
      </c>
      <c r="CY15" s="205">
        <f t="shared" si="3"/>
        <v>16145.428756798117</v>
      </c>
      <c r="CZ15" s="205">
        <f t="shared" si="3"/>
        <v>16145.428756798117</v>
      </c>
      <c r="DA15" s="205">
        <f t="shared" si="3"/>
        <v>16145.428756798117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75518.552868695362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75518.552868695362</v>
      </c>
      <c r="AJ16" s="205">
        <f t="shared" si="6"/>
        <v>75518.552868695362</v>
      </c>
      <c r="AK16" s="205">
        <f t="shared" si="6"/>
        <v>75518.552868695362</v>
      </c>
      <c r="AL16" s="205">
        <f t="shared" si="7"/>
        <v>75518.552868695362</v>
      </c>
      <c r="AM16" s="205">
        <f t="shared" si="7"/>
        <v>75518.552868695362</v>
      </c>
      <c r="AN16" s="205">
        <f t="shared" si="7"/>
        <v>75518.552868695362</v>
      </c>
      <c r="AO16" s="205">
        <f t="shared" si="7"/>
        <v>75518.552868695362</v>
      </c>
      <c r="AP16" s="205">
        <f t="shared" si="7"/>
        <v>75518.552868695362</v>
      </c>
      <c r="AQ16" s="205">
        <f t="shared" si="7"/>
        <v>75518.552868695362</v>
      </c>
      <c r="AR16" s="205">
        <f t="shared" si="7"/>
        <v>75518.552868695362</v>
      </c>
      <c r="AS16" s="205">
        <f t="shared" si="7"/>
        <v>75518.552868695362</v>
      </c>
      <c r="AT16" s="205">
        <f t="shared" si="7"/>
        <v>75518.552868695362</v>
      </c>
      <c r="AU16" s="205">
        <f t="shared" si="7"/>
        <v>75518.552868695362</v>
      </c>
      <c r="AV16" s="205">
        <f t="shared" si="7"/>
        <v>75518.552868695362</v>
      </c>
      <c r="AW16" s="205">
        <f t="shared" si="7"/>
        <v>75518.552868695362</v>
      </c>
      <c r="AX16" s="205">
        <f t="shared" si="8"/>
        <v>75518.552868695362</v>
      </c>
      <c r="AY16" s="205">
        <f t="shared" si="8"/>
        <v>75518.552868695362</v>
      </c>
      <c r="AZ16" s="205">
        <f t="shared" si="8"/>
        <v>75518.552868695362</v>
      </c>
      <c r="BA16" s="205">
        <f t="shared" si="8"/>
        <v>75518.552868695362</v>
      </c>
      <c r="BB16" s="205">
        <f t="shared" si="8"/>
        <v>75518.552868695362</v>
      </c>
      <c r="BC16" s="205">
        <f t="shared" si="8"/>
        <v>75518.552868695362</v>
      </c>
      <c r="BD16" s="205">
        <f t="shared" si="8"/>
        <v>75518.552868695362</v>
      </c>
      <c r="BE16" s="205">
        <f t="shared" si="8"/>
        <v>75518.552868695362</v>
      </c>
      <c r="BF16" s="205">
        <f t="shared" si="8"/>
        <v>75518.552868695362</v>
      </c>
      <c r="BG16" s="205">
        <f t="shared" si="8"/>
        <v>75518.552868695362</v>
      </c>
      <c r="BH16" s="205">
        <f t="shared" si="8"/>
        <v>75518.552868695362</v>
      </c>
      <c r="BI16" s="205">
        <f t="shared" si="8"/>
        <v>75518.552868695362</v>
      </c>
      <c r="BJ16" s="205">
        <f t="shared" si="8"/>
        <v>75518.552868695362</v>
      </c>
      <c r="BK16" s="205">
        <f t="shared" si="8"/>
        <v>75518.552868695362</v>
      </c>
      <c r="BL16" s="205">
        <f t="shared" si="8"/>
        <v>75518.552868695362</v>
      </c>
      <c r="BM16" s="205">
        <f t="shared" si="8"/>
        <v>75518.552868695362</v>
      </c>
      <c r="BN16" s="205">
        <f t="shared" si="8"/>
        <v>75518.552868695362</v>
      </c>
      <c r="BO16" s="205">
        <f t="shared" si="8"/>
        <v>75518.552868695362</v>
      </c>
      <c r="BP16" s="205">
        <f t="shared" si="8"/>
        <v>75518.552868695362</v>
      </c>
      <c r="BQ16" s="205">
        <f t="shared" si="8"/>
        <v>75518.552868695362</v>
      </c>
      <c r="BR16" s="205">
        <f t="shared" si="8"/>
        <v>75518.552868695362</v>
      </c>
      <c r="BS16" s="205">
        <f t="shared" si="8"/>
        <v>75518.552868695362</v>
      </c>
      <c r="BT16" s="205">
        <f t="shared" si="8"/>
        <v>75518.552868695362</v>
      </c>
      <c r="BU16" s="205">
        <f t="shared" si="8"/>
        <v>75518.552868695362</v>
      </c>
      <c r="BV16" s="205">
        <f t="shared" si="8"/>
        <v>75518.552868695362</v>
      </c>
      <c r="BW16" s="205">
        <f t="shared" si="8"/>
        <v>75518.552868695362</v>
      </c>
      <c r="BX16" s="205">
        <f t="shared" si="8"/>
        <v>75518.552868695362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56960.405668272229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</v>
      </c>
      <c r="AF19" s="202">
        <f t="shared" si="14"/>
        <v>62418.684256631976</v>
      </c>
      <c r="AG19" s="202">
        <f t="shared" si="14"/>
        <v>62964.512115467951</v>
      </c>
      <c r="AH19" s="202">
        <f t="shared" si="14"/>
        <v>63510.339974303926</v>
      </c>
      <c r="AI19" s="202">
        <f t="shared" si="14"/>
        <v>64056.167833139902</v>
      </c>
      <c r="AJ19" s="202">
        <f t="shared" si="14"/>
        <v>64601.995691975877</v>
      </c>
      <c r="AK19" s="202">
        <f t="shared" si="14"/>
        <v>65147.823550811852</v>
      </c>
      <c r="AL19" s="202">
        <f t="shared" si="14"/>
        <v>65693.65140964782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68422.79070382769</v>
      </c>
      <c r="AR19" s="202">
        <f t="shared" si="14"/>
        <v>68968.618562663672</v>
      </c>
      <c r="AS19" s="202">
        <f t="shared" si="14"/>
        <v>69514.446421499641</v>
      </c>
      <c r="AT19" s="202">
        <f t="shared" si="14"/>
        <v>70060.274280335623</v>
      </c>
      <c r="AU19" s="202">
        <f t="shared" si="14"/>
        <v>70606.102139171591</v>
      </c>
      <c r="AV19" s="202">
        <f t="shared" si="14"/>
        <v>71151.929998007574</v>
      </c>
      <c r="AW19" s="202">
        <f t="shared" si="14"/>
        <v>71697.757856843542</v>
      </c>
      <c r="AX19" s="202">
        <f t="shared" si="14"/>
        <v>72243.58571567951</v>
      </c>
      <c r="AY19" s="202">
        <f t="shared" si="14"/>
        <v>72789.413574515493</v>
      </c>
      <c r="AZ19" s="202">
        <f t="shared" si="14"/>
        <v>73335.241433351461</v>
      </c>
      <c r="BA19" s="202">
        <f t="shared" si="14"/>
        <v>73881.069292187443</v>
      </c>
      <c r="BB19" s="202">
        <f t="shared" si="14"/>
        <v>74426.897151023411</v>
      </c>
      <c r="BC19" s="202">
        <f t="shared" si="14"/>
        <v>74972.725009859394</v>
      </c>
      <c r="BD19" s="202">
        <f t="shared" si="14"/>
        <v>75518.552868695362</v>
      </c>
      <c r="BE19" s="202">
        <f t="shared" si="14"/>
        <v>80832.261278164064</v>
      </c>
      <c r="BF19" s="202">
        <f t="shared" si="14"/>
        <v>86145.969687632765</v>
      </c>
      <c r="BG19" s="202">
        <f t="shared" si="14"/>
        <v>91459.678097101467</v>
      </c>
      <c r="BH19" s="202">
        <f t="shared" si="14"/>
        <v>96773.386506570168</v>
      </c>
      <c r="BI19" s="202">
        <f t="shared" si="14"/>
        <v>102087.09491603887</v>
      </c>
      <c r="BJ19" s="202">
        <f t="shared" si="14"/>
        <v>107400.80332550757</v>
      </c>
      <c r="BK19" s="202">
        <f t="shared" si="14"/>
        <v>112714.51173497627</v>
      </c>
      <c r="BL19" s="202">
        <f t="shared" si="14"/>
        <v>118028.22014444497</v>
      </c>
      <c r="BM19" s="202">
        <f t="shared" si="14"/>
        <v>123341.92855391368</v>
      </c>
      <c r="BN19" s="202">
        <f t="shared" si="14"/>
        <v>128655.63696338238</v>
      </c>
      <c r="BO19" s="202">
        <f t="shared" si="14"/>
        <v>133969.34537285106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108.67974121091794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108.67974121091794</v>
      </c>
      <c r="G30" s="211">
        <f t="shared" si="16"/>
        <v>108.67974121091794</v>
      </c>
      <c r="H30" s="211">
        <f t="shared" si="16"/>
        <v>108.67974121091794</v>
      </c>
      <c r="I30" s="211">
        <f t="shared" si="16"/>
        <v>108.67974121091794</v>
      </c>
      <c r="J30" s="211">
        <f t="shared" si="16"/>
        <v>108.67974121091794</v>
      </c>
      <c r="K30" s="211">
        <f t="shared" si="16"/>
        <v>108.67974121091794</v>
      </c>
      <c r="L30" s="211">
        <f t="shared" si="16"/>
        <v>108.67974121091794</v>
      </c>
      <c r="M30" s="211">
        <f t="shared" si="16"/>
        <v>108.67974121091794</v>
      </c>
      <c r="N30" s="211">
        <f t="shared" si="16"/>
        <v>108.67974121091794</v>
      </c>
      <c r="O30" s="211">
        <f t="shared" si="16"/>
        <v>108.67974121091794</v>
      </c>
      <c r="P30" s="211">
        <f t="shared" si="17"/>
        <v>108.67974121091794</v>
      </c>
      <c r="Q30" s="211">
        <f t="shared" si="17"/>
        <v>108.67974121091794</v>
      </c>
      <c r="R30" s="211">
        <f t="shared" si="17"/>
        <v>108.67974121091794</v>
      </c>
      <c r="S30" s="211">
        <f t="shared" si="17"/>
        <v>108.67974121091794</v>
      </c>
      <c r="T30" s="211">
        <f t="shared" si="17"/>
        <v>108.67974121091794</v>
      </c>
      <c r="U30" s="211">
        <f t="shared" si="17"/>
        <v>112.29239412889301</v>
      </c>
      <c r="V30" s="211">
        <f t="shared" si="17"/>
        <v>119.51769996484313</v>
      </c>
      <c r="W30" s="211">
        <f t="shared" si="17"/>
        <v>126.74300580079327</v>
      </c>
      <c r="X30" s="211">
        <f t="shared" si="17"/>
        <v>133.96831163674338</v>
      </c>
      <c r="Y30" s="211">
        <f t="shared" si="17"/>
        <v>141.19361747269352</v>
      </c>
      <c r="Z30" s="211">
        <f t="shared" si="18"/>
        <v>148.41892330864363</v>
      </c>
      <c r="AA30" s="211">
        <f t="shared" si="18"/>
        <v>155.64422914459377</v>
      </c>
      <c r="AB30" s="211">
        <f t="shared" si="18"/>
        <v>162.8695349805439</v>
      </c>
      <c r="AC30" s="211">
        <f t="shared" si="18"/>
        <v>170.09484081649401</v>
      </c>
      <c r="AD30" s="211">
        <f t="shared" si="18"/>
        <v>177.32014665244412</v>
      </c>
      <c r="AE30" s="211">
        <f t="shared" si="18"/>
        <v>184.54545248839426</v>
      </c>
      <c r="AF30" s="211">
        <f t="shared" si="18"/>
        <v>191.7707583243444</v>
      </c>
      <c r="AG30" s="211">
        <f t="shared" si="18"/>
        <v>198.99606416029451</v>
      </c>
      <c r="AH30" s="211">
        <f t="shared" si="18"/>
        <v>206.22136999624465</v>
      </c>
      <c r="AI30" s="211">
        <f t="shared" si="18"/>
        <v>213.44667583219476</v>
      </c>
      <c r="AJ30" s="211">
        <f t="shared" si="19"/>
        <v>220.67198166814489</v>
      </c>
      <c r="AK30" s="211">
        <f t="shared" si="19"/>
        <v>227.897287504095</v>
      </c>
      <c r="AL30" s="211">
        <f t="shared" si="19"/>
        <v>235.12259334004511</v>
      </c>
      <c r="AM30" s="211">
        <f t="shared" si="19"/>
        <v>242.34789917599525</v>
      </c>
      <c r="AN30" s="211">
        <f t="shared" si="19"/>
        <v>249.57320501194539</v>
      </c>
      <c r="AO30" s="211">
        <f t="shared" si="19"/>
        <v>256.7985108478955</v>
      </c>
      <c r="AP30" s="211">
        <f t="shared" si="19"/>
        <v>264.02381668384561</v>
      </c>
      <c r="AQ30" s="211">
        <f t="shared" si="19"/>
        <v>271.24912251979572</v>
      </c>
      <c r="AR30" s="211">
        <f t="shared" si="19"/>
        <v>278.47442835574589</v>
      </c>
      <c r="AS30" s="211">
        <f t="shared" si="19"/>
        <v>285.699734191696</v>
      </c>
      <c r="AT30" s="211">
        <f t="shared" si="20"/>
        <v>292.92504002764611</v>
      </c>
      <c r="AU30" s="211">
        <f t="shared" si="20"/>
        <v>300.15034586359627</v>
      </c>
      <c r="AV30" s="211">
        <f t="shared" si="20"/>
        <v>307.37565169954638</v>
      </c>
      <c r="AW30" s="211">
        <f t="shared" si="20"/>
        <v>314.60095753549649</v>
      </c>
      <c r="AX30" s="211">
        <f t="shared" si="20"/>
        <v>321.82626337144666</v>
      </c>
      <c r="AY30" s="211">
        <f t="shared" si="20"/>
        <v>329.05156920739671</v>
      </c>
      <c r="AZ30" s="211">
        <f t="shared" si="20"/>
        <v>336.27687504334688</v>
      </c>
      <c r="BA30" s="211">
        <f t="shared" si="20"/>
        <v>343.50218087929699</v>
      </c>
      <c r="BB30" s="211">
        <f t="shared" si="20"/>
        <v>350.7274867152471</v>
      </c>
      <c r="BC30" s="211">
        <f t="shared" si="20"/>
        <v>357.95279255119726</v>
      </c>
      <c r="BD30" s="211">
        <f t="shared" si="21"/>
        <v>365.17809838714737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7124.7820082082608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7124.7820082082608</v>
      </c>
      <c r="G31" s="211">
        <f t="shared" si="16"/>
        <v>7124.7820082082608</v>
      </c>
      <c r="H31" s="211">
        <f t="shared" si="16"/>
        <v>7124.7820082082608</v>
      </c>
      <c r="I31" s="211">
        <f t="shared" si="16"/>
        <v>7124.7820082082608</v>
      </c>
      <c r="J31" s="211">
        <f t="shared" si="16"/>
        <v>7124.7820082082608</v>
      </c>
      <c r="K31" s="211">
        <f t="shared" si="16"/>
        <v>7124.7820082082608</v>
      </c>
      <c r="L31" s="211">
        <f t="shared" si="16"/>
        <v>7124.7820082082608</v>
      </c>
      <c r="M31" s="211">
        <f t="shared" si="16"/>
        <v>7124.7820082082608</v>
      </c>
      <c r="N31" s="211">
        <f t="shared" si="16"/>
        <v>7124.7820082082608</v>
      </c>
      <c r="O31" s="211">
        <f t="shared" si="16"/>
        <v>7124.7820082082608</v>
      </c>
      <c r="P31" s="211">
        <f t="shared" si="17"/>
        <v>7124.7820082082608</v>
      </c>
      <c r="Q31" s="211">
        <f t="shared" si="17"/>
        <v>7124.7820082082608</v>
      </c>
      <c r="R31" s="211">
        <f t="shared" si="17"/>
        <v>7124.7820082082608</v>
      </c>
      <c r="S31" s="211">
        <f t="shared" si="17"/>
        <v>7124.7820082082608</v>
      </c>
      <c r="T31" s="211">
        <f t="shared" si="17"/>
        <v>7124.7820082082608</v>
      </c>
      <c r="U31" s="211">
        <f t="shared" si="17"/>
        <v>7024.4329658391298</v>
      </c>
      <c r="V31" s="211">
        <f t="shared" si="17"/>
        <v>6823.7348811008687</v>
      </c>
      <c r="W31" s="211">
        <f t="shared" si="17"/>
        <v>6623.0367963626086</v>
      </c>
      <c r="X31" s="211">
        <f t="shared" si="17"/>
        <v>6422.3387116243475</v>
      </c>
      <c r="Y31" s="211">
        <f t="shared" si="17"/>
        <v>6221.6406268860865</v>
      </c>
      <c r="Z31" s="211">
        <f t="shared" si="18"/>
        <v>6020.9425421478254</v>
      </c>
      <c r="AA31" s="211">
        <f t="shared" si="18"/>
        <v>5820.2444574095643</v>
      </c>
      <c r="AB31" s="211">
        <f t="shared" si="18"/>
        <v>5619.5463726713042</v>
      </c>
      <c r="AC31" s="211">
        <f t="shared" si="18"/>
        <v>5418.8482879330431</v>
      </c>
      <c r="AD31" s="211">
        <f t="shared" si="18"/>
        <v>5218.1502031947821</v>
      </c>
      <c r="AE31" s="211">
        <f t="shared" si="18"/>
        <v>5017.452118456521</v>
      </c>
      <c r="AF31" s="211">
        <f t="shared" si="18"/>
        <v>4816.75403371826</v>
      </c>
      <c r="AG31" s="211">
        <f t="shared" si="18"/>
        <v>4616.0559489799998</v>
      </c>
      <c r="AH31" s="211">
        <f t="shared" si="18"/>
        <v>4415.3578642417378</v>
      </c>
      <c r="AI31" s="211">
        <f t="shared" si="18"/>
        <v>4214.6597795034777</v>
      </c>
      <c r="AJ31" s="211">
        <f t="shared" si="19"/>
        <v>4013.9616947652171</v>
      </c>
      <c r="AK31" s="211">
        <f t="shared" si="19"/>
        <v>3813.2636100269565</v>
      </c>
      <c r="AL31" s="211">
        <f t="shared" si="19"/>
        <v>3612.5655252886959</v>
      </c>
      <c r="AM31" s="211">
        <f t="shared" si="19"/>
        <v>3411.8674405504348</v>
      </c>
      <c r="AN31" s="211">
        <f t="shared" si="19"/>
        <v>3211.1693558121738</v>
      </c>
      <c r="AO31" s="211">
        <f t="shared" si="19"/>
        <v>3010.4712710739132</v>
      </c>
      <c r="AP31" s="211">
        <f t="shared" si="19"/>
        <v>2809.7731863356521</v>
      </c>
      <c r="AQ31" s="211">
        <f t="shared" si="19"/>
        <v>2609.075101597391</v>
      </c>
      <c r="AR31" s="211">
        <f t="shared" si="19"/>
        <v>2408.37701685913</v>
      </c>
      <c r="AS31" s="211">
        <f t="shared" si="19"/>
        <v>2207.6789321208698</v>
      </c>
      <c r="AT31" s="211">
        <f t="shared" si="20"/>
        <v>2006.9808473826088</v>
      </c>
      <c r="AU31" s="211">
        <f t="shared" si="20"/>
        <v>1806.2827626443477</v>
      </c>
      <c r="AV31" s="211">
        <f t="shared" si="20"/>
        <v>1605.5846779060876</v>
      </c>
      <c r="AW31" s="211">
        <f t="shared" si="20"/>
        <v>1404.8865931678256</v>
      </c>
      <c r="AX31" s="211">
        <f t="shared" si="20"/>
        <v>1204.1885084295654</v>
      </c>
      <c r="AY31" s="211">
        <f t="shared" si="20"/>
        <v>1003.4904236913044</v>
      </c>
      <c r="AZ31" s="211">
        <f t="shared" si="20"/>
        <v>802.79233895304333</v>
      </c>
      <c r="BA31" s="211">
        <f t="shared" si="20"/>
        <v>602.09425421478227</v>
      </c>
      <c r="BB31" s="211">
        <f t="shared" si="20"/>
        <v>401.39616947652212</v>
      </c>
      <c r="BC31" s="211">
        <f t="shared" si="20"/>
        <v>200.69808473826015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188712.80365088707</v>
      </c>
      <c r="E32" s="204">
        <f>Income!E79</f>
        <v>352263.90014832257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6290.4267883629027</v>
      </c>
      <c r="BF32" s="211">
        <f t="shared" si="21"/>
        <v>12580.853576725805</v>
      </c>
      <c r="BG32" s="211">
        <f t="shared" si="21"/>
        <v>18871.280365088707</v>
      </c>
      <c r="BH32" s="211">
        <f t="shared" si="21"/>
        <v>25161.707153451611</v>
      </c>
      <c r="BI32" s="211">
        <f t="shared" si="21"/>
        <v>31452.133941814514</v>
      </c>
      <c r="BJ32" s="211">
        <f t="shared" si="21"/>
        <v>37742.560730177414</v>
      </c>
      <c r="BK32" s="211">
        <f t="shared" si="21"/>
        <v>44032.987518540322</v>
      </c>
      <c r="BL32" s="211">
        <f t="shared" si="21"/>
        <v>50323.414306903222</v>
      </c>
      <c r="BM32" s="211">
        <f t="shared" si="21"/>
        <v>56613.841095266122</v>
      </c>
      <c r="BN32" s="211">
        <f t="shared" si="22"/>
        <v>62904.267883629029</v>
      </c>
      <c r="BO32" s="211">
        <f t="shared" si="22"/>
        <v>69194.694671991921</v>
      </c>
      <c r="BP32" s="211">
        <f t="shared" si="22"/>
        <v>75485.121460354829</v>
      </c>
      <c r="BQ32" s="211">
        <f t="shared" si="22"/>
        <v>81775.548248717736</v>
      </c>
      <c r="BR32" s="211">
        <f t="shared" si="22"/>
        <v>88065.975037080643</v>
      </c>
      <c r="BS32" s="211">
        <f t="shared" si="22"/>
        <v>94356.401825443536</v>
      </c>
      <c r="BT32" s="211">
        <f t="shared" si="22"/>
        <v>100646.82861380644</v>
      </c>
      <c r="BU32" s="211">
        <f t="shared" si="22"/>
        <v>106937.25540216935</v>
      </c>
      <c r="BV32" s="211">
        <f t="shared" si="22"/>
        <v>113227.68219053224</v>
      </c>
      <c r="BW32" s="211">
        <f t="shared" si="22"/>
        <v>119518.10897889515</v>
      </c>
      <c r="BX32" s="211">
        <f t="shared" si="23"/>
        <v>125808.53576725806</v>
      </c>
      <c r="BY32" s="211">
        <f t="shared" si="23"/>
        <v>132098.96255562094</v>
      </c>
      <c r="BZ32" s="211">
        <f t="shared" si="23"/>
        <v>138389.38934398384</v>
      </c>
      <c r="CA32" s="211">
        <f t="shared" si="23"/>
        <v>144679.81613234675</v>
      </c>
      <c r="CB32" s="211">
        <f t="shared" si="23"/>
        <v>150970.24292070966</v>
      </c>
      <c r="CC32" s="211">
        <f t="shared" si="23"/>
        <v>157260.66970907256</v>
      </c>
      <c r="CD32" s="211">
        <f t="shared" si="23"/>
        <v>163551.09649743547</v>
      </c>
      <c r="CE32" s="211">
        <f t="shared" si="23"/>
        <v>169841.52328579835</v>
      </c>
      <c r="CF32" s="211">
        <f t="shared" si="23"/>
        <v>176131.95007416129</v>
      </c>
      <c r="CG32" s="211">
        <f t="shared" si="23"/>
        <v>182422.37686252416</v>
      </c>
      <c r="CH32" s="211">
        <f t="shared" si="24"/>
        <v>188712.80365088707</v>
      </c>
      <c r="CI32" s="211">
        <f t="shared" si="24"/>
        <v>199992.18961622746</v>
      </c>
      <c r="CJ32" s="211">
        <f t="shared" si="24"/>
        <v>211271.57558156783</v>
      </c>
      <c r="CK32" s="211">
        <f t="shared" si="24"/>
        <v>222550.96154690822</v>
      </c>
      <c r="CL32" s="211">
        <f t="shared" si="24"/>
        <v>233830.34751224858</v>
      </c>
      <c r="CM32" s="211">
        <f t="shared" si="24"/>
        <v>245109.73347758898</v>
      </c>
      <c r="CN32" s="211">
        <f t="shared" si="24"/>
        <v>256389.11944292934</v>
      </c>
      <c r="CO32" s="211">
        <f t="shared" si="24"/>
        <v>267668.5054082697</v>
      </c>
      <c r="CP32" s="211">
        <f t="shared" si="24"/>
        <v>278947.89137361012</v>
      </c>
      <c r="CQ32" s="211">
        <f t="shared" si="24"/>
        <v>290227.27733895049</v>
      </c>
      <c r="CR32" s="211">
        <f t="shared" si="25"/>
        <v>301506.66330429085</v>
      </c>
      <c r="CS32" s="211">
        <f t="shared" si="25"/>
        <v>312786.04926963127</v>
      </c>
      <c r="CT32" s="211">
        <f t="shared" si="25"/>
        <v>324065.43523497164</v>
      </c>
      <c r="CU32" s="211">
        <f t="shared" si="25"/>
        <v>335344.821200312</v>
      </c>
      <c r="CV32" s="211">
        <f t="shared" si="25"/>
        <v>346624.20716565236</v>
      </c>
      <c r="CW32" s="211">
        <f t="shared" si="25"/>
        <v>352263.90014832257</v>
      </c>
      <c r="CX32" s="211">
        <f t="shared" si="25"/>
        <v>352263.90014832257</v>
      </c>
      <c r="CY32" s="211">
        <f t="shared" si="25"/>
        <v>352263.90014832257</v>
      </c>
      <c r="CZ32" s="211">
        <f t="shared" si="25"/>
        <v>352263.90014832257</v>
      </c>
      <c r="DA32" s="211">
        <f t="shared" si="25"/>
        <v>352263.90014832257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5871.0650024720435</v>
      </c>
      <c r="C34" s="204">
        <f>Income!C82</f>
        <v>0</v>
      </c>
      <c r="D34" s="204">
        <f>Income!D82</f>
        <v>0</v>
      </c>
      <c r="E34" s="204">
        <f>Income!E82</f>
        <v>58710.650024720424</v>
      </c>
      <c r="F34" s="211">
        <f t="shared" si="16"/>
        <v>5871.0650024720435</v>
      </c>
      <c r="G34" s="211">
        <f t="shared" si="16"/>
        <v>5871.0650024720435</v>
      </c>
      <c r="H34" s="211">
        <f t="shared" si="16"/>
        <v>5871.0650024720435</v>
      </c>
      <c r="I34" s="211">
        <f t="shared" si="16"/>
        <v>5871.0650024720435</v>
      </c>
      <c r="J34" s="211">
        <f t="shared" si="16"/>
        <v>5871.0650024720435</v>
      </c>
      <c r="K34" s="211">
        <f t="shared" si="16"/>
        <v>5871.0650024720435</v>
      </c>
      <c r="L34" s="211">
        <f t="shared" si="16"/>
        <v>5871.0650024720435</v>
      </c>
      <c r="M34" s="211">
        <f t="shared" si="16"/>
        <v>5871.0650024720435</v>
      </c>
      <c r="N34" s="211">
        <f t="shared" si="16"/>
        <v>5871.0650024720435</v>
      </c>
      <c r="O34" s="211">
        <f t="shared" si="16"/>
        <v>5871.0650024720435</v>
      </c>
      <c r="P34" s="211">
        <f t="shared" si="17"/>
        <v>5871.0650024720435</v>
      </c>
      <c r="Q34" s="211">
        <f t="shared" si="17"/>
        <v>5871.0650024720435</v>
      </c>
      <c r="R34" s="211">
        <f t="shared" si="17"/>
        <v>5871.0650024720435</v>
      </c>
      <c r="S34" s="211">
        <f t="shared" si="17"/>
        <v>5871.0650024720435</v>
      </c>
      <c r="T34" s="211">
        <f t="shared" si="17"/>
        <v>5871.0650024720435</v>
      </c>
      <c r="U34" s="211">
        <f t="shared" si="17"/>
        <v>5788.3739460991974</v>
      </c>
      <c r="V34" s="211">
        <f t="shared" si="17"/>
        <v>5622.9918333535061</v>
      </c>
      <c r="W34" s="211">
        <f t="shared" si="17"/>
        <v>5457.6097206078148</v>
      </c>
      <c r="X34" s="211">
        <f t="shared" si="17"/>
        <v>5292.2276078621235</v>
      </c>
      <c r="Y34" s="211">
        <f t="shared" si="17"/>
        <v>5126.8454951164322</v>
      </c>
      <c r="Z34" s="211">
        <f t="shared" si="18"/>
        <v>4961.4633823707409</v>
      </c>
      <c r="AA34" s="211">
        <f t="shared" si="18"/>
        <v>4796.0812696250496</v>
      </c>
      <c r="AB34" s="211">
        <f t="shared" si="18"/>
        <v>4630.6991568793583</v>
      </c>
      <c r="AC34" s="211">
        <f t="shared" si="18"/>
        <v>4465.3170441336661</v>
      </c>
      <c r="AD34" s="211">
        <f t="shared" si="18"/>
        <v>4299.9349313879757</v>
      </c>
      <c r="AE34" s="211">
        <f t="shared" si="18"/>
        <v>4134.5528186422835</v>
      </c>
      <c r="AF34" s="211">
        <f t="shared" si="18"/>
        <v>3969.1707058965922</v>
      </c>
      <c r="AG34" s="211">
        <f t="shared" si="18"/>
        <v>3803.7885931509013</v>
      </c>
      <c r="AH34" s="211">
        <f t="shared" si="18"/>
        <v>3638.40648040521</v>
      </c>
      <c r="AI34" s="211">
        <f t="shared" si="18"/>
        <v>3473.0243676595182</v>
      </c>
      <c r="AJ34" s="211">
        <f t="shared" si="19"/>
        <v>3307.6422549138269</v>
      </c>
      <c r="AK34" s="211">
        <f t="shared" si="19"/>
        <v>3142.2601421681356</v>
      </c>
      <c r="AL34" s="211">
        <f t="shared" si="19"/>
        <v>2976.8780294224448</v>
      </c>
      <c r="AM34" s="211">
        <f t="shared" si="19"/>
        <v>2811.4959166767535</v>
      </c>
      <c r="AN34" s="211">
        <f t="shared" si="19"/>
        <v>2646.1138039310617</v>
      </c>
      <c r="AO34" s="211">
        <f t="shared" si="19"/>
        <v>2480.7316911853704</v>
      </c>
      <c r="AP34" s="211">
        <f t="shared" si="19"/>
        <v>2315.3495784396791</v>
      </c>
      <c r="AQ34" s="211">
        <f t="shared" si="19"/>
        <v>2149.9674656939883</v>
      </c>
      <c r="AR34" s="211">
        <f t="shared" si="19"/>
        <v>1984.5853529482965</v>
      </c>
      <c r="AS34" s="211">
        <f t="shared" si="19"/>
        <v>1819.2032402026048</v>
      </c>
      <c r="AT34" s="211">
        <f t="shared" si="20"/>
        <v>1653.821127456913</v>
      </c>
      <c r="AU34" s="211">
        <f t="shared" si="20"/>
        <v>1488.4390147112226</v>
      </c>
      <c r="AV34" s="211">
        <f t="shared" si="20"/>
        <v>1323.0569019655304</v>
      </c>
      <c r="AW34" s="211">
        <f t="shared" si="20"/>
        <v>1157.6747892198391</v>
      </c>
      <c r="AX34" s="211">
        <f t="shared" si="20"/>
        <v>992.29267647414872</v>
      </c>
      <c r="AY34" s="211">
        <f t="shared" si="20"/>
        <v>826.91056372845651</v>
      </c>
      <c r="AZ34" s="211">
        <f t="shared" si="20"/>
        <v>661.52845098276521</v>
      </c>
      <c r="BA34" s="211">
        <f t="shared" si="20"/>
        <v>496.14633823707481</v>
      </c>
      <c r="BB34" s="211">
        <f t="shared" si="20"/>
        <v>330.7642254913826</v>
      </c>
      <c r="BC34" s="211">
        <f t="shared" si="20"/>
        <v>165.3821127456913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4049.0103465324432</v>
      </c>
      <c r="CJ34" s="211">
        <f t="shared" si="24"/>
        <v>8098.0206930648865</v>
      </c>
      <c r="CK34" s="211">
        <f t="shared" si="24"/>
        <v>12147.03103959733</v>
      </c>
      <c r="CL34" s="211">
        <f t="shared" si="24"/>
        <v>16196.041386129773</v>
      </c>
      <c r="CM34" s="211">
        <f t="shared" si="24"/>
        <v>20245.051732662214</v>
      </c>
      <c r="CN34" s="211">
        <f t="shared" si="24"/>
        <v>24294.06207919466</v>
      </c>
      <c r="CO34" s="211">
        <f t="shared" si="24"/>
        <v>28343.072425727103</v>
      </c>
      <c r="CP34" s="211">
        <f t="shared" si="24"/>
        <v>32392.082772259546</v>
      </c>
      <c r="CQ34" s="211">
        <f t="shared" si="24"/>
        <v>36441.093118791992</v>
      </c>
      <c r="CR34" s="211">
        <f t="shared" si="25"/>
        <v>40490.103465324428</v>
      </c>
      <c r="CS34" s="211">
        <f t="shared" si="25"/>
        <v>44539.113811856878</v>
      </c>
      <c r="CT34" s="211">
        <f t="shared" si="25"/>
        <v>48588.124158389321</v>
      </c>
      <c r="CU34" s="211">
        <f t="shared" si="25"/>
        <v>52637.134504921756</v>
      </c>
      <c r="CV34" s="211">
        <f t="shared" si="25"/>
        <v>56686.144851454206</v>
      </c>
      <c r="CW34" s="211">
        <f t="shared" si="25"/>
        <v>58710.650024720424</v>
      </c>
      <c r="CX34" s="211">
        <f t="shared" si="25"/>
        <v>58710.650024720424</v>
      </c>
      <c r="CY34" s="211">
        <f t="shared" si="25"/>
        <v>58710.650024720424</v>
      </c>
      <c r="CZ34" s="211">
        <f t="shared" si="25"/>
        <v>58710.650024720424</v>
      </c>
      <c r="DA34" s="211">
        <f t="shared" si="25"/>
        <v>58710.650024720424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24218.143135197181</v>
      </c>
      <c r="C36" s="204">
        <f>Income!C85</f>
        <v>49904.052521012367</v>
      </c>
      <c r="D36" s="204">
        <f>Income!D85</f>
        <v>14677.662506180106</v>
      </c>
      <c r="E36" s="204">
        <f>Income!E85</f>
        <v>20548.727508652148</v>
      </c>
      <c r="F36" s="211">
        <f t="shared" si="16"/>
        <v>24218.143135197181</v>
      </c>
      <c r="G36" s="211">
        <f t="shared" si="16"/>
        <v>24218.143135197181</v>
      </c>
      <c r="H36" s="211">
        <f t="shared" si="16"/>
        <v>24218.143135197181</v>
      </c>
      <c r="I36" s="211">
        <f t="shared" si="16"/>
        <v>24218.143135197181</v>
      </c>
      <c r="J36" s="211">
        <f t="shared" si="16"/>
        <v>24218.143135197181</v>
      </c>
      <c r="K36" s="211">
        <f t="shared" si="16"/>
        <v>24218.143135197181</v>
      </c>
      <c r="L36" s="211">
        <f t="shared" si="16"/>
        <v>24218.143135197181</v>
      </c>
      <c r="M36" s="211">
        <f t="shared" si="16"/>
        <v>24218.143135197181</v>
      </c>
      <c r="N36" s="211">
        <f t="shared" si="16"/>
        <v>24218.143135197181</v>
      </c>
      <c r="O36" s="211">
        <f t="shared" si="16"/>
        <v>24218.143135197181</v>
      </c>
      <c r="P36" s="211">
        <f t="shared" si="16"/>
        <v>24218.143135197181</v>
      </c>
      <c r="Q36" s="211">
        <f t="shared" si="16"/>
        <v>24218.143135197181</v>
      </c>
      <c r="R36" s="211">
        <f t="shared" si="16"/>
        <v>24218.143135197181</v>
      </c>
      <c r="S36" s="211">
        <f t="shared" si="16"/>
        <v>24218.143135197181</v>
      </c>
      <c r="T36" s="211">
        <f t="shared" si="16"/>
        <v>24218.143135197181</v>
      </c>
      <c r="U36" s="211">
        <f t="shared" si="16"/>
        <v>24579.91650682838</v>
      </c>
      <c r="V36" s="211">
        <f t="shared" si="17"/>
        <v>25303.463250090783</v>
      </c>
      <c r="W36" s="211">
        <f t="shared" si="17"/>
        <v>26027.009993353182</v>
      </c>
      <c r="X36" s="211">
        <f t="shared" si="17"/>
        <v>26750.556736615581</v>
      </c>
      <c r="Y36" s="211">
        <f t="shared" si="17"/>
        <v>27474.10347987798</v>
      </c>
      <c r="Z36" s="211">
        <f t="shared" si="17"/>
        <v>28197.650223140379</v>
      </c>
      <c r="AA36" s="211">
        <f t="shared" si="17"/>
        <v>28921.196966402778</v>
      </c>
      <c r="AB36" s="211">
        <f t="shared" si="17"/>
        <v>29644.743709665177</v>
      </c>
      <c r="AC36" s="211">
        <f t="shared" si="17"/>
        <v>30368.290452927577</v>
      </c>
      <c r="AD36" s="211">
        <f t="shared" si="17"/>
        <v>31091.837196189979</v>
      </c>
      <c r="AE36" s="211">
        <f t="shared" si="17"/>
        <v>31815.383939452378</v>
      </c>
      <c r="AF36" s="211">
        <f t="shared" si="18"/>
        <v>32538.930682714778</v>
      </c>
      <c r="AG36" s="211">
        <f t="shared" si="18"/>
        <v>33262.47742597718</v>
      </c>
      <c r="AH36" s="211">
        <f t="shared" si="18"/>
        <v>33986.024169239579</v>
      </c>
      <c r="AI36" s="211">
        <f t="shared" si="18"/>
        <v>34709.570912501978</v>
      </c>
      <c r="AJ36" s="211">
        <f t="shared" si="18"/>
        <v>35433.117655764378</v>
      </c>
      <c r="AK36" s="211">
        <f t="shared" si="18"/>
        <v>36156.664399026777</v>
      </c>
      <c r="AL36" s="211">
        <f t="shared" si="18"/>
        <v>36880.211142289176</v>
      </c>
      <c r="AM36" s="211">
        <f t="shared" si="18"/>
        <v>37603.757885551575</v>
      </c>
      <c r="AN36" s="211">
        <f t="shared" si="18"/>
        <v>38327.304628813974</v>
      </c>
      <c r="AO36" s="211">
        <f t="shared" si="18"/>
        <v>39050.851372076373</v>
      </c>
      <c r="AP36" s="211">
        <f t="shared" si="19"/>
        <v>39774.398115338772</v>
      </c>
      <c r="AQ36" s="211">
        <f t="shared" si="19"/>
        <v>40497.944858601171</v>
      </c>
      <c r="AR36" s="211">
        <f t="shared" si="19"/>
        <v>41221.49160186357</v>
      </c>
      <c r="AS36" s="211">
        <f t="shared" si="19"/>
        <v>41945.038345125969</v>
      </c>
      <c r="AT36" s="211">
        <f t="shared" si="19"/>
        <v>42668.585088388369</v>
      </c>
      <c r="AU36" s="211">
        <f t="shared" si="19"/>
        <v>43392.131831650768</v>
      </c>
      <c r="AV36" s="211">
        <f t="shared" si="19"/>
        <v>44115.678574913167</v>
      </c>
      <c r="AW36" s="211">
        <f t="shared" si="19"/>
        <v>44839.225318175566</v>
      </c>
      <c r="AX36" s="211">
        <f t="shared" si="19"/>
        <v>45562.772061437965</v>
      </c>
      <c r="AY36" s="211">
        <f t="shared" si="19"/>
        <v>46286.318804700364</v>
      </c>
      <c r="AZ36" s="211">
        <f t="shared" si="20"/>
        <v>47009.865547962763</v>
      </c>
      <c r="BA36" s="211">
        <f t="shared" si="20"/>
        <v>47733.41229122517</v>
      </c>
      <c r="BB36" s="211">
        <f t="shared" si="20"/>
        <v>48456.959034487569</v>
      </c>
      <c r="BC36" s="211">
        <f t="shared" si="20"/>
        <v>49180.505777749968</v>
      </c>
      <c r="BD36" s="211">
        <f t="shared" si="20"/>
        <v>49904.052521012367</v>
      </c>
      <c r="BE36" s="211">
        <f t="shared" si="20"/>
        <v>48729.839520517955</v>
      </c>
      <c r="BF36" s="211">
        <f t="shared" si="20"/>
        <v>47555.62652002355</v>
      </c>
      <c r="BG36" s="211">
        <f t="shared" si="20"/>
        <v>46381.413519529138</v>
      </c>
      <c r="BH36" s="211">
        <f t="shared" si="20"/>
        <v>45207.200519034734</v>
      </c>
      <c r="BI36" s="211">
        <f t="shared" si="20"/>
        <v>44032.987518540322</v>
      </c>
      <c r="BJ36" s="211">
        <f t="shared" si="21"/>
        <v>42858.774518045917</v>
      </c>
      <c r="BK36" s="211">
        <f t="shared" si="21"/>
        <v>41684.561517551505</v>
      </c>
      <c r="BL36" s="211">
        <f t="shared" si="21"/>
        <v>40510.3485170571</v>
      </c>
      <c r="BM36" s="211">
        <f t="shared" si="21"/>
        <v>39336.135516562688</v>
      </c>
      <c r="BN36" s="211">
        <f t="shared" si="21"/>
        <v>38161.922516068284</v>
      </c>
      <c r="BO36" s="211">
        <f t="shared" si="21"/>
        <v>36987.709515573872</v>
      </c>
      <c r="BP36" s="211">
        <f t="shared" si="21"/>
        <v>35813.49651507946</v>
      </c>
      <c r="BQ36" s="211">
        <f t="shared" si="21"/>
        <v>34639.283514585055</v>
      </c>
      <c r="BR36" s="211">
        <f t="shared" si="21"/>
        <v>33465.07051409065</v>
      </c>
      <c r="BS36" s="211">
        <f t="shared" si="21"/>
        <v>32290.857513596238</v>
      </c>
      <c r="BT36" s="211">
        <f t="shared" si="22"/>
        <v>31116.64451310183</v>
      </c>
      <c r="BU36" s="211">
        <f t="shared" si="22"/>
        <v>29942.431512607422</v>
      </c>
      <c r="BV36" s="211">
        <f t="shared" si="22"/>
        <v>28768.218512113013</v>
      </c>
      <c r="BW36" s="211">
        <f t="shared" si="22"/>
        <v>27594.005511618605</v>
      </c>
      <c r="BX36" s="211">
        <f t="shared" si="22"/>
        <v>26419.792511124197</v>
      </c>
      <c r="BY36" s="211">
        <f t="shared" si="22"/>
        <v>25245.579510629788</v>
      </c>
      <c r="BZ36" s="211">
        <f t="shared" si="22"/>
        <v>24071.36651013538</v>
      </c>
      <c r="CA36" s="211">
        <f t="shared" si="22"/>
        <v>22897.153509640968</v>
      </c>
      <c r="CB36" s="211">
        <f t="shared" si="22"/>
        <v>21722.94050914656</v>
      </c>
      <c r="CC36" s="211">
        <f t="shared" si="22"/>
        <v>20548.727508652151</v>
      </c>
      <c r="CD36" s="211">
        <f t="shared" si="23"/>
        <v>19374.514508157743</v>
      </c>
      <c r="CE36" s="211">
        <f t="shared" si="23"/>
        <v>18200.301507663335</v>
      </c>
      <c r="CF36" s="211">
        <f t="shared" si="23"/>
        <v>17026.088507168926</v>
      </c>
      <c r="CG36" s="211">
        <f t="shared" si="23"/>
        <v>15851.875506674522</v>
      </c>
      <c r="CH36" s="211">
        <f t="shared" si="23"/>
        <v>14677.66250618011</v>
      </c>
      <c r="CI36" s="211">
        <f t="shared" si="23"/>
        <v>15082.563540833351</v>
      </c>
      <c r="CJ36" s="211">
        <f t="shared" si="23"/>
        <v>15487.464575486594</v>
      </c>
      <c r="CK36" s="211">
        <f t="shared" si="23"/>
        <v>15892.365610139839</v>
      </c>
      <c r="CL36" s="211">
        <f t="shared" si="23"/>
        <v>16297.266644793082</v>
      </c>
      <c r="CM36" s="211">
        <f t="shared" si="23"/>
        <v>16702.167679446327</v>
      </c>
      <c r="CN36" s="211">
        <f t="shared" si="24"/>
        <v>17107.068714099572</v>
      </c>
      <c r="CO36" s="211">
        <f t="shared" si="24"/>
        <v>17511.969748752817</v>
      </c>
      <c r="CP36" s="211">
        <f t="shared" si="24"/>
        <v>17916.870783406059</v>
      </c>
      <c r="CQ36" s="211">
        <f t="shared" si="24"/>
        <v>18321.771818059304</v>
      </c>
      <c r="CR36" s="211">
        <f t="shared" si="24"/>
        <v>18726.672852712549</v>
      </c>
      <c r="CS36" s="211">
        <f t="shared" si="24"/>
        <v>19131.573887365794</v>
      </c>
      <c r="CT36" s="211">
        <f t="shared" si="24"/>
        <v>19536.474922019035</v>
      </c>
      <c r="CU36" s="211">
        <f t="shared" si="24"/>
        <v>19941.37595667228</v>
      </c>
      <c r="CV36" s="211">
        <f t="shared" si="24"/>
        <v>20346.276991325525</v>
      </c>
      <c r="CW36" s="211">
        <f t="shared" si="24"/>
        <v>20548.727508652148</v>
      </c>
      <c r="CX36" s="211">
        <f t="shared" si="25"/>
        <v>20548.727508652148</v>
      </c>
      <c r="CY36" s="211">
        <f t="shared" si="25"/>
        <v>20548.727508652148</v>
      </c>
      <c r="CZ36" s="211">
        <f t="shared" si="25"/>
        <v>20548.727508652148</v>
      </c>
      <c r="DA36" s="211">
        <f t="shared" si="25"/>
        <v>20548.727508652148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1299.5847010680307</v>
      </c>
      <c r="D37" s="204">
        <f>Income!D86</f>
        <v>2358.9100456360889</v>
      </c>
      <c r="E37" s="204">
        <f>Income!E86</f>
        <v>16145.428756798117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18.304009874197678</v>
      </c>
      <c r="V37" s="211">
        <f t="shared" si="17"/>
        <v>54.912029622592911</v>
      </c>
      <c r="W37" s="211">
        <f t="shared" si="17"/>
        <v>91.520049370988147</v>
      </c>
      <c r="X37" s="211">
        <f t="shared" si="17"/>
        <v>128.12806911938335</v>
      </c>
      <c r="Y37" s="211">
        <f t="shared" si="17"/>
        <v>164.73608886777859</v>
      </c>
      <c r="Z37" s="211">
        <f t="shared" si="18"/>
        <v>201.34410861617383</v>
      </c>
      <c r="AA37" s="211">
        <f t="shared" si="18"/>
        <v>237.95212836456906</v>
      </c>
      <c r="AB37" s="211">
        <f t="shared" si="18"/>
        <v>274.56014811296427</v>
      </c>
      <c r="AC37" s="211">
        <f t="shared" si="18"/>
        <v>311.16816786135951</v>
      </c>
      <c r="AD37" s="211">
        <f t="shared" si="18"/>
        <v>347.77618760975474</v>
      </c>
      <c r="AE37" s="211">
        <f t="shared" si="18"/>
        <v>384.38420735814998</v>
      </c>
      <c r="AF37" s="211">
        <f t="shared" si="18"/>
        <v>420.99222710654522</v>
      </c>
      <c r="AG37" s="211">
        <f t="shared" si="18"/>
        <v>457.60024685494045</v>
      </c>
      <c r="AH37" s="211">
        <f t="shared" si="18"/>
        <v>494.20826660333563</v>
      </c>
      <c r="AI37" s="211">
        <f t="shared" si="18"/>
        <v>530.81628635173081</v>
      </c>
      <c r="AJ37" s="211">
        <f t="shared" si="19"/>
        <v>567.42430610012616</v>
      </c>
      <c r="AK37" s="211">
        <f t="shared" si="19"/>
        <v>604.03232584852128</v>
      </c>
      <c r="AL37" s="211">
        <f t="shared" si="19"/>
        <v>640.64034559691652</v>
      </c>
      <c r="AM37" s="211">
        <f t="shared" si="19"/>
        <v>677.24836534531175</v>
      </c>
      <c r="AN37" s="211">
        <f t="shared" si="19"/>
        <v>713.85638509370699</v>
      </c>
      <c r="AO37" s="211">
        <f t="shared" si="19"/>
        <v>750.46440484210223</v>
      </c>
      <c r="AP37" s="211">
        <f t="shared" si="19"/>
        <v>787.07242459049746</v>
      </c>
      <c r="AQ37" s="211">
        <f t="shared" si="19"/>
        <v>823.6804443388927</v>
      </c>
      <c r="AR37" s="211">
        <f t="shared" si="19"/>
        <v>860.28846408728782</v>
      </c>
      <c r="AS37" s="211">
        <f t="shared" si="19"/>
        <v>896.89648383568317</v>
      </c>
      <c r="AT37" s="211">
        <f t="shared" si="20"/>
        <v>933.50450358407829</v>
      </c>
      <c r="AU37" s="211">
        <f t="shared" si="20"/>
        <v>970.11252333247353</v>
      </c>
      <c r="AV37" s="211">
        <f t="shared" si="20"/>
        <v>1006.7205430808689</v>
      </c>
      <c r="AW37" s="211">
        <f t="shared" si="20"/>
        <v>1043.328562829264</v>
      </c>
      <c r="AX37" s="211">
        <f t="shared" si="20"/>
        <v>1079.9365825776592</v>
      </c>
      <c r="AY37" s="211">
        <f t="shared" si="20"/>
        <v>1116.5446023260545</v>
      </c>
      <c r="AZ37" s="211">
        <f t="shared" si="20"/>
        <v>1153.1526220744497</v>
      </c>
      <c r="BA37" s="211">
        <f t="shared" si="20"/>
        <v>1189.7606418228449</v>
      </c>
      <c r="BB37" s="211">
        <f t="shared" si="20"/>
        <v>1226.3686615712402</v>
      </c>
      <c r="BC37" s="211">
        <f t="shared" si="20"/>
        <v>1262.9766813196354</v>
      </c>
      <c r="BD37" s="211">
        <f t="shared" si="21"/>
        <v>1299.5847010680307</v>
      </c>
      <c r="BE37" s="211">
        <f t="shared" si="21"/>
        <v>1334.8955458869659</v>
      </c>
      <c r="BF37" s="211">
        <f t="shared" si="21"/>
        <v>1370.2063907059012</v>
      </c>
      <c r="BG37" s="211">
        <f t="shared" si="21"/>
        <v>1405.5172355248365</v>
      </c>
      <c r="BH37" s="211">
        <f t="shared" si="21"/>
        <v>1440.8280803437717</v>
      </c>
      <c r="BI37" s="211">
        <f t="shared" si="21"/>
        <v>1476.138925162707</v>
      </c>
      <c r="BJ37" s="211">
        <f t="shared" si="21"/>
        <v>1511.4497699816422</v>
      </c>
      <c r="BK37" s="211">
        <f t="shared" si="21"/>
        <v>1546.7606148005775</v>
      </c>
      <c r="BL37" s="211">
        <f t="shared" si="21"/>
        <v>1582.0714596195128</v>
      </c>
      <c r="BM37" s="211">
        <f t="shared" si="21"/>
        <v>1617.382304438448</v>
      </c>
      <c r="BN37" s="211">
        <f t="shared" si="22"/>
        <v>1652.6931492573835</v>
      </c>
      <c r="BO37" s="211">
        <f t="shared" si="22"/>
        <v>1688.0039940763186</v>
      </c>
      <c r="BP37" s="211">
        <f t="shared" si="22"/>
        <v>1723.3148388952538</v>
      </c>
      <c r="BQ37" s="211">
        <f t="shared" si="22"/>
        <v>1758.6256837141891</v>
      </c>
      <c r="BR37" s="211">
        <f t="shared" si="22"/>
        <v>1793.9365285331246</v>
      </c>
      <c r="BS37" s="211">
        <f t="shared" si="22"/>
        <v>1829.2473733520596</v>
      </c>
      <c r="BT37" s="211">
        <f t="shared" si="22"/>
        <v>1864.5582181709951</v>
      </c>
      <c r="BU37" s="211">
        <f t="shared" si="22"/>
        <v>1899.8690629899302</v>
      </c>
      <c r="BV37" s="211">
        <f t="shared" si="22"/>
        <v>1935.1799078088657</v>
      </c>
      <c r="BW37" s="211">
        <f t="shared" si="22"/>
        <v>1970.4907526278007</v>
      </c>
      <c r="BX37" s="211">
        <f t="shared" si="23"/>
        <v>2005.8015974467362</v>
      </c>
      <c r="BY37" s="211">
        <f t="shared" si="23"/>
        <v>2041.1124422656712</v>
      </c>
      <c r="BZ37" s="211">
        <f t="shared" si="23"/>
        <v>2076.4232870846067</v>
      </c>
      <c r="CA37" s="211">
        <f t="shared" si="23"/>
        <v>2111.7341319035418</v>
      </c>
      <c r="CB37" s="211">
        <f t="shared" si="23"/>
        <v>2147.0449767224773</v>
      </c>
      <c r="CC37" s="211">
        <f t="shared" si="23"/>
        <v>2182.3558215414123</v>
      </c>
      <c r="CD37" s="211">
        <f t="shared" si="23"/>
        <v>2217.6666663603478</v>
      </c>
      <c r="CE37" s="211">
        <f t="shared" si="23"/>
        <v>2252.9775111792833</v>
      </c>
      <c r="CF37" s="211">
        <f t="shared" si="23"/>
        <v>2288.2883559982183</v>
      </c>
      <c r="CG37" s="211">
        <f t="shared" si="23"/>
        <v>2323.5992008171534</v>
      </c>
      <c r="CH37" s="211">
        <f t="shared" si="24"/>
        <v>2358.9100456360889</v>
      </c>
      <c r="CI37" s="211">
        <f t="shared" si="24"/>
        <v>3309.7044395093321</v>
      </c>
      <c r="CJ37" s="211">
        <f t="shared" si="24"/>
        <v>4260.4988333825759</v>
      </c>
      <c r="CK37" s="211">
        <f t="shared" si="24"/>
        <v>5211.2932272558191</v>
      </c>
      <c r="CL37" s="211">
        <f t="shared" si="24"/>
        <v>6162.0876211290624</v>
      </c>
      <c r="CM37" s="211">
        <f t="shared" si="24"/>
        <v>7112.8820150023057</v>
      </c>
      <c r="CN37" s="211">
        <f t="shared" si="24"/>
        <v>8063.6764088755481</v>
      </c>
      <c r="CO37" s="211">
        <f t="shared" si="24"/>
        <v>9014.4708027487923</v>
      </c>
      <c r="CP37" s="211">
        <f t="shared" si="24"/>
        <v>9965.2651966220365</v>
      </c>
      <c r="CQ37" s="211">
        <f t="shared" si="24"/>
        <v>10916.059590495279</v>
      </c>
      <c r="CR37" s="211">
        <f t="shared" si="25"/>
        <v>11866.853984368523</v>
      </c>
      <c r="CS37" s="211">
        <f t="shared" si="25"/>
        <v>12817.648378241765</v>
      </c>
      <c r="CT37" s="211">
        <f t="shared" si="25"/>
        <v>13768.442772115008</v>
      </c>
      <c r="CU37" s="211">
        <f t="shared" si="25"/>
        <v>14719.237165988252</v>
      </c>
      <c r="CV37" s="211">
        <f t="shared" si="25"/>
        <v>15670.031559861494</v>
      </c>
      <c r="CW37" s="211">
        <f t="shared" si="25"/>
        <v>16145.428756798117</v>
      </c>
      <c r="CX37" s="211">
        <f t="shared" si="25"/>
        <v>16145.428756798117</v>
      </c>
      <c r="CY37" s="211">
        <f t="shared" si="25"/>
        <v>16145.428756798117</v>
      </c>
      <c r="CZ37" s="211">
        <f t="shared" si="25"/>
        <v>16145.428756798117</v>
      </c>
      <c r="DA37" s="211">
        <f t="shared" si="25"/>
        <v>16145.428756798117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75518.552868695362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45133.417000383197</v>
      </c>
      <c r="G38" s="205">
        <f t="shared" si="26"/>
        <v>45133.417000383197</v>
      </c>
      <c r="H38" s="205">
        <f t="shared" si="26"/>
        <v>45133.417000383197</v>
      </c>
      <c r="I38" s="205">
        <f t="shared" si="26"/>
        <v>45133.417000383197</v>
      </c>
      <c r="J38" s="205">
        <f t="shared" si="26"/>
        <v>45133.417000383197</v>
      </c>
      <c r="K38" s="205">
        <f t="shared" si="26"/>
        <v>45133.417000383197</v>
      </c>
      <c r="L38" s="205">
        <f t="shared" si="26"/>
        <v>45133.417000383197</v>
      </c>
      <c r="M38" s="205">
        <f t="shared" si="26"/>
        <v>45133.417000383197</v>
      </c>
      <c r="N38" s="205">
        <f t="shared" si="26"/>
        <v>45133.417000383197</v>
      </c>
      <c r="O38" s="205">
        <f t="shared" si="26"/>
        <v>45133.417000383197</v>
      </c>
      <c r="P38" s="205">
        <f t="shared" si="26"/>
        <v>45133.417000383197</v>
      </c>
      <c r="Q38" s="205">
        <f t="shared" si="26"/>
        <v>45133.417000383197</v>
      </c>
      <c r="R38" s="205">
        <f t="shared" si="26"/>
        <v>45133.417000383197</v>
      </c>
      <c r="S38" s="205">
        <f t="shared" si="26"/>
        <v>45133.417000383197</v>
      </c>
      <c r="T38" s="205">
        <f t="shared" si="26"/>
        <v>45133.417000383197</v>
      </c>
      <c r="U38" s="205">
        <f t="shared" si="26"/>
        <v>45511.826629064344</v>
      </c>
      <c r="V38" s="205">
        <f t="shared" si="26"/>
        <v>46268.645886426668</v>
      </c>
      <c r="W38" s="205">
        <f t="shared" si="26"/>
        <v>47025.465143788977</v>
      </c>
      <c r="X38" s="205">
        <f t="shared" si="26"/>
        <v>47782.284401151293</v>
      </c>
      <c r="Y38" s="205">
        <f t="shared" si="26"/>
        <v>48539.103658513603</v>
      </c>
      <c r="Z38" s="205">
        <f t="shared" si="26"/>
        <v>49295.922915875926</v>
      </c>
      <c r="AA38" s="205">
        <f t="shared" si="26"/>
        <v>50052.742173238228</v>
      </c>
      <c r="AB38" s="205">
        <f t="shared" si="26"/>
        <v>50809.561430600545</v>
      </c>
      <c r="AC38" s="205">
        <f t="shared" si="26"/>
        <v>51566.380687962861</v>
      </c>
      <c r="AD38" s="205">
        <f t="shared" si="26"/>
        <v>52323.199945325177</v>
      </c>
      <c r="AE38" s="205">
        <f t="shared" si="26"/>
        <v>53080.019202687487</v>
      </c>
      <c r="AF38" s="205">
        <f t="shared" si="26"/>
        <v>53836.838460049796</v>
      </c>
      <c r="AG38" s="205">
        <f t="shared" si="26"/>
        <v>54593.657717412119</v>
      </c>
      <c r="AH38" s="205">
        <f t="shared" si="26"/>
        <v>55350.476974774429</v>
      </c>
      <c r="AI38" s="205">
        <f t="shared" si="26"/>
        <v>56107.296232136745</v>
      </c>
      <c r="AJ38" s="205">
        <f t="shared" si="26"/>
        <v>56864.115489499054</v>
      </c>
      <c r="AK38" s="205">
        <f t="shared" si="26"/>
        <v>57620.934746861363</v>
      </c>
      <c r="AL38" s="205">
        <f t="shared" ref="AL38:BQ38" si="27">SUM(AL25:AL37)</f>
        <v>58377.754004223687</v>
      </c>
      <c r="AM38" s="205">
        <f t="shared" si="27"/>
        <v>59134.573261585989</v>
      </c>
      <c r="AN38" s="205">
        <f t="shared" si="27"/>
        <v>59891.392518948305</v>
      </c>
      <c r="AO38" s="205">
        <f t="shared" si="27"/>
        <v>60648.211776310622</v>
      </c>
      <c r="AP38" s="205">
        <f t="shared" si="27"/>
        <v>61405.031033672938</v>
      </c>
      <c r="AQ38" s="205">
        <f t="shared" si="27"/>
        <v>62161.850291035247</v>
      </c>
      <c r="AR38" s="205">
        <f t="shared" si="27"/>
        <v>62918.669548397556</v>
      </c>
      <c r="AS38" s="205">
        <f t="shared" si="27"/>
        <v>63675.488805759873</v>
      </c>
      <c r="AT38" s="205">
        <f t="shared" si="27"/>
        <v>64432.308063122189</v>
      </c>
      <c r="AU38" s="205">
        <f t="shared" si="27"/>
        <v>65189.127320484491</v>
      </c>
      <c r="AV38" s="205">
        <f t="shared" si="27"/>
        <v>65945.946577846815</v>
      </c>
      <c r="AW38" s="205">
        <f t="shared" si="27"/>
        <v>66702.765835209124</v>
      </c>
      <c r="AX38" s="205">
        <f t="shared" si="27"/>
        <v>67459.585092571433</v>
      </c>
      <c r="AY38" s="205">
        <f t="shared" si="27"/>
        <v>68216.404349933757</v>
      </c>
      <c r="AZ38" s="205">
        <f t="shared" si="27"/>
        <v>68973.223607296066</v>
      </c>
      <c r="BA38" s="205">
        <f t="shared" si="27"/>
        <v>69730.042864658375</v>
      </c>
      <c r="BB38" s="205">
        <f t="shared" si="27"/>
        <v>70486.862122020684</v>
      </c>
      <c r="BC38" s="205">
        <f t="shared" si="27"/>
        <v>71243.681379383008</v>
      </c>
      <c r="BD38" s="205">
        <f t="shared" si="27"/>
        <v>72000.500636745317</v>
      </c>
      <c r="BE38" s="205">
        <f t="shared" si="27"/>
        <v>77285.865722733579</v>
      </c>
      <c r="BF38" s="205">
        <f t="shared" si="27"/>
        <v>82571.230808721855</v>
      </c>
      <c r="BG38" s="205">
        <f t="shared" si="27"/>
        <v>87856.595894710103</v>
      </c>
      <c r="BH38" s="205">
        <f t="shared" si="27"/>
        <v>93141.960980698379</v>
      </c>
      <c r="BI38" s="205">
        <f t="shared" si="27"/>
        <v>98427.326066686655</v>
      </c>
      <c r="BJ38" s="205">
        <f t="shared" si="27"/>
        <v>103712.69115267492</v>
      </c>
      <c r="BK38" s="205">
        <f t="shared" si="27"/>
        <v>108998.05623866316</v>
      </c>
      <c r="BL38" s="205">
        <f t="shared" si="27"/>
        <v>114283.42132465144</v>
      </c>
      <c r="BM38" s="205">
        <f t="shared" si="27"/>
        <v>119568.7864106397</v>
      </c>
      <c r="BN38" s="205">
        <f t="shared" si="27"/>
        <v>124854.15149662796</v>
      </c>
      <c r="BO38" s="205">
        <f t="shared" si="27"/>
        <v>130139.51658261624</v>
      </c>
      <c r="BP38" s="205">
        <f t="shared" si="27"/>
        <v>135424.8816686045</v>
      </c>
      <c r="BQ38" s="205">
        <f t="shared" si="27"/>
        <v>140710.24675459278</v>
      </c>
      <c r="BR38" s="205">
        <f t="shared" ref="BR38:CW38" si="28">SUM(BR25:BR37)</f>
        <v>145995.61184058106</v>
      </c>
      <c r="BS38" s="205">
        <f t="shared" si="28"/>
        <v>151280.9769265693</v>
      </c>
      <c r="BT38" s="205">
        <f t="shared" si="28"/>
        <v>156566.34201255758</v>
      </c>
      <c r="BU38" s="205">
        <f t="shared" si="28"/>
        <v>161851.70709854583</v>
      </c>
      <c r="BV38" s="205">
        <f t="shared" si="28"/>
        <v>167137.0721845341</v>
      </c>
      <c r="BW38" s="205">
        <f t="shared" si="28"/>
        <v>172422.43727052235</v>
      </c>
      <c r="BX38" s="205">
        <f t="shared" si="28"/>
        <v>177707.80235651063</v>
      </c>
      <c r="BY38" s="205">
        <f t="shared" si="28"/>
        <v>182993.1674424989</v>
      </c>
      <c r="BZ38" s="205">
        <f t="shared" si="28"/>
        <v>188278.53252848715</v>
      </c>
      <c r="CA38" s="205">
        <f t="shared" si="28"/>
        <v>193563.8976144754</v>
      </c>
      <c r="CB38" s="205">
        <f t="shared" si="28"/>
        <v>198849.26270046367</v>
      </c>
      <c r="CC38" s="205">
        <f t="shared" si="28"/>
        <v>204134.62778645195</v>
      </c>
      <c r="CD38" s="205">
        <f t="shared" si="28"/>
        <v>209419.9928724402</v>
      </c>
      <c r="CE38" s="205">
        <f t="shared" si="28"/>
        <v>214705.35795842845</v>
      </c>
      <c r="CF38" s="205">
        <f t="shared" si="28"/>
        <v>219990.72304441675</v>
      </c>
      <c r="CG38" s="205">
        <f t="shared" si="28"/>
        <v>225276.088130405</v>
      </c>
      <c r="CH38" s="205">
        <f t="shared" si="28"/>
        <v>230561.45321639327</v>
      </c>
      <c r="CI38" s="205">
        <f t="shared" si="28"/>
        <v>251575.67920797874</v>
      </c>
      <c r="CJ38" s="205">
        <f t="shared" si="28"/>
        <v>272589.90519956412</v>
      </c>
      <c r="CK38" s="205">
        <f t="shared" si="28"/>
        <v>293604.13119114959</v>
      </c>
      <c r="CL38" s="205">
        <f t="shared" si="28"/>
        <v>314618.35718273505</v>
      </c>
      <c r="CM38" s="205">
        <f t="shared" si="28"/>
        <v>335632.58317432046</v>
      </c>
      <c r="CN38" s="205">
        <f t="shared" si="28"/>
        <v>356646.80916590593</v>
      </c>
      <c r="CO38" s="205">
        <f t="shared" si="28"/>
        <v>377661.03515749134</v>
      </c>
      <c r="CP38" s="205">
        <f t="shared" si="28"/>
        <v>398675.2611490768</v>
      </c>
      <c r="CQ38" s="205">
        <f t="shared" si="28"/>
        <v>419689.48714066227</v>
      </c>
      <c r="CR38" s="205">
        <f t="shared" si="28"/>
        <v>440703.71313224762</v>
      </c>
      <c r="CS38" s="205">
        <f t="shared" si="28"/>
        <v>461717.93912383314</v>
      </c>
      <c r="CT38" s="205">
        <f t="shared" si="28"/>
        <v>482732.16511541855</v>
      </c>
      <c r="CU38" s="205">
        <f t="shared" si="28"/>
        <v>503746.39110700396</v>
      </c>
      <c r="CV38" s="205">
        <f t="shared" si="28"/>
        <v>524760.61709858931</v>
      </c>
      <c r="CW38" s="205">
        <f t="shared" si="28"/>
        <v>535267.73009438207</v>
      </c>
      <c r="CX38" s="205">
        <f>SUM(CX25:CX37)</f>
        <v>535267.73009438207</v>
      </c>
      <c r="CY38" s="205">
        <f>SUM(CY25:CY37)</f>
        <v>535267.73009438207</v>
      </c>
      <c r="CZ38" s="205">
        <f>SUM(CZ25:CZ37)</f>
        <v>535267.73009438207</v>
      </c>
      <c r="DA38" s="205">
        <f>SUM(DA25:DA37)</f>
        <v>535267.73009438207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7.2253058359501248</v>
      </c>
      <c r="V47" s="211">
        <f t="shared" si="51"/>
        <v>7.2253058359501248</v>
      </c>
      <c r="W47" s="211">
        <f t="shared" si="51"/>
        <v>7.2253058359501248</v>
      </c>
      <c r="X47" s="211">
        <f t="shared" si="51"/>
        <v>7.2253058359501248</v>
      </c>
      <c r="Y47" s="211">
        <f t="shared" si="51"/>
        <v>7.2253058359501248</v>
      </c>
      <c r="Z47" s="211">
        <f t="shared" si="51"/>
        <v>7.2253058359501248</v>
      </c>
      <c r="AA47" s="211">
        <f t="shared" si="51"/>
        <v>7.2253058359501248</v>
      </c>
      <c r="AB47" s="211">
        <f t="shared" si="51"/>
        <v>7.2253058359501248</v>
      </c>
      <c r="AC47" s="211">
        <f t="shared" si="51"/>
        <v>7.2253058359501248</v>
      </c>
      <c r="AD47" s="211">
        <f t="shared" si="51"/>
        <v>7.2253058359501248</v>
      </c>
      <c r="AE47" s="211">
        <f t="shared" si="51"/>
        <v>7.2253058359501248</v>
      </c>
      <c r="AF47" s="211">
        <f t="shared" si="51"/>
        <v>7.2253058359501248</v>
      </c>
      <c r="AG47" s="211">
        <f t="shared" si="51"/>
        <v>7.2253058359501248</v>
      </c>
      <c r="AH47" s="211">
        <f t="shared" si="51"/>
        <v>7.2253058359501248</v>
      </c>
      <c r="AI47" s="211">
        <f t="shared" si="51"/>
        <v>7.2253058359501248</v>
      </c>
      <c r="AJ47" s="211">
        <f t="shared" si="51"/>
        <v>7.2253058359501248</v>
      </c>
      <c r="AK47" s="211">
        <f t="shared" si="51"/>
        <v>7.2253058359501248</v>
      </c>
      <c r="AL47" s="211">
        <f t="shared" ref="AL47:BQ47" si="52">IF(AL$22&lt;=$E$24,IF(AL$22&lt;=$D$24,IF(AL$22&lt;=$C$24,IF(AL$22&lt;=$B$24,$B113,($C30-$B30)/($C$24-$B$24)),($D30-$C30)/($D$24-$C$24)),($E30-$D30)/($E$24-$D$24)),$F113)</f>
        <v>7.2253058359501248</v>
      </c>
      <c r="AM47" s="211">
        <f t="shared" si="52"/>
        <v>7.2253058359501248</v>
      </c>
      <c r="AN47" s="211">
        <f t="shared" si="52"/>
        <v>7.2253058359501248</v>
      </c>
      <c r="AO47" s="211">
        <f t="shared" si="52"/>
        <v>7.2253058359501248</v>
      </c>
      <c r="AP47" s="211">
        <f t="shared" si="52"/>
        <v>7.2253058359501248</v>
      </c>
      <c r="AQ47" s="211">
        <f t="shared" si="52"/>
        <v>7.2253058359501248</v>
      </c>
      <c r="AR47" s="211">
        <f t="shared" si="52"/>
        <v>7.2253058359501248</v>
      </c>
      <c r="AS47" s="211">
        <f t="shared" si="52"/>
        <v>7.2253058359501248</v>
      </c>
      <c r="AT47" s="211">
        <f t="shared" si="52"/>
        <v>7.2253058359501248</v>
      </c>
      <c r="AU47" s="211">
        <f t="shared" si="52"/>
        <v>7.2253058359501248</v>
      </c>
      <c r="AV47" s="211">
        <f t="shared" si="52"/>
        <v>7.2253058359501248</v>
      </c>
      <c r="AW47" s="211">
        <f t="shared" si="52"/>
        <v>7.2253058359501248</v>
      </c>
      <c r="AX47" s="211">
        <f t="shared" si="52"/>
        <v>7.2253058359501248</v>
      </c>
      <c r="AY47" s="211">
        <f t="shared" si="52"/>
        <v>7.2253058359501248</v>
      </c>
      <c r="AZ47" s="211">
        <f t="shared" si="52"/>
        <v>7.2253058359501248</v>
      </c>
      <c r="BA47" s="211">
        <f t="shared" si="52"/>
        <v>7.2253058359501248</v>
      </c>
      <c r="BB47" s="211">
        <f t="shared" si="52"/>
        <v>7.2253058359501248</v>
      </c>
      <c r="BC47" s="211">
        <f t="shared" si="52"/>
        <v>7.2253058359501248</v>
      </c>
      <c r="BD47" s="211">
        <f t="shared" si="52"/>
        <v>7.2253058359501248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-200.69808473826086</v>
      </c>
      <c r="V48" s="211">
        <f t="shared" si="54"/>
        <v>-200.69808473826086</v>
      </c>
      <c r="W48" s="211">
        <f t="shared" si="54"/>
        <v>-200.69808473826086</v>
      </c>
      <c r="X48" s="211">
        <f t="shared" si="54"/>
        <v>-200.69808473826086</v>
      </c>
      <c r="Y48" s="211">
        <f t="shared" si="54"/>
        <v>-200.69808473826086</v>
      </c>
      <c r="Z48" s="211">
        <f t="shared" si="54"/>
        <v>-200.69808473826086</v>
      </c>
      <c r="AA48" s="211">
        <f t="shared" si="54"/>
        <v>-200.69808473826086</v>
      </c>
      <c r="AB48" s="211">
        <f t="shared" si="54"/>
        <v>-200.69808473826086</v>
      </c>
      <c r="AC48" s="211">
        <f t="shared" si="54"/>
        <v>-200.69808473826086</v>
      </c>
      <c r="AD48" s="211">
        <f t="shared" si="54"/>
        <v>-200.69808473826086</v>
      </c>
      <c r="AE48" s="211">
        <f t="shared" si="54"/>
        <v>-200.69808473826086</v>
      </c>
      <c r="AF48" s="211">
        <f t="shared" si="54"/>
        <v>-200.69808473826086</v>
      </c>
      <c r="AG48" s="211">
        <f t="shared" si="54"/>
        <v>-200.69808473826086</v>
      </c>
      <c r="AH48" s="211">
        <f t="shared" si="54"/>
        <v>-200.69808473826086</v>
      </c>
      <c r="AI48" s="211">
        <f t="shared" si="54"/>
        <v>-200.69808473826086</v>
      </c>
      <c r="AJ48" s="211">
        <f t="shared" si="54"/>
        <v>-200.69808473826086</v>
      </c>
      <c r="AK48" s="211">
        <f t="shared" si="54"/>
        <v>-200.69808473826086</v>
      </c>
      <c r="AL48" s="211">
        <f t="shared" ref="AL48:BQ48" si="55">IF(AL$22&lt;=$E$24,IF(AL$22&lt;=$D$24,IF(AL$22&lt;=$C$24,IF(AL$22&lt;=$B$24,$B114,($C31-$B31)/($C$24-$B$24)),($D31-$C31)/($D$24-$C$24)),($E31-$D31)/($E$24-$D$24)),$F114)</f>
        <v>-200.69808473826086</v>
      </c>
      <c r="AM48" s="211">
        <f t="shared" si="55"/>
        <v>-200.69808473826086</v>
      </c>
      <c r="AN48" s="211">
        <f t="shared" si="55"/>
        <v>-200.69808473826086</v>
      </c>
      <c r="AO48" s="211">
        <f t="shared" si="55"/>
        <v>-200.69808473826086</v>
      </c>
      <c r="AP48" s="211">
        <f t="shared" si="55"/>
        <v>-200.69808473826086</v>
      </c>
      <c r="AQ48" s="211">
        <f t="shared" si="55"/>
        <v>-200.69808473826086</v>
      </c>
      <c r="AR48" s="211">
        <f t="shared" si="55"/>
        <v>-200.69808473826086</v>
      </c>
      <c r="AS48" s="211">
        <f t="shared" si="55"/>
        <v>-200.69808473826086</v>
      </c>
      <c r="AT48" s="211">
        <f t="shared" si="55"/>
        <v>-200.69808473826086</v>
      </c>
      <c r="AU48" s="211">
        <f t="shared" si="55"/>
        <v>-200.69808473826086</v>
      </c>
      <c r="AV48" s="211">
        <f t="shared" si="55"/>
        <v>-200.69808473826086</v>
      </c>
      <c r="AW48" s="211">
        <f t="shared" si="55"/>
        <v>-200.69808473826086</v>
      </c>
      <c r="AX48" s="211">
        <f t="shared" si="55"/>
        <v>-200.69808473826086</v>
      </c>
      <c r="AY48" s="211">
        <f t="shared" si="55"/>
        <v>-200.69808473826086</v>
      </c>
      <c r="AZ48" s="211">
        <f t="shared" si="55"/>
        <v>-200.69808473826086</v>
      </c>
      <c r="BA48" s="211">
        <f t="shared" si="55"/>
        <v>-200.69808473826086</v>
      </c>
      <c r="BB48" s="211">
        <f t="shared" si="55"/>
        <v>-200.69808473826086</v>
      </c>
      <c r="BC48" s="211">
        <f t="shared" si="55"/>
        <v>-200.69808473826086</v>
      </c>
      <c r="BD48" s="211">
        <f t="shared" si="55"/>
        <v>-200.69808473826086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6290.4267883629027</v>
      </c>
      <c r="BF49" s="211">
        <f t="shared" si="58"/>
        <v>6290.4267883629027</v>
      </c>
      <c r="BG49" s="211">
        <f t="shared" si="58"/>
        <v>6290.4267883629027</v>
      </c>
      <c r="BH49" s="211">
        <f t="shared" si="58"/>
        <v>6290.4267883629027</v>
      </c>
      <c r="BI49" s="211">
        <f t="shared" si="58"/>
        <v>6290.4267883629027</v>
      </c>
      <c r="BJ49" s="211">
        <f t="shared" si="58"/>
        <v>6290.4267883629027</v>
      </c>
      <c r="BK49" s="211">
        <f t="shared" si="58"/>
        <v>6290.4267883629027</v>
      </c>
      <c r="BL49" s="211">
        <f t="shared" si="58"/>
        <v>6290.4267883629027</v>
      </c>
      <c r="BM49" s="211">
        <f t="shared" si="58"/>
        <v>6290.4267883629027</v>
      </c>
      <c r="BN49" s="211">
        <f t="shared" si="58"/>
        <v>6290.4267883629027</v>
      </c>
      <c r="BO49" s="211">
        <f t="shared" si="58"/>
        <v>6290.4267883629027</v>
      </c>
      <c r="BP49" s="211">
        <f t="shared" si="58"/>
        <v>6290.4267883629027</v>
      </c>
      <c r="BQ49" s="211">
        <f t="shared" si="58"/>
        <v>6290.4267883629027</v>
      </c>
      <c r="BR49" s="211">
        <f t="shared" ref="BR49:DA49" si="59">IF(BR$22&lt;=$E$24,IF(BR$22&lt;=$D$24,IF(BR$22&lt;=$C$24,IF(BR$22&lt;=$B$24,$B115,($C32-$B32)/($C$24-$B$24)),($D32-$C32)/($D$24-$C$24)),($E32-$D32)/($E$24-$D$24)),$F115)</f>
        <v>6290.4267883629027</v>
      </c>
      <c r="BS49" s="211">
        <f t="shared" si="59"/>
        <v>6290.4267883629027</v>
      </c>
      <c r="BT49" s="211">
        <f t="shared" si="59"/>
        <v>6290.4267883629027</v>
      </c>
      <c r="BU49" s="211">
        <f t="shared" si="59"/>
        <v>6290.4267883629027</v>
      </c>
      <c r="BV49" s="211">
        <f t="shared" si="59"/>
        <v>6290.4267883629027</v>
      </c>
      <c r="BW49" s="211">
        <f t="shared" si="59"/>
        <v>6290.4267883629027</v>
      </c>
      <c r="BX49" s="211">
        <f t="shared" si="59"/>
        <v>6290.4267883629027</v>
      </c>
      <c r="BY49" s="211">
        <f t="shared" si="59"/>
        <v>6290.4267883629027</v>
      </c>
      <c r="BZ49" s="211">
        <f t="shared" si="59"/>
        <v>6290.4267883629027</v>
      </c>
      <c r="CA49" s="211">
        <f t="shared" si="59"/>
        <v>6290.4267883629027</v>
      </c>
      <c r="CB49" s="211">
        <f t="shared" si="59"/>
        <v>6290.4267883629027</v>
      </c>
      <c r="CC49" s="211">
        <f t="shared" si="59"/>
        <v>6290.4267883629027</v>
      </c>
      <c r="CD49" s="211">
        <f t="shared" si="59"/>
        <v>6290.4267883629027</v>
      </c>
      <c r="CE49" s="211">
        <f t="shared" si="59"/>
        <v>6290.4267883629027</v>
      </c>
      <c r="CF49" s="211">
        <f t="shared" si="59"/>
        <v>6290.4267883629027</v>
      </c>
      <c r="CG49" s="211">
        <f t="shared" si="59"/>
        <v>6290.4267883629027</v>
      </c>
      <c r="CH49" s="211">
        <f t="shared" si="59"/>
        <v>6290.4267883629027</v>
      </c>
      <c r="CI49" s="211">
        <f t="shared" si="59"/>
        <v>11279.38596534038</v>
      </c>
      <c r="CJ49" s="211">
        <f t="shared" si="59"/>
        <v>11279.38596534038</v>
      </c>
      <c r="CK49" s="211">
        <f t="shared" si="59"/>
        <v>11279.38596534038</v>
      </c>
      <c r="CL49" s="211">
        <f t="shared" si="59"/>
        <v>11279.38596534038</v>
      </c>
      <c r="CM49" s="211">
        <f t="shared" si="59"/>
        <v>11279.38596534038</v>
      </c>
      <c r="CN49" s="211">
        <f t="shared" si="59"/>
        <v>11279.38596534038</v>
      </c>
      <c r="CO49" s="211">
        <f t="shared" si="59"/>
        <v>11279.38596534038</v>
      </c>
      <c r="CP49" s="211">
        <f t="shared" si="59"/>
        <v>11279.38596534038</v>
      </c>
      <c r="CQ49" s="211">
        <f t="shared" si="59"/>
        <v>11279.38596534038</v>
      </c>
      <c r="CR49" s="211">
        <f t="shared" si="59"/>
        <v>11279.38596534038</v>
      </c>
      <c r="CS49" s="211">
        <f t="shared" si="59"/>
        <v>11279.38596534038</v>
      </c>
      <c r="CT49" s="211">
        <f t="shared" si="59"/>
        <v>11279.38596534038</v>
      </c>
      <c r="CU49" s="211">
        <f t="shared" si="59"/>
        <v>11279.38596534038</v>
      </c>
      <c r="CV49" s="211">
        <f t="shared" si="59"/>
        <v>11279.38596534038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-165.38211274569136</v>
      </c>
      <c r="V51" s="211">
        <f t="shared" si="63"/>
        <v>-165.38211274569136</v>
      </c>
      <c r="W51" s="211">
        <f t="shared" si="63"/>
        <v>-165.38211274569136</v>
      </c>
      <c r="X51" s="211">
        <f t="shared" si="63"/>
        <v>-165.38211274569136</v>
      </c>
      <c r="Y51" s="211">
        <f t="shared" si="63"/>
        <v>-165.38211274569136</v>
      </c>
      <c r="Z51" s="211">
        <f t="shared" si="63"/>
        <v>-165.38211274569136</v>
      </c>
      <c r="AA51" s="211">
        <f t="shared" si="63"/>
        <v>-165.38211274569136</v>
      </c>
      <c r="AB51" s="211">
        <f t="shared" si="63"/>
        <v>-165.38211274569136</v>
      </c>
      <c r="AC51" s="211">
        <f t="shared" si="63"/>
        <v>-165.38211274569136</v>
      </c>
      <c r="AD51" s="211">
        <f t="shared" si="63"/>
        <v>-165.38211274569136</v>
      </c>
      <c r="AE51" s="211">
        <f t="shared" si="63"/>
        <v>-165.38211274569136</v>
      </c>
      <c r="AF51" s="211">
        <f t="shared" si="63"/>
        <v>-165.38211274569136</v>
      </c>
      <c r="AG51" s="211">
        <f t="shared" si="63"/>
        <v>-165.38211274569136</v>
      </c>
      <c r="AH51" s="211">
        <f t="shared" si="63"/>
        <v>-165.38211274569136</v>
      </c>
      <c r="AI51" s="211">
        <f t="shared" si="63"/>
        <v>-165.38211274569136</v>
      </c>
      <c r="AJ51" s="211">
        <f t="shared" si="63"/>
        <v>-165.38211274569136</v>
      </c>
      <c r="AK51" s="211">
        <f t="shared" si="63"/>
        <v>-165.38211274569136</v>
      </c>
      <c r="AL51" s="211">
        <f t="shared" ref="AL51:BQ51" si="64">IF(AL$22&lt;=$E$24,IF(AL$22&lt;=$D$24,IF(AL$22&lt;=$C$24,IF(AL$22&lt;=$B$24,$B117,($C34-$B34)/($C$24-$B$24)),($D34-$C34)/($D$24-$C$24)),($E34-$D34)/($E$24-$D$24)),$F117)</f>
        <v>-165.38211274569136</v>
      </c>
      <c r="AM51" s="211">
        <f t="shared" si="64"/>
        <v>-165.38211274569136</v>
      </c>
      <c r="AN51" s="211">
        <f t="shared" si="64"/>
        <v>-165.38211274569136</v>
      </c>
      <c r="AO51" s="211">
        <f t="shared" si="64"/>
        <v>-165.38211274569136</v>
      </c>
      <c r="AP51" s="211">
        <f t="shared" si="64"/>
        <v>-165.38211274569136</v>
      </c>
      <c r="AQ51" s="211">
        <f t="shared" si="64"/>
        <v>-165.38211274569136</v>
      </c>
      <c r="AR51" s="211">
        <f t="shared" si="64"/>
        <v>-165.38211274569136</v>
      </c>
      <c r="AS51" s="211">
        <f t="shared" si="64"/>
        <v>-165.38211274569136</v>
      </c>
      <c r="AT51" s="211">
        <f t="shared" si="64"/>
        <v>-165.38211274569136</v>
      </c>
      <c r="AU51" s="211">
        <f t="shared" si="64"/>
        <v>-165.38211274569136</v>
      </c>
      <c r="AV51" s="211">
        <f t="shared" si="64"/>
        <v>-165.38211274569136</v>
      </c>
      <c r="AW51" s="211">
        <f t="shared" si="64"/>
        <v>-165.38211274569136</v>
      </c>
      <c r="AX51" s="211">
        <f t="shared" si="64"/>
        <v>-165.38211274569136</v>
      </c>
      <c r="AY51" s="211">
        <f t="shared" si="64"/>
        <v>-165.38211274569136</v>
      </c>
      <c r="AZ51" s="211">
        <f t="shared" si="64"/>
        <v>-165.38211274569136</v>
      </c>
      <c r="BA51" s="211">
        <f t="shared" si="64"/>
        <v>-165.38211274569136</v>
      </c>
      <c r="BB51" s="211">
        <f t="shared" si="64"/>
        <v>-165.38211274569136</v>
      </c>
      <c r="BC51" s="211">
        <f t="shared" si="64"/>
        <v>-165.38211274569136</v>
      </c>
      <c r="BD51" s="211">
        <f t="shared" si="64"/>
        <v>-165.38211274569136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4049.0103465324432</v>
      </c>
      <c r="CJ51" s="211">
        <f t="shared" si="65"/>
        <v>4049.0103465324432</v>
      </c>
      <c r="CK51" s="211">
        <f t="shared" si="65"/>
        <v>4049.0103465324432</v>
      </c>
      <c r="CL51" s="211">
        <f t="shared" si="65"/>
        <v>4049.0103465324432</v>
      </c>
      <c r="CM51" s="211">
        <f t="shared" si="65"/>
        <v>4049.0103465324432</v>
      </c>
      <c r="CN51" s="211">
        <f t="shared" si="65"/>
        <v>4049.0103465324432</v>
      </c>
      <c r="CO51" s="211">
        <f t="shared" si="65"/>
        <v>4049.0103465324432</v>
      </c>
      <c r="CP51" s="211">
        <f t="shared" si="65"/>
        <v>4049.0103465324432</v>
      </c>
      <c r="CQ51" s="211">
        <f t="shared" si="65"/>
        <v>4049.0103465324432</v>
      </c>
      <c r="CR51" s="211">
        <f t="shared" si="65"/>
        <v>4049.0103465324432</v>
      </c>
      <c r="CS51" s="211">
        <f t="shared" si="65"/>
        <v>4049.0103465324432</v>
      </c>
      <c r="CT51" s="211">
        <f t="shared" si="65"/>
        <v>4049.0103465324432</v>
      </c>
      <c r="CU51" s="211">
        <f t="shared" si="65"/>
        <v>4049.0103465324432</v>
      </c>
      <c r="CV51" s="211">
        <f t="shared" si="65"/>
        <v>4049.0103465324432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723.54674326239967</v>
      </c>
      <c r="V53" s="211">
        <f t="shared" si="69"/>
        <v>723.54674326239967</v>
      </c>
      <c r="W53" s="211">
        <f t="shared" si="69"/>
        <v>723.54674326239967</v>
      </c>
      <c r="X53" s="211">
        <f t="shared" si="69"/>
        <v>723.54674326239967</v>
      </c>
      <c r="Y53" s="211">
        <f t="shared" si="69"/>
        <v>723.54674326239967</v>
      </c>
      <c r="Z53" s="211">
        <f t="shared" si="69"/>
        <v>723.54674326239967</v>
      </c>
      <c r="AA53" s="211">
        <f t="shared" si="69"/>
        <v>723.54674326239967</v>
      </c>
      <c r="AB53" s="211">
        <f t="shared" si="69"/>
        <v>723.54674326239967</v>
      </c>
      <c r="AC53" s="211">
        <f t="shared" si="69"/>
        <v>723.54674326239967</v>
      </c>
      <c r="AD53" s="211">
        <f t="shared" si="69"/>
        <v>723.54674326239967</v>
      </c>
      <c r="AE53" s="211">
        <f t="shared" si="69"/>
        <v>723.54674326239967</v>
      </c>
      <c r="AF53" s="211">
        <f t="shared" si="69"/>
        <v>723.54674326239967</v>
      </c>
      <c r="AG53" s="211">
        <f t="shared" si="69"/>
        <v>723.54674326239967</v>
      </c>
      <c r="AH53" s="211">
        <f t="shared" si="69"/>
        <v>723.54674326239967</v>
      </c>
      <c r="AI53" s="211">
        <f t="shared" si="69"/>
        <v>723.54674326239967</v>
      </c>
      <c r="AJ53" s="211">
        <f t="shared" si="69"/>
        <v>723.54674326239967</v>
      </c>
      <c r="AK53" s="211">
        <f t="shared" si="69"/>
        <v>723.54674326239967</v>
      </c>
      <c r="AL53" s="211">
        <f t="shared" ref="AL53:BQ53" si="70">IF(AL$22&lt;=$E$24,IF(AL$22&lt;=$D$24,IF(AL$22&lt;=$C$24,IF(AL$22&lt;=$B$24,$B119,($C36-$B36)/($C$24-$B$24)),($D36-$C36)/($D$24-$C$24)),($E36-$D36)/($E$24-$D$24)),$F119)</f>
        <v>723.54674326239967</v>
      </c>
      <c r="AM53" s="211">
        <f t="shared" si="70"/>
        <v>723.54674326239967</v>
      </c>
      <c r="AN53" s="211">
        <f t="shared" si="70"/>
        <v>723.54674326239967</v>
      </c>
      <c r="AO53" s="211">
        <f t="shared" si="70"/>
        <v>723.54674326239967</v>
      </c>
      <c r="AP53" s="211">
        <f t="shared" si="70"/>
        <v>723.54674326239967</v>
      </c>
      <c r="AQ53" s="211">
        <f t="shared" si="70"/>
        <v>723.54674326239967</v>
      </c>
      <c r="AR53" s="211">
        <f t="shared" si="70"/>
        <v>723.54674326239967</v>
      </c>
      <c r="AS53" s="211">
        <f t="shared" si="70"/>
        <v>723.54674326239967</v>
      </c>
      <c r="AT53" s="211">
        <f t="shared" si="70"/>
        <v>723.54674326239967</v>
      </c>
      <c r="AU53" s="211">
        <f t="shared" si="70"/>
        <v>723.54674326239967</v>
      </c>
      <c r="AV53" s="211">
        <f t="shared" si="70"/>
        <v>723.54674326239967</v>
      </c>
      <c r="AW53" s="211">
        <f t="shared" si="70"/>
        <v>723.54674326239967</v>
      </c>
      <c r="AX53" s="211">
        <f t="shared" si="70"/>
        <v>723.54674326239967</v>
      </c>
      <c r="AY53" s="211">
        <f t="shared" si="70"/>
        <v>723.54674326239967</v>
      </c>
      <c r="AZ53" s="211">
        <f t="shared" si="70"/>
        <v>723.54674326239967</v>
      </c>
      <c r="BA53" s="211">
        <f t="shared" si="70"/>
        <v>723.54674326239967</v>
      </c>
      <c r="BB53" s="211">
        <f t="shared" si="70"/>
        <v>723.54674326239967</v>
      </c>
      <c r="BC53" s="211">
        <f t="shared" si="70"/>
        <v>723.54674326239967</v>
      </c>
      <c r="BD53" s="211">
        <f t="shared" si="70"/>
        <v>723.54674326239967</v>
      </c>
      <c r="BE53" s="211">
        <f t="shared" si="70"/>
        <v>-1174.2130004944086</v>
      </c>
      <c r="BF53" s="211">
        <f t="shared" si="70"/>
        <v>-1174.2130004944086</v>
      </c>
      <c r="BG53" s="211">
        <f t="shared" si="70"/>
        <v>-1174.2130004944086</v>
      </c>
      <c r="BH53" s="211">
        <f t="shared" si="70"/>
        <v>-1174.2130004944086</v>
      </c>
      <c r="BI53" s="211">
        <f t="shared" si="70"/>
        <v>-1174.2130004944086</v>
      </c>
      <c r="BJ53" s="211">
        <f t="shared" si="70"/>
        <v>-1174.2130004944086</v>
      </c>
      <c r="BK53" s="211">
        <f t="shared" si="70"/>
        <v>-1174.2130004944086</v>
      </c>
      <c r="BL53" s="211">
        <f t="shared" si="70"/>
        <v>-1174.2130004944086</v>
      </c>
      <c r="BM53" s="211">
        <f t="shared" si="70"/>
        <v>-1174.2130004944086</v>
      </c>
      <c r="BN53" s="211">
        <f t="shared" si="70"/>
        <v>-1174.2130004944086</v>
      </c>
      <c r="BO53" s="211">
        <f t="shared" si="70"/>
        <v>-1174.2130004944086</v>
      </c>
      <c r="BP53" s="211">
        <f t="shared" si="70"/>
        <v>-1174.2130004944086</v>
      </c>
      <c r="BQ53" s="211">
        <f t="shared" si="70"/>
        <v>-1174.2130004944086</v>
      </c>
      <c r="BR53" s="211">
        <f t="shared" ref="BR53:DA53" si="71">IF(BR$22&lt;=$E$24,IF(BR$22&lt;=$D$24,IF(BR$22&lt;=$C$24,IF(BR$22&lt;=$B$24,$B119,($C36-$B36)/($C$24-$B$24)),($D36-$C36)/($D$24-$C$24)),($E36-$D36)/($E$24-$D$24)),$F119)</f>
        <v>-1174.2130004944086</v>
      </c>
      <c r="BS53" s="211">
        <f t="shared" si="71"/>
        <v>-1174.2130004944086</v>
      </c>
      <c r="BT53" s="211">
        <f t="shared" si="71"/>
        <v>-1174.2130004944086</v>
      </c>
      <c r="BU53" s="211">
        <f t="shared" si="71"/>
        <v>-1174.2130004944086</v>
      </c>
      <c r="BV53" s="211">
        <f t="shared" si="71"/>
        <v>-1174.2130004944086</v>
      </c>
      <c r="BW53" s="211">
        <f t="shared" si="71"/>
        <v>-1174.2130004944086</v>
      </c>
      <c r="BX53" s="211">
        <f t="shared" si="71"/>
        <v>-1174.2130004944086</v>
      </c>
      <c r="BY53" s="211">
        <f t="shared" si="71"/>
        <v>-1174.2130004944086</v>
      </c>
      <c r="BZ53" s="211">
        <f t="shared" si="71"/>
        <v>-1174.2130004944086</v>
      </c>
      <c r="CA53" s="211">
        <f t="shared" si="71"/>
        <v>-1174.2130004944086</v>
      </c>
      <c r="CB53" s="211">
        <f t="shared" si="71"/>
        <v>-1174.2130004944086</v>
      </c>
      <c r="CC53" s="211">
        <f t="shared" si="71"/>
        <v>-1174.2130004944086</v>
      </c>
      <c r="CD53" s="211">
        <f t="shared" si="71"/>
        <v>-1174.2130004944086</v>
      </c>
      <c r="CE53" s="211">
        <f t="shared" si="71"/>
        <v>-1174.2130004944086</v>
      </c>
      <c r="CF53" s="211">
        <f t="shared" si="71"/>
        <v>-1174.2130004944086</v>
      </c>
      <c r="CG53" s="211">
        <f t="shared" si="71"/>
        <v>-1174.2130004944086</v>
      </c>
      <c r="CH53" s="211">
        <f t="shared" si="71"/>
        <v>-1174.2130004944086</v>
      </c>
      <c r="CI53" s="211">
        <f t="shared" si="71"/>
        <v>404.90103465324427</v>
      </c>
      <c r="CJ53" s="211">
        <f t="shared" si="71"/>
        <v>404.90103465324427</v>
      </c>
      <c r="CK53" s="211">
        <f t="shared" si="71"/>
        <v>404.90103465324427</v>
      </c>
      <c r="CL53" s="211">
        <f t="shared" si="71"/>
        <v>404.90103465324427</v>
      </c>
      <c r="CM53" s="211">
        <f t="shared" si="71"/>
        <v>404.90103465324427</v>
      </c>
      <c r="CN53" s="211">
        <f t="shared" si="71"/>
        <v>404.90103465324427</v>
      </c>
      <c r="CO53" s="211">
        <f t="shared" si="71"/>
        <v>404.90103465324427</v>
      </c>
      <c r="CP53" s="211">
        <f t="shared" si="71"/>
        <v>404.90103465324427</v>
      </c>
      <c r="CQ53" s="211">
        <f t="shared" si="71"/>
        <v>404.90103465324427</v>
      </c>
      <c r="CR53" s="211">
        <f t="shared" si="71"/>
        <v>404.90103465324427</v>
      </c>
      <c r="CS53" s="211">
        <f t="shared" si="71"/>
        <v>404.90103465324427</v>
      </c>
      <c r="CT53" s="211">
        <f t="shared" si="71"/>
        <v>404.90103465324427</v>
      </c>
      <c r="CU53" s="211">
        <f t="shared" si="71"/>
        <v>404.90103465324427</v>
      </c>
      <c r="CV53" s="211">
        <f t="shared" si="71"/>
        <v>404.90103465324427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36.608019748395229</v>
      </c>
      <c r="V54" s="211">
        <f t="shared" si="72"/>
        <v>36.608019748395229</v>
      </c>
      <c r="W54" s="211">
        <f t="shared" si="72"/>
        <v>36.608019748395229</v>
      </c>
      <c r="X54" s="211">
        <f t="shared" si="72"/>
        <v>36.608019748395229</v>
      </c>
      <c r="Y54" s="211">
        <f t="shared" si="72"/>
        <v>36.608019748395229</v>
      </c>
      <c r="Z54" s="211">
        <f t="shared" si="72"/>
        <v>36.608019748395229</v>
      </c>
      <c r="AA54" s="211">
        <f t="shared" si="72"/>
        <v>36.608019748395229</v>
      </c>
      <c r="AB54" s="211">
        <f t="shared" si="72"/>
        <v>36.608019748395229</v>
      </c>
      <c r="AC54" s="211">
        <f t="shared" si="72"/>
        <v>36.608019748395229</v>
      </c>
      <c r="AD54" s="211">
        <f t="shared" si="72"/>
        <v>36.608019748395229</v>
      </c>
      <c r="AE54" s="211">
        <f t="shared" si="72"/>
        <v>36.608019748395229</v>
      </c>
      <c r="AF54" s="211">
        <f t="shared" si="72"/>
        <v>36.608019748395229</v>
      </c>
      <c r="AG54" s="211">
        <f t="shared" si="72"/>
        <v>36.608019748395229</v>
      </c>
      <c r="AH54" s="211">
        <f t="shared" si="72"/>
        <v>36.608019748395229</v>
      </c>
      <c r="AI54" s="211">
        <f t="shared" si="72"/>
        <v>36.608019748395229</v>
      </c>
      <c r="AJ54" s="211">
        <f t="shared" si="72"/>
        <v>36.608019748395229</v>
      </c>
      <c r="AK54" s="211">
        <f t="shared" si="72"/>
        <v>36.608019748395229</v>
      </c>
      <c r="AL54" s="211">
        <f t="shared" ref="AL54:BQ54" si="73">IF(AL$22&lt;=$E$24,IF(AL$22&lt;=$D$24,IF(AL$22&lt;=$C$24,IF(AL$22&lt;=$B$24,$B120,($C37-$B37)/($C$24-$B$24)),($D37-$C37)/($D$24-$C$24)),($E37-$D37)/($E$24-$D$24)),$F120)</f>
        <v>36.608019748395229</v>
      </c>
      <c r="AM54" s="211">
        <f t="shared" si="73"/>
        <v>36.608019748395229</v>
      </c>
      <c r="AN54" s="211">
        <f t="shared" si="73"/>
        <v>36.608019748395229</v>
      </c>
      <c r="AO54" s="211">
        <f t="shared" si="73"/>
        <v>36.608019748395229</v>
      </c>
      <c r="AP54" s="211">
        <f t="shared" si="73"/>
        <v>36.608019748395229</v>
      </c>
      <c r="AQ54" s="211">
        <f t="shared" si="73"/>
        <v>36.608019748395229</v>
      </c>
      <c r="AR54" s="211">
        <f t="shared" si="73"/>
        <v>36.608019748395229</v>
      </c>
      <c r="AS54" s="211">
        <f t="shared" si="73"/>
        <v>36.608019748395229</v>
      </c>
      <c r="AT54" s="211">
        <f t="shared" si="73"/>
        <v>36.608019748395229</v>
      </c>
      <c r="AU54" s="211">
        <f t="shared" si="73"/>
        <v>36.608019748395229</v>
      </c>
      <c r="AV54" s="211">
        <f t="shared" si="73"/>
        <v>36.608019748395229</v>
      </c>
      <c r="AW54" s="211">
        <f t="shared" si="73"/>
        <v>36.608019748395229</v>
      </c>
      <c r="AX54" s="211">
        <f t="shared" si="73"/>
        <v>36.608019748395229</v>
      </c>
      <c r="AY54" s="211">
        <f t="shared" si="73"/>
        <v>36.608019748395229</v>
      </c>
      <c r="AZ54" s="211">
        <f t="shared" si="73"/>
        <v>36.608019748395229</v>
      </c>
      <c r="BA54" s="211">
        <f t="shared" si="73"/>
        <v>36.608019748395229</v>
      </c>
      <c r="BB54" s="211">
        <f t="shared" si="73"/>
        <v>36.608019748395229</v>
      </c>
      <c r="BC54" s="211">
        <f t="shared" si="73"/>
        <v>36.608019748395229</v>
      </c>
      <c r="BD54" s="211">
        <f t="shared" si="73"/>
        <v>36.608019748395229</v>
      </c>
      <c r="BE54" s="211">
        <f t="shared" si="73"/>
        <v>35.310844818935273</v>
      </c>
      <c r="BF54" s="211">
        <f t="shared" si="73"/>
        <v>35.310844818935273</v>
      </c>
      <c r="BG54" s="211">
        <f t="shared" si="73"/>
        <v>35.310844818935273</v>
      </c>
      <c r="BH54" s="211">
        <f t="shared" si="73"/>
        <v>35.310844818935273</v>
      </c>
      <c r="BI54" s="211">
        <f t="shared" si="73"/>
        <v>35.310844818935273</v>
      </c>
      <c r="BJ54" s="211">
        <f t="shared" si="73"/>
        <v>35.310844818935273</v>
      </c>
      <c r="BK54" s="211">
        <f t="shared" si="73"/>
        <v>35.310844818935273</v>
      </c>
      <c r="BL54" s="211">
        <f t="shared" si="73"/>
        <v>35.310844818935273</v>
      </c>
      <c r="BM54" s="211">
        <f t="shared" si="73"/>
        <v>35.310844818935273</v>
      </c>
      <c r="BN54" s="211">
        <f t="shared" si="73"/>
        <v>35.310844818935273</v>
      </c>
      <c r="BO54" s="211">
        <f t="shared" si="73"/>
        <v>35.310844818935273</v>
      </c>
      <c r="BP54" s="211">
        <f t="shared" si="73"/>
        <v>35.310844818935273</v>
      </c>
      <c r="BQ54" s="211">
        <f t="shared" si="73"/>
        <v>35.310844818935273</v>
      </c>
      <c r="BR54" s="211">
        <f t="shared" ref="BR54:DA54" si="74">IF(BR$22&lt;=$E$24,IF(BR$22&lt;=$D$24,IF(BR$22&lt;=$C$24,IF(BR$22&lt;=$B$24,$B120,($C37-$B37)/($C$24-$B$24)),($D37-$C37)/($D$24-$C$24)),($E37-$D37)/($E$24-$D$24)),$F120)</f>
        <v>35.310844818935273</v>
      </c>
      <c r="BS54" s="211">
        <f t="shared" si="74"/>
        <v>35.310844818935273</v>
      </c>
      <c r="BT54" s="211">
        <f t="shared" si="74"/>
        <v>35.310844818935273</v>
      </c>
      <c r="BU54" s="211">
        <f t="shared" si="74"/>
        <v>35.310844818935273</v>
      </c>
      <c r="BV54" s="211">
        <f t="shared" si="74"/>
        <v>35.310844818935273</v>
      </c>
      <c r="BW54" s="211">
        <f t="shared" si="74"/>
        <v>35.310844818935273</v>
      </c>
      <c r="BX54" s="211">
        <f t="shared" si="74"/>
        <v>35.310844818935273</v>
      </c>
      <c r="BY54" s="211">
        <f t="shared" si="74"/>
        <v>35.310844818935273</v>
      </c>
      <c r="BZ54" s="211">
        <f t="shared" si="74"/>
        <v>35.310844818935273</v>
      </c>
      <c r="CA54" s="211">
        <f t="shared" si="74"/>
        <v>35.310844818935273</v>
      </c>
      <c r="CB54" s="211">
        <f t="shared" si="74"/>
        <v>35.310844818935273</v>
      </c>
      <c r="CC54" s="211">
        <f t="shared" si="74"/>
        <v>35.310844818935273</v>
      </c>
      <c r="CD54" s="211">
        <f t="shared" si="74"/>
        <v>35.310844818935273</v>
      </c>
      <c r="CE54" s="211">
        <f t="shared" si="74"/>
        <v>35.310844818935273</v>
      </c>
      <c r="CF54" s="211">
        <f t="shared" si="74"/>
        <v>35.310844818935273</v>
      </c>
      <c r="CG54" s="211">
        <f t="shared" si="74"/>
        <v>35.310844818935273</v>
      </c>
      <c r="CH54" s="211">
        <f t="shared" si="74"/>
        <v>35.310844818935273</v>
      </c>
      <c r="CI54" s="211">
        <f t="shared" si="74"/>
        <v>950.79439387324339</v>
      </c>
      <c r="CJ54" s="211">
        <f t="shared" si="74"/>
        <v>950.79439387324339</v>
      </c>
      <c r="CK54" s="211">
        <f t="shared" si="74"/>
        <v>950.79439387324339</v>
      </c>
      <c r="CL54" s="211">
        <f t="shared" si="74"/>
        <v>950.79439387324339</v>
      </c>
      <c r="CM54" s="211">
        <f t="shared" si="74"/>
        <v>950.79439387324339</v>
      </c>
      <c r="CN54" s="211">
        <f t="shared" si="74"/>
        <v>950.79439387324339</v>
      </c>
      <c r="CO54" s="211">
        <f t="shared" si="74"/>
        <v>950.79439387324339</v>
      </c>
      <c r="CP54" s="211">
        <f t="shared" si="74"/>
        <v>950.79439387324339</v>
      </c>
      <c r="CQ54" s="211">
        <f t="shared" si="74"/>
        <v>950.79439387324339</v>
      </c>
      <c r="CR54" s="211">
        <f t="shared" si="74"/>
        <v>950.79439387324339</v>
      </c>
      <c r="CS54" s="211">
        <f t="shared" si="74"/>
        <v>950.79439387324339</v>
      </c>
      <c r="CT54" s="211">
        <f t="shared" si="74"/>
        <v>950.79439387324339</v>
      </c>
      <c r="CU54" s="211">
        <f t="shared" si="74"/>
        <v>950.79439387324339</v>
      </c>
      <c r="CV54" s="211">
        <f t="shared" si="74"/>
        <v>950.79439387324339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108.67974121091794</v>
      </c>
      <c r="G64" s="205">
        <f t="shared" si="90"/>
        <v>108.67974121091794</v>
      </c>
      <c r="H64" s="205">
        <f t="shared" si="90"/>
        <v>108.67974121091794</v>
      </c>
      <c r="I64" s="205">
        <f t="shared" si="90"/>
        <v>108.67974121091794</v>
      </c>
      <c r="J64" s="205">
        <f t="shared" si="90"/>
        <v>108.67974121091794</v>
      </c>
      <c r="K64" s="205">
        <f t="shared" si="90"/>
        <v>108.67974121091794</v>
      </c>
      <c r="L64" s="205">
        <f t="shared" si="88"/>
        <v>108.67974121091794</v>
      </c>
      <c r="M64" s="205">
        <f t="shared" si="90"/>
        <v>108.67974121091794</v>
      </c>
      <c r="N64" s="205">
        <f t="shared" si="90"/>
        <v>108.67974121091794</v>
      </c>
      <c r="O64" s="205">
        <f t="shared" si="90"/>
        <v>108.67974121091794</v>
      </c>
      <c r="P64" s="205">
        <f t="shared" si="90"/>
        <v>108.67974121091794</v>
      </c>
      <c r="Q64" s="205">
        <f t="shared" si="90"/>
        <v>108.67974121091794</v>
      </c>
      <c r="R64" s="205">
        <f t="shared" si="90"/>
        <v>108.67974121091794</v>
      </c>
      <c r="S64" s="205">
        <f t="shared" si="90"/>
        <v>108.67974121091794</v>
      </c>
      <c r="T64" s="205">
        <f t="shared" si="90"/>
        <v>108.67974121091794</v>
      </c>
      <c r="U64" s="205">
        <f t="shared" si="90"/>
        <v>112.29239412889301</v>
      </c>
      <c r="V64" s="205">
        <f t="shared" si="90"/>
        <v>119.51769996484313</v>
      </c>
      <c r="W64" s="205">
        <f t="shared" si="90"/>
        <v>126.74300580079327</v>
      </c>
      <c r="X64" s="205">
        <f t="shared" si="90"/>
        <v>133.96831163674338</v>
      </c>
      <c r="Y64" s="205">
        <f t="shared" si="90"/>
        <v>141.19361747269352</v>
      </c>
      <c r="Z64" s="205">
        <f t="shared" si="90"/>
        <v>148.41892330864363</v>
      </c>
      <c r="AA64" s="205">
        <f t="shared" si="90"/>
        <v>155.64422914459377</v>
      </c>
      <c r="AB64" s="205">
        <f t="shared" si="90"/>
        <v>162.8695349805439</v>
      </c>
      <c r="AC64" s="205">
        <f t="shared" si="90"/>
        <v>170.09484081649401</v>
      </c>
      <c r="AD64" s="205">
        <f t="shared" si="90"/>
        <v>177.32014665244412</v>
      </c>
      <c r="AE64" s="205">
        <f t="shared" si="90"/>
        <v>184.54545248839426</v>
      </c>
      <c r="AF64" s="205">
        <f t="shared" si="90"/>
        <v>191.7707583243444</v>
      </c>
      <c r="AG64" s="205">
        <f t="shared" si="90"/>
        <v>198.99606416029451</v>
      </c>
      <c r="AH64" s="205">
        <f t="shared" si="90"/>
        <v>206.22136999624462</v>
      </c>
      <c r="AI64" s="205">
        <f t="shared" si="90"/>
        <v>213.44667583219476</v>
      </c>
      <c r="AJ64" s="205">
        <f t="shared" si="90"/>
        <v>220.67198166814489</v>
      </c>
      <c r="AK64" s="205">
        <f t="shared" si="90"/>
        <v>227.897287504095</v>
      </c>
      <c r="AL64" s="205">
        <f t="shared" si="90"/>
        <v>235.12259334004511</v>
      </c>
      <c r="AM64" s="205">
        <f t="shared" si="90"/>
        <v>242.34789917599525</v>
      </c>
      <c r="AN64" s="205">
        <f t="shared" si="90"/>
        <v>249.57320501194536</v>
      </c>
      <c r="AO64" s="205">
        <f t="shared" si="90"/>
        <v>256.7985108478955</v>
      </c>
      <c r="AP64" s="205">
        <f t="shared" si="90"/>
        <v>264.02381668384561</v>
      </c>
      <c r="AQ64" s="205">
        <f t="shared" si="90"/>
        <v>271.24912251979572</v>
      </c>
      <c r="AR64" s="205">
        <f t="shared" si="90"/>
        <v>278.47442835574589</v>
      </c>
      <c r="AS64" s="205">
        <f t="shared" si="90"/>
        <v>285.699734191696</v>
      </c>
      <c r="AT64" s="205">
        <f t="shared" si="90"/>
        <v>292.92504002764611</v>
      </c>
      <c r="AU64" s="205">
        <f t="shared" si="90"/>
        <v>300.15034586359627</v>
      </c>
      <c r="AV64" s="205">
        <f t="shared" si="90"/>
        <v>307.37565169954638</v>
      </c>
      <c r="AW64" s="205">
        <f t="shared" si="90"/>
        <v>314.60095753549649</v>
      </c>
      <c r="AX64" s="205">
        <f t="shared" si="90"/>
        <v>321.82626337144666</v>
      </c>
      <c r="AY64" s="205">
        <f t="shared" si="90"/>
        <v>329.05156920739671</v>
      </c>
      <c r="AZ64" s="205">
        <f t="shared" si="90"/>
        <v>336.27687504334688</v>
      </c>
      <c r="BA64" s="205">
        <f t="shared" si="90"/>
        <v>343.50218087929699</v>
      </c>
      <c r="BB64" s="205">
        <f t="shared" si="90"/>
        <v>350.7274867152471</v>
      </c>
      <c r="BC64" s="205">
        <f t="shared" si="90"/>
        <v>357.95279255119726</v>
      </c>
      <c r="BD64" s="205">
        <f t="shared" si="90"/>
        <v>365.17809838714737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7124.7820082082608</v>
      </c>
      <c r="G65" s="205">
        <f t="shared" si="92"/>
        <v>7124.7820082082608</v>
      </c>
      <c r="H65" s="205">
        <f t="shared" si="92"/>
        <v>7124.7820082082608</v>
      </c>
      <c r="I65" s="205">
        <f t="shared" si="92"/>
        <v>7124.7820082082608</v>
      </c>
      <c r="J65" s="205">
        <f t="shared" si="92"/>
        <v>7124.7820082082608</v>
      </c>
      <c r="K65" s="205">
        <f t="shared" si="92"/>
        <v>7124.7820082082608</v>
      </c>
      <c r="L65" s="205">
        <f t="shared" si="88"/>
        <v>7124.7820082082608</v>
      </c>
      <c r="M65" s="205">
        <f t="shared" si="92"/>
        <v>7124.7820082082608</v>
      </c>
      <c r="N65" s="205">
        <f t="shared" si="92"/>
        <v>7124.7820082082608</v>
      </c>
      <c r="O65" s="205">
        <f t="shared" si="92"/>
        <v>7124.7820082082608</v>
      </c>
      <c r="P65" s="205">
        <f t="shared" si="92"/>
        <v>7124.7820082082608</v>
      </c>
      <c r="Q65" s="205">
        <f t="shared" si="92"/>
        <v>7124.7820082082608</v>
      </c>
      <c r="R65" s="205">
        <f t="shared" si="92"/>
        <v>7124.7820082082608</v>
      </c>
      <c r="S65" s="205">
        <f t="shared" si="92"/>
        <v>7124.7820082082608</v>
      </c>
      <c r="T65" s="205">
        <f t="shared" si="92"/>
        <v>7124.7820082082608</v>
      </c>
      <c r="U65" s="205">
        <f t="shared" si="92"/>
        <v>7024.4329658391298</v>
      </c>
      <c r="V65" s="205">
        <f t="shared" si="92"/>
        <v>6823.7348811008687</v>
      </c>
      <c r="W65" s="205">
        <f t="shared" si="92"/>
        <v>6623.0367963626086</v>
      </c>
      <c r="X65" s="205">
        <f t="shared" si="92"/>
        <v>6422.3387116243475</v>
      </c>
      <c r="Y65" s="205">
        <f t="shared" si="92"/>
        <v>6221.6406268860865</v>
      </c>
      <c r="Z65" s="205">
        <f t="shared" si="92"/>
        <v>6020.9425421478254</v>
      </c>
      <c r="AA65" s="205">
        <f t="shared" si="92"/>
        <v>5820.2444574095643</v>
      </c>
      <c r="AB65" s="205">
        <f t="shared" si="92"/>
        <v>5619.5463726713042</v>
      </c>
      <c r="AC65" s="205">
        <f t="shared" si="92"/>
        <v>5418.8482879330431</v>
      </c>
      <c r="AD65" s="205">
        <f t="shared" si="92"/>
        <v>5218.1502031947821</v>
      </c>
      <c r="AE65" s="205">
        <f t="shared" si="92"/>
        <v>5017.4521184565219</v>
      </c>
      <c r="AF65" s="205">
        <f t="shared" si="92"/>
        <v>4816.75403371826</v>
      </c>
      <c r="AG65" s="205">
        <f t="shared" si="92"/>
        <v>4616.0559489799998</v>
      </c>
      <c r="AH65" s="205">
        <f t="shared" si="92"/>
        <v>4415.3578642417388</v>
      </c>
      <c r="AI65" s="205">
        <f t="shared" si="92"/>
        <v>4214.6597795034777</v>
      </c>
      <c r="AJ65" s="205">
        <f t="shared" si="92"/>
        <v>4013.9616947652171</v>
      </c>
      <c r="AK65" s="205">
        <f t="shared" si="92"/>
        <v>3813.2636100269565</v>
      </c>
      <c r="AL65" s="205">
        <f t="shared" si="92"/>
        <v>3612.5655252886959</v>
      </c>
      <c r="AM65" s="205">
        <f t="shared" si="92"/>
        <v>3411.8674405504348</v>
      </c>
      <c r="AN65" s="205">
        <f t="shared" si="92"/>
        <v>3211.1693558121742</v>
      </c>
      <c r="AO65" s="205">
        <f t="shared" si="92"/>
        <v>3010.4712710739132</v>
      </c>
      <c r="AP65" s="205">
        <f t="shared" si="92"/>
        <v>2809.7731863356521</v>
      </c>
      <c r="AQ65" s="205">
        <f t="shared" si="92"/>
        <v>2609.075101597391</v>
      </c>
      <c r="AR65" s="205">
        <f t="shared" si="92"/>
        <v>2408.3770168591309</v>
      </c>
      <c r="AS65" s="205">
        <f t="shared" si="92"/>
        <v>2207.6789321208698</v>
      </c>
      <c r="AT65" s="205">
        <f t="shared" si="92"/>
        <v>2006.9808473826088</v>
      </c>
      <c r="AU65" s="205">
        <f t="shared" si="92"/>
        <v>1806.2827626443477</v>
      </c>
      <c r="AV65" s="205">
        <f t="shared" si="92"/>
        <v>1605.5846779060876</v>
      </c>
      <c r="AW65" s="205">
        <f t="shared" si="92"/>
        <v>1404.8865931678265</v>
      </c>
      <c r="AX65" s="205">
        <f t="shared" si="92"/>
        <v>1204.1885084295654</v>
      </c>
      <c r="AY65" s="205">
        <f t="shared" si="92"/>
        <v>1003.4904236913044</v>
      </c>
      <c r="AZ65" s="205">
        <f t="shared" si="92"/>
        <v>802.79233895304333</v>
      </c>
      <c r="BA65" s="205">
        <f t="shared" si="92"/>
        <v>602.09425421478318</v>
      </c>
      <c r="BB65" s="205">
        <f t="shared" si="92"/>
        <v>401.39616947652212</v>
      </c>
      <c r="BC65" s="205">
        <f t="shared" si="92"/>
        <v>200.69808473826106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6290.4267883629027</v>
      </c>
      <c r="BF66" s="205">
        <f t="shared" si="94"/>
        <v>12580.853576725805</v>
      </c>
      <c r="BG66" s="205">
        <f t="shared" si="94"/>
        <v>18871.280365088707</v>
      </c>
      <c r="BH66" s="205">
        <f t="shared" si="94"/>
        <v>25161.707153451611</v>
      </c>
      <c r="BI66" s="205">
        <f t="shared" si="94"/>
        <v>31452.133941814514</v>
      </c>
      <c r="BJ66" s="205">
        <f t="shared" si="94"/>
        <v>37742.560730177414</v>
      </c>
      <c r="BK66" s="205">
        <f t="shared" si="94"/>
        <v>44032.987518540322</v>
      </c>
      <c r="BL66" s="205">
        <f t="shared" si="94"/>
        <v>50323.414306903222</v>
      </c>
      <c r="BM66" s="205">
        <f t="shared" si="94"/>
        <v>56613.841095266122</v>
      </c>
      <c r="BN66" s="205">
        <f t="shared" si="94"/>
        <v>62904.267883629029</v>
      </c>
      <c r="BO66" s="205">
        <f t="shared" si="94"/>
        <v>69194.694671991936</v>
      </c>
      <c r="BP66" s="205">
        <f t="shared" si="94"/>
        <v>75485.121460354829</v>
      </c>
      <c r="BQ66" s="205">
        <f t="shared" si="94"/>
        <v>81775.548248717736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88065.975037080643</v>
      </c>
      <c r="BS66" s="205">
        <f t="shared" si="95"/>
        <v>94356.401825443536</v>
      </c>
      <c r="BT66" s="205">
        <f t="shared" si="95"/>
        <v>100646.82861380644</v>
      </c>
      <c r="BU66" s="205">
        <f t="shared" si="95"/>
        <v>106937.25540216935</v>
      </c>
      <c r="BV66" s="205">
        <f t="shared" si="95"/>
        <v>113227.68219053224</v>
      </c>
      <c r="BW66" s="205">
        <f t="shared" si="95"/>
        <v>119518.10897889515</v>
      </c>
      <c r="BX66" s="205">
        <f t="shared" si="95"/>
        <v>125808.53576725806</v>
      </c>
      <c r="BY66" s="205">
        <f t="shared" si="95"/>
        <v>132098.96255562096</v>
      </c>
      <c r="BZ66" s="205">
        <f t="shared" si="95"/>
        <v>138389.38934398387</v>
      </c>
      <c r="CA66" s="205">
        <f t="shared" si="95"/>
        <v>144679.81613234675</v>
      </c>
      <c r="CB66" s="205">
        <f t="shared" si="95"/>
        <v>150970.24292070966</v>
      </c>
      <c r="CC66" s="205">
        <f t="shared" si="95"/>
        <v>157260.66970907256</v>
      </c>
      <c r="CD66" s="205">
        <f t="shared" si="95"/>
        <v>163551.09649743547</v>
      </c>
      <c r="CE66" s="205">
        <f t="shared" si="95"/>
        <v>169841.52328579838</v>
      </c>
      <c r="CF66" s="205">
        <f t="shared" si="95"/>
        <v>176131.95007416129</v>
      </c>
      <c r="CG66" s="205">
        <f t="shared" si="95"/>
        <v>182422.37686252416</v>
      </c>
      <c r="CH66" s="205">
        <f t="shared" si="95"/>
        <v>188712.80365088707</v>
      </c>
      <c r="CI66" s="205">
        <f t="shared" si="95"/>
        <v>199992.18961622746</v>
      </c>
      <c r="CJ66" s="205">
        <f t="shared" si="95"/>
        <v>211271.57558156783</v>
      </c>
      <c r="CK66" s="205">
        <f t="shared" si="95"/>
        <v>222550.96154690822</v>
      </c>
      <c r="CL66" s="205">
        <f t="shared" si="95"/>
        <v>233830.34751224858</v>
      </c>
      <c r="CM66" s="205">
        <f t="shared" si="95"/>
        <v>245109.73347758898</v>
      </c>
      <c r="CN66" s="205">
        <f t="shared" si="95"/>
        <v>256389.11944292934</v>
      </c>
      <c r="CO66" s="205">
        <f t="shared" si="95"/>
        <v>267668.5054082697</v>
      </c>
      <c r="CP66" s="205">
        <f t="shared" si="95"/>
        <v>278947.89137361012</v>
      </c>
      <c r="CQ66" s="205">
        <f t="shared" si="95"/>
        <v>290227.27733895049</v>
      </c>
      <c r="CR66" s="205">
        <f t="shared" si="95"/>
        <v>301506.66330429085</v>
      </c>
      <c r="CS66" s="205">
        <f t="shared" si="95"/>
        <v>312786.04926963127</v>
      </c>
      <c r="CT66" s="205">
        <f t="shared" si="95"/>
        <v>324065.43523497164</v>
      </c>
      <c r="CU66" s="205">
        <f t="shared" si="95"/>
        <v>335344.821200312</v>
      </c>
      <c r="CV66" s="205">
        <f t="shared" si="95"/>
        <v>346624.20716565242</v>
      </c>
      <c r="CW66" s="205">
        <f t="shared" si="95"/>
        <v>353599.75014832255</v>
      </c>
      <c r="CX66" s="205">
        <f t="shared" si="95"/>
        <v>356271.45014832256</v>
      </c>
      <c r="CY66" s="205">
        <f t="shared" si="95"/>
        <v>358943.15014832257</v>
      </c>
      <c r="CZ66" s="205">
        <f t="shared" si="95"/>
        <v>361614.85014832258</v>
      </c>
      <c r="DA66" s="205">
        <f t="shared" si="95"/>
        <v>364286.5501483226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5871.0650024720435</v>
      </c>
      <c r="G68" s="205">
        <f t="shared" si="98"/>
        <v>5871.0650024720435</v>
      </c>
      <c r="H68" s="205">
        <f t="shared" si="98"/>
        <v>5871.0650024720435</v>
      </c>
      <c r="I68" s="205">
        <f t="shared" si="98"/>
        <v>5871.0650024720435</v>
      </c>
      <c r="J68" s="205">
        <f t="shared" si="98"/>
        <v>5871.0650024720435</v>
      </c>
      <c r="K68" s="205">
        <f t="shared" si="98"/>
        <v>5871.0650024720435</v>
      </c>
      <c r="L68" s="205">
        <f t="shared" si="88"/>
        <v>5871.0650024720435</v>
      </c>
      <c r="M68" s="205">
        <f t="shared" si="98"/>
        <v>5871.0650024720435</v>
      </c>
      <c r="N68" s="205">
        <f t="shared" si="98"/>
        <v>5871.0650024720435</v>
      </c>
      <c r="O68" s="205">
        <f t="shared" si="98"/>
        <v>5871.0650024720435</v>
      </c>
      <c r="P68" s="205">
        <f t="shared" si="98"/>
        <v>5871.0650024720435</v>
      </c>
      <c r="Q68" s="205">
        <f t="shared" si="98"/>
        <v>5871.0650024720435</v>
      </c>
      <c r="R68" s="205">
        <f t="shared" si="98"/>
        <v>5871.0650024720435</v>
      </c>
      <c r="S68" s="205">
        <f t="shared" si="98"/>
        <v>5871.0650024720435</v>
      </c>
      <c r="T68" s="205">
        <f t="shared" si="98"/>
        <v>5871.0650024720435</v>
      </c>
      <c r="U68" s="205">
        <f t="shared" si="98"/>
        <v>5788.3739460991974</v>
      </c>
      <c r="V68" s="205">
        <f t="shared" si="98"/>
        <v>5622.9918333535061</v>
      </c>
      <c r="W68" s="205">
        <f t="shared" si="98"/>
        <v>5457.6097206078148</v>
      </c>
      <c r="X68" s="205">
        <f t="shared" si="98"/>
        <v>5292.2276078621235</v>
      </c>
      <c r="Y68" s="205">
        <f t="shared" si="98"/>
        <v>5126.8454951164322</v>
      </c>
      <c r="Z68" s="205">
        <f t="shared" si="98"/>
        <v>4961.4633823707409</v>
      </c>
      <c r="AA68" s="205">
        <f t="shared" si="98"/>
        <v>4796.0812696250496</v>
      </c>
      <c r="AB68" s="205">
        <f t="shared" si="98"/>
        <v>4630.6991568793583</v>
      </c>
      <c r="AC68" s="205">
        <f t="shared" si="98"/>
        <v>4465.317044133667</v>
      </c>
      <c r="AD68" s="205">
        <f t="shared" si="98"/>
        <v>4299.9349313879757</v>
      </c>
      <c r="AE68" s="205">
        <f t="shared" si="98"/>
        <v>4134.5528186422835</v>
      </c>
      <c r="AF68" s="205">
        <f t="shared" si="98"/>
        <v>3969.1707058965926</v>
      </c>
      <c r="AG68" s="205">
        <f t="shared" si="98"/>
        <v>3803.7885931509013</v>
      </c>
      <c r="AH68" s="205">
        <f t="shared" si="98"/>
        <v>3638.40648040521</v>
      </c>
      <c r="AI68" s="205">
        <f t="shared" si="98"/>
        <v>3473.0243676595187</v>
      </c>
      <c r="AJ68" s="205">
        <f t="shared" si="98"/>
        <v>3307.6422549138269</v>
      </c>
      <c r="AK68" s="205">
        <f t="shared" si="98"/>
        <v>3142.2601421681361</v>
      </c>
      <c r="AL68" s="205">
        <f t="shared" si="98"/>
        <v>2976.8780294224448</v>
      </c>
      <c r="AM68" s="205">
        <f t="shared" si="98"/>
        <v>2811.4959166767535</v>
      </c>
      <c r="AN68" s="205">
        <f t="shared" si="98"/>
        <v>2646.1138039310622</v>
      </c>
      <c r="AO68" s="205">
        <f t="shared" si="98"/>
        <v>2480.7316911853704</v>
      </c>
      <c r="AP68" s="205">
        <f t="shared" si="98"/>
        <v>2315.3495784396791</v>
      </c>
      <c r="AQ68" s="205">
        <f t="shared" si="98"/>
        <v>2149.9674656939878</v>
      </c>
      <c r="AR68" s="205">
        <f t="shared" si="98"/>
        <v>1984.5853529482965</v>
      </c>
      <c r="AS68" s="205">
        <f t="shared" si="98"/>
        <v>1819.2032402026052</v>
      </c>
      <c r="AT68" s="205">
        <f t="shared" si="98"/>
        <v>1653.8211274569139</v>
      </c>
      <c r="AU68" s="205">
        <f t="shared" si="98"/>
        <v>1488.4390147112226</v>
      </c>
      <c r="AV68" s="205">
        <f t="shared" si="98"/>
        <v>1323.0569019655313</v>
      </c>
      <c r="AW68" s="205">
        <f t="shared" si="98"/>
        <v>1157.67478921984</v>
      </c>
      <c r="AX68" s="205">
        <f t="shared" si="98"/>
        <v>992.29267647414872</v>
      </c>
      <c r="AY68" s="205">
        <f t="shared" si="98"/>
        <v>826.91056372845742</v>
      </c>
      <c r="AZ68" s="205">
        <f t="shared" si="98"/>
        <v>661.52845098276612</v>
      </c>
      <c r="BA68" s="205">
        <f t="shared" si="98"/>
        <v>496.14633823707391</v>
      </c>
      <c r="BB68" s="205">
        <f t="shared" si="98"/>
        <v>330.7642254913826</v>
      </c>
      <c r="BC68" s="205">
        <f t="shared" si="98"/>
        <v>165.3821127456913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4049.0103465324432</v>
      </c>
      <c r="CJ68" s="205">
        <f t="shared" si="99"/>
        <v>8098.0206930648865</v>
      </c>
      <c r="CK68" s="205">
        <f t="shared" si="99"/>
        <v>12147.03103959733</v>
      </c>
      <c r="CL68" s="205">
        <f t="shared" si="99"/>
        <v>16196.041386129773</v>
      </c>
      <c r="CM68" s="205">
        <f t="shared" si="99"/>
        <v>20245.051732662218</v>
      </c>
      <c r="CN68" s="205">
        <f t="shared" si="99"/>
        <v>24294.06207919466</v>
      </c>
      <c r="CO68" s="205">
        <f t="shared" si="99"/>
        <v>28343.072425727103</v>
      </c>
      <c r="CP68" s="205">
        <f t="shared" si="99"/>
        <v>32392.082772259546</v>
      </c>
      <c r="CQ68" s="205">
        <f t="shared" si="99"/>
        <v>36441.093118791992</v>
      </c>
      <c r="CR68" s="205">
        <f t="shared" si="99"/>
        <v>40490.103465324435</v>
      </c>
      <c r="CS68" s="205">
        <f t="shared" si="99"/>
        <v>44539.113811856878</v>
      </c>
      <c r="CT68" s="205">
        <f t="shared" si="99"/>
        <v>48588.124158389321</v>
      </c>
      <c r="CU68" s="205">
        <f t="shared" si="99"/>
        <v>52637.134504921763</v>
      </c>
      <c r="CV68" s="205">
        <f t="shared" si="99"/>
        <v>56686.144851454206</v>
      </c>
      <c r="CW68" s="205">
        <f t="shared" si="99"/>
        <v>61812.400024720424</v>
      </c>
      <c r="CX68" s="205">
        <f t="shared" si="99"/>
        <v>68015.900024720424</v>
      </c>
      <c r="CY68" s="205">
        <f t="shared" si="99"/>
        <v>74219.400024720424</v>
      </c>
      <c r="CZ68" s="205">
        <f t="shared" si="99"/>
        <v>80422.900024720424</v>
      </c>
      <c r="DA68" s="205">
        <f t="shared" si="99"/>
        <v>86626.400024720424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24218.143135197181</v>
      </c>
      <c r="G70" s="205">
        <f t="shared" si="100"/>
        <v>24218.143135197181</v>
      </c>
      <c r="H70" s="205">
        <f t="shared" si="100"/>
        <v>24218.143135197181</v>
      </c>
      <c r="I70" s="205">
        <f t="shared" si="100"/>
        <v>24218.143135197181</v>
      </c>
      <c r="J70" s="205">
        <f t="shared" si="100"/>
        <v>24218.143135197181</v>
      </c>
      <c r="K70" s="205">
        <f t="shared" si="100"/>
        <v>24218.143135197181</v>
      </c>
      <c r="L70" s="205">
        <f t="shared" si="100"/>
        <v>24218.143135197181</v>
      </c>
      <c r="M70" s="205">
        <f t="shared" si="100"/>
        <v>24218.143135197181</v>
      </c>
      <c r="N70" s="205">
        <f t="shared" si="100"/>
        <v>24218.143135197181</v>
      </c>
      <c r="O70" s="205">
        <f t="shared" si="100"/>
        <v>24218.143135197181</v>
      </c>
      <c r="P70" s="205">
        <f t="shared" si="100"/>
        <v>24218.143135197181</v>
      </c>
      <c r="Q70" s="205">
        <f t="shared" si="100"/>
        <v>24218.143135197181</v>
      </c>
      <c r="R70" s="205">
        <f t="shared" si="100"/>
        <v>24218.143135197181</v>
      </c>
      <c r="S70" s="205">
        <f t="shared" si="100"/>
        <v>24218.143135197181</v>
      </c>
      <c r="T70" s="205">
        <f t="shared" si="100"/>
        <v>24218.143135197181</v>
      </c>
      <c r="U70" s="205">
        <f t="shared" si="100"/>
        <v>24579.91650682838</v>
      </c>
      <c r="V70" s="205">
        <f t="shared" si="100"/>
        <v>25303.463250090783</v>
      </c>
      <c r="W70" s="205">
        <f t="shared" si="100"/>
        <v>26027.009993353182</v>
      </c>
      <c r="X70" s="205">
        <f t="shared" si="100"/>
        <v>26750.556736615581</v>
      </c>
      <c r="Y70" s="205">
        <f t="shared" si="100"/>
        <v>27474.10347987798</v>
      </c>
      <c r="Z70" s="205">
        <f t="shared" si="100"/>
        <v>28197.650223140379</v>
      </c>
      <c r="AA70" s="205">
        <f t="shared" si="100"/>
        <v>28921.196966402778</v>
      </c>
      <c r="AB70" s="205">
        <f t="shared" si="100"/>
        <v>29644.743709665177</v>
      </c>
      <c r="AC70" s="205">
        <f t="shared" si="100"/>
        <v>30368.29045292758</v>
      </c>
      <c r="AD70" s="205">
        <f t="shared" si="100"/>
        <v>31091.837196189979</v>
      </c>
      <c r="AE70" s="205">
        <f t="shared" si="100"/>
        <v>31815.383939452378</v>
      </c>
      <c r="AF70" s="205">
        <f t="shared" si="100"/>
        <v>32538.930682714778</v>
      </c>
      <c r="AG70" s="205">
        <f t="shared" si="100"/>
        <v>33262.47742597718</v>
      </c>
      <c r="AH70" s="205">
        <f t="shared" si="100"/>
        <v>33986.024169239579</v>
      </c>
      <c r="AI70" s="205">
        <f t="shared" si="100"/>
        <v>34709.570912501978</v>
      </c>
      <c r="AJ70" s="205">
        <f t="shared" si="100"/>
        <v>35433.117655764378</v>
      </c>
      <c r="AK70" s="205">
        <f t="shared" si="100"/>
        <v>36156.664399026777</v>
      </c>
      <c r="AL70" s="205">
        <f t="shared" si="100"/>
        <v>36880.211142289176</v>
      </c>
      <c r="AM70" s="205">
        <f t="shared" si="100"/>
        <v>37603.757885551575</v>
      </c>
      <c r="AN70" s="205">
        <f t="shared" si="100"/>
        <v>38327.304628813974</v>
      </c>
      <c r="AO70" s="205">
        <f t="shared" si="100"/>
        <v>39050.851372076373</v>
      </c>
      <c r="AP70" s="205">
        <f t="shared" si="100"/>
        <v>39774.398115338772</v>
      </c>
      <c r="AQ70" s="205">
        <f t="shared" si="100"/>
        <v>40497.944858601171</v>
      </c>
      <c r="AR70" s="205">
        <f t="shared" si="100"/>
        <v>41221.49160186357</v>
      </c>
      <c r="AS70" s="205">
        <f t="shared" si="100"/>
        <v>41945.038345125969</v>
      </c>
      <c r="AT70" s="205">
        <f t="shared" si="100"/>
        <v>42668.585088388369</v>
      </c>
      <c r="AU70" s="205">
        <f t="shared" si="100"/>
        <v>43392.131831650768</v>
      </c>
      <c r="AV70" s="205">
        <f t="shared" si="100"/>
        <v>44115.678574913167</v>
      </c>
      <c r="AW70" s="205">
        <f t="shared" si="100"/>
        <v>44839.225318175566</v>
      </c>
      <c r="AX70" s="205">
        <f t="shared" si="100"/>
        <v>45562.772061437972</v>
      </c>
      <c r="AY70" s="205">
        <f t="shared" si="100"/>
        <v>46286.318804700371</v>
      </c>
      <c r="AZ70" s="205">
        <f t="shared" si="100"/>
        <v>47009.865547962771</v>
      </c>
      <c r="BA70" s="205">
        <f t="shared" si="100"/>
        <v>47733.41229122517</v>
      </c>
      <c r="BB70" s="205">
        <f t="shared" si="100"/>
        <v>48456.959034487569</v>
      </c>
      <c r="BC70" s="205">
        <f t="shared" si="100"/>
        <v>49180.505777749968</v>
      </c>
      <c r="BD70" s="205">
        <f t="shared" si="100"/>
        <v>49904.052521012374</v>
      </c>
      <c r="BE70" s="205">
        <f t="shared" si="100"/>
        <v>48729.839520517955</v>
      </c>
      <c r="BF70" s="205">
        <f t="shared" si="100"/>
        <v>47555.62652002355</v>
      </c>
      <c r="BG70" s="205">
        <f t="shared" si="100"/>
        <v>46381.413519529138</v>
      </c>
      <c r="BH70" s="205">
        <f t="shared" si="100"/>
        <v>45207.200519034734</v>
      </c>
      <c r="BI70" s="205">
        <f t="shared" si="100"/>
        <v>44032.987518540322</v>
      </c>
      <c r="BJ70" s="205">
        <f t="shared" si="100"/>
        <v>42858.774518045917</v>
      </c>
      <c r="BK70" s="205">
        <f t="shared" si="100"/>
        <v>41684.561517551505</v>
      </c>
      <c r="BL70" s="205">
        <f t="shared" si="100"/>
        <v>40510.3485170571</v>
      </c>
      <c r="BM70" s="205">
        <f t="shared" si="100"/>
        <v>39336.135516562688</v>
      </c>
      <c r="BN70" s="205">
        <f t="shared" si="100"/>
        <v>38161.922516068284</v>
      </c>
      <c r="BO70" s="205">
        <f t="shared" si="100"/>
        <v>36987.709515573872</v>
      </c>
      <c r="BP70" s="205">
        <f t="shared" si="100"/>
        <v>35813.49651507946</v>
      </c>
      <c r="BQ70" s="205">
        <f t="shared" si="100"/>
        <v>34639.283514585055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33465.07051409065</v>
      </c>
      <c r="BS70" s="205">
        <f t="shared" si="102"/>
        <v>32290.857513596238</v>
      </c>
      <c r="BT70" s="205">
        <f t="shared" si="102"/>
        <v>31116.64451310183</v>
      </c>
      <c r="BU70" s="205">
        <f t="shared" si="102"/>
        <v>29942.431512607422</v>
      </c>
      <c r="BV70" s="205">
        <f t="shared" si="102"/>
        <v>28768.218512113013</v>
      </c>
      <c r="BW70" s="205">
        <f t="shared" si="102"/>
        <v>27594.005511618605</v>
      </c>
      <c r="BX70" s="205">
        <f t="shared" si="102"/>
        <v>26419.792511124197</v>
      </c>
      <c r="BY70" s="205">
        <f t="shared" si="102"/>
        <v>25245.579510629788</v>
      </c>
      <c r="BZ70" s="205">
        <f t="shared" si="102"/>
        <v>24071.36651013538</v>
      </c>
      <c r="CA70" s="205">
        <f t="shared" si="102"/>
        <v>22897.153509640972</v>
      </c>
      <c r="CB70" s="205">
        <f t="shared" si="102"/>
        <v>21722.94050914656</v>
      </c>
      <c r="CC70" s="205">
        <f t="shared" si="102"/>
        <v>20548.727508652151</v>
      </c>
      <c r="CD70" s="205">
        <f t="shared" si="102"/>
        <v>19374.514508157743</v>
      </c>
      <c r="CE70" s="205">
        <f t="shared" si="102"/>
        <v>18200.301507663335</v>
      </c>
      <c r="CF70" s="205">
        <f t="shared" si="102"/>
        <v>17026.088507168926</v>
      </c>
      <c r="CG70" s="205">
        <f t="shared" si="102"/>
        <v>15851.875506674522</v>
      </c>
      <c r="CH70" s="205">
        <f t="shared" si="102"/>
        <v>14677.66250618011</v>
      </c>
      <c r="CI70" s="205">
        <f t="shared" si="102"/>
        <v>15082.563540833351</v>
      </c>
      <c r="CJ70" s="205">
        <f t="shared" si="102"/>
        <v>15487.464575486594</v>
      </c>
      <c r="CK70" s="205">
        <f t="shared" si="102"/>
        <v>15892.365610139839</v>
      </c>
      <c r="CL70" s="205">
        <f t="shared" si="102"/>
        <v>16297.266644793082</v>
      </c>
      <c r="CM70" s="205">
        <f t="shared" si="102"/>
        <v>16702.167679446327</v>
      </c>
      <c r="CN70" s="205">
        <f t="shared" si="102"/>
        <v>17107.068714099572</v>
      </c>
      <c r="CO70" s="205">
        <f t="shared" si="102"/>
        <v>17511.969748752817</v>
      </c>
      <c r="CP70" s="205">
        <f t="shared" si="102"/>
        <v>17916.870783406059</v>
      </c>
      <c r="CQ70" s="205">
        <f t="shared" si="102"/>
        <v>18321.771818059304</v>
      </c>
      <c r="CR70" s="205">
        <f t="shared" si="102"/>
        <v>18726.672852712549</v>
      </c>
      <c r="CS70" s="205">
        <f t="shared" si="102"/>
        <v>19131.573887365794</v>
      </c>
      <c r="CT70" s="205">
        <f t="shared" si="102"/>
        <v>19536.474922019035</v>
      </c>
      <c r="CU70" s="205">
        <f t="shared" si="102"/>
        <v>19941.37595667228</v>
      </c>
      <c r="CV70" s="205">
        <f t="shared" si="102"/>
        <v>20346.276991325525</v>
      </c>
      <c r="CW70" s="205">
        <f t="shared" si="102"/>
        <v>19984.812508652147</v>
      </c>
      <c r="CX70" s="205">
        <f t="shared" si="102"/>
        <v>18856.982508652149</v>
      </c>
      <c r="CY70" s="205">
        <f t="shared" si="102"/>
        <v>17729.152508652147</v>
      </c>
      <c r="CZ70" s="205">
        <f t="shared" si="102"/>
        <v>16601.322508652149</v>
      </c>
      <c r="DA70" s="205">
        <f t="shared" si="102"/>
        <v>15473.492508652147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18.304009874197678</v>
      </c>
      <c r="V71" s="205">
        <f t="shared" si="103"/>
        <v>54.912029622592911</v>
      </c>
      <c r="W71" s="205">
        <f t="shared" si="103"/>
        <v>91.520049370988133</v>
      </c>
      <c r="X71" s="205">
        <f t="shared" si="103"/>
        <v>128.12806911938335</v>
      </c>
      <c r="Y71" s="205">
        <f t="shared" si="103"/>
        <v>164.73608886777859</v>
      </c>
      <c r="Z71" s="205">
        <f t="shared" si="103"/>
        <v>201.34410861617383</v>
      </c>
      <c r="AA71" s="205">
        <f t="shared" si="103"/>
        <v>237.95212836456906</v>
      </c>
      <c r="AB71" s="205">
        <f t="shared" si="103"/>
        <v>274.56014811296427</v>
      </c>
      <c r="AC71" s="205">
        <f t="shared" si="103"/>
        <v>311.16816786135951</v>
      </c>
      <c r="AD71" s="205">
        <f t="shared" si="103"/>
        <v>347.77618760975474</v>
      </c>
      <c r="AE71" s="205">
        <f t="shared" si="103"/>
        <v>384.38420735814998</v>
      </c>
      <c r="AF71" s="205">
        <f t="shared" si="103"/>
        <v>420.99222710654522</v>
      </c>
      <c r="AG71" s="205">
        <f t="shared" si="103"/>
        <v>457.60024685494045</v>
      </c>
      <c r="AH71" s="205">
        <f t="shared" si="103"/>
        <v>494.20826660333563</v>
      </c>
      <c r="AI71" s="205">
        <f t="shared" si="103"/>
        <v>530.81628635173092</v>
      </c>
      <c r="AJ71" s="205">
        <f t="shared" si="103"/>
        <v>567.42430610012616</v>
      </c>
      <c r="AK71" s="205">
        <f t="shared" si="103"/>
        <v>604.03232584852128</v>
      </c>
      <c r="AL71" s="205">
        <f t="shared" si="103"/>
        <v>640.64034559691652</v>
      </c>
      <c r="AM71" s="205">
        <f t="shared" si="103"/>
        <v>677.24836534531175</v>
      </c>
      <c r="AN71" s="205">
        <f t="shared" si="103"/>
        <v>713.85638509370699</v>
      </c>
      <c r="AO71" s="205">
        <f t="shared" si="103"/>
        <v>750.46440484210223</v>
      </c>
      <c r="AP71" s="205">
        <f t="shared" si="103"/>
        <v>787.07242459049746</v>
      </c>
      <c r="AQ71" s="205">
        <f t="shared" si="103"/>
        <v>823.6804443388927</v>
      </c>
      <c r="AR71" s="205">
        <f t="shared" si="103"/>
        <v>860.28846408728793</v>
      </c>
      <c r="AS71" s="205">
        <f t="shared" si="103"/>
        <v>896.89648383568306</v>
      </c>
      <c r="AT71" s="205">
        <f t="shared" si="103"/>
        <v>933.50450358407829</v>
      </c>
      <c r="AU71" s="205">
        <f t="shared" si="103"/>
        <v>970.11252333247353</v>
      </c>
      <c r="AV71" s="205">
        <f t="shared" si="103"/>
        <v>1006.7205430808688</v>
      </c>
      <c r="AW71" s="205">
        <f t="shared" si="103"/>
        <v>1043.328562829264</v>
      </c>
      <c r="AX71" s="205">
        <f t="shared" si="103"/>
        <v>1079.9365825776592</v>
      </c>
      <c r="AY71" s="205">
        <f t="shared" si="103"/>
        <v>1116.5446023260545</v>
      </c>
      <c r="AZ71" s="205">
        <f t="shared" si="103"/>
        <v>1153.1526220744497</v>
      </c>
      <c r="BA71" s="205">
        <f t="shared" si="103"/>
        <v>1189.7606418228449</v>
      </c>
      <c r="BB71" s="205">
        <f t="shared" si="103"/>
        <v>1226.3686615712402</v>
      </c>
      <c r="BC71" s="205">
        <f t="shared" si="103"/>
        <v>1262.9766813196354</v>
      </c>
      <c r="BD71" s="205">
        <f t="shared" si="103"/>
        <v>1299.5847010680307</v>
      </c>
      <c r="BE71" s="205">
        <f t="shared" si="103"/>
        <v>1334.8955458869659</v>
      </c>
      <c r="BF71" s="205">
        <f t="shared" si="103"/>
        <v>1370.2063907059012</v>
      </c>
      <c r="BG71" s="205">
        <f t="shared" si="103"/>
        <v>1405.5172355248365</v>
      </c>
      <c r="BH71" s="205">
        <f t="shared" si="103"/>
        <v>1440.8280803437717</v>
      </c>
      <c r="BI71" s="205">
        <f t="shared" si="103"/>
        <v>1476.138925162707</v>
      </c>
      <c r="BJ71" s="205">
        <f t="shared" si="103"/>
        <v>1511.4497699816422</v>
      </c>
      <c r="BK71" s="205">
        <f t="shared" si="103"/>
        <v>1546.7606148005775</v>
      </c>
      <c r="BL71" s="205">
        <f t="shared" si="103"/>
        <v>1582.0714596195128</v>
      </c>
      <c r="BM71" s="205">
        <f t="shared" si="103"/>
        <v>1617.382304438448</v>
      </c>
      <c r="BN71" s="205">
        <f t="shared" si="103"/>
        <v>1652.6931492573833</v>
      </c>
      <c r="BO71" s="205">
        <f t="shared" si="103"/>
        <v>1688.0039940763186</v>
      </c>
      <c r="BP71" s="205">
        <f t="shared" si="103"/>
        <v>1723.3148388952541</v>
      </c>
      <c r="BQ71" s="205">
        <f t="shared" si="103"/>
        <v>1758.6256837141891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1793.9365285331246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1829.2473733520596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1864.5582181709951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1899.8690629899302</v>
      </c>
      <c r="BV71" s="205">
        <f t="shared" si="104"/>
        <v>1935.1799078088657</v>
      </c>
      <c r="BW71" s="205">
        <f t="shared" si="104"/>
        <v>1970.4907526278007</v>
      </c>
      <c r="BX71" s="205">
        <f t="shared" si="104"/>
        <v>2005.8015974467362</v>
      </c>
      <c r="BY71" s="205">
        <f t="shared" si="104"/>
        <v>2041.1124422656712</v>
      </c>
      <c r="BZ71" s="205">
        <f t="shared" si="104"/>
        <v>2076.4232870846067</v>
      </c>
      <c r="CA71" s="205">
        <f t="shared" si="104"/>
        <v>2111.7341319035418</v>
      </c>
      <c r="CB71" s="205">
        <f t="shared" si="104"/>
        <v>2147.0449767224773</v>
      </c>
      <c r="CC71" s="205">
        <f t="shared" si="104"/>
        <v>2182.3558215414123</v>
      </c>
      <c r="CD71" s="205">
        <f t="shared" si="104"/>
        <v>2217.6666663603478</v>
      </c>
      <c r="CE71" s="205">
        <f t="shared" si="104"/>
        <v>2252.9775111792833</v>
      </c>
      <c r="CF71" s="205">
        <f t="shared" si="104"/>
        <v>2288.2883559982183</v>
      </c>
      <c r="CG71" s="205">
        <f t="shared" si="104"/>
        <v>2323.5992008171534</v>
      </c>
      <c r="CH71" s="205">
        <f t="shared" si="104"/>
        <v>2358.9100456360889</v>
      </c>
      <c r="CI71" s="205">
        <f t="shared" si="104"/>
        <v>3309.7044395093321</v>
      </c>
      <c r="CJ71" s="205">
        <f t="shared" si="104"/>
        <v>4260.4988333825759</v>
      </c>
      <c r="CK71" s="205">
        <f t="shared" si="104"/>
        <v>5211.2932272558191</v>
      </c>
      <c r="CL71" s="205">
        <f t="shared" si="104"/>
        <v>6162.0876211290624</v>
      </c>
      <c r="CM71" s="205">
        <f t="shared" si="104"/>
        <v>7112.8820150023057</v>
      </c>
      <c r="CN71" s="205">
        <f t="shared" si="104"/>
        <v>8063.6764088755499</v>
      </c>
      <c r="CO71" s="205">
        <f t="shared" si="104"/>
        <v>9014.4708027487923</v>
      </c>
      <c r="CP71" s="205">
        <f t="shared" si="104"/>
        <v>9965.2651966220365</v>
      </c>
      <c r="CQ71" s="205">
        <f t="shared" si="104"/>
        <v>10916.059590495279</v>
      </c>
      <c r="CR71" s="205">
        <f t="shared" si="104"/>
        <v>11866.853984368523</v>
      </c>
      <c r="CS71" s="205">
        <f t="shared" si="104"/>
        <v>12817.648378241765</v>
      </c>
      <c r="CT71" s="205">
        <f t="shared" si="104"/>
        <v>13768.44277211501</v>
      </c>
      <c r="CU71" s="205">
        <f t="shared" si="104"/>
        <v>14719.237165988252</v>
      </c>
      <c r="CV71" s="205">
        <f t="shared" si="104"/>
        <v>15670.031559861496</v>
      </c>
      <c r="CW71" s="205">
        <f t="shared" si="104"/>
        <v>16293.593756798118</v>
      </c>
      <c r="CX71" s="205">
        <f t="shared" si="104"/>
        <v>16589.923756798118</v>
      </c>
      <c r="CY71" s="205">
        <f t="shared" si="104"/>
        <v>16886.253756798116</v>
      </c>
      <c r="CZ71" s="205">
        <f t="shared" si="104"/>
        <v>17182.583756798118</v>
      </c>
      <c r="DA71" s="205">
        <f t="shared" si="104"/>
        <v>17478.913756798116</v>
      </c>
    </row>
    <row r="72" spans="1:105" s="205" customFormat="1">
      <c r="A72" s="205" t="str">
        <f>Income!A88</f>
        <v>TOTAL</v>
      </c>
      <c r="F72" s="205">
        <f>SUM(F59:F71)</f>
        <v>50067.187000383186</v>
      </c>
      <c r="G72" s="205">
        <f t="shared" ref="G72:BR72" si="105">SUM(G59:G71)</f>
        <v>49726.927000383192</v>
      </c>
      <c r="H72" s="205">
        <f t="shared" si="105"/>
        <v>49386.667000383197</v>
      </c>
      <c r="I72" s="205">
        <f t="shared" si="105"/>
        <v>49046.407000383188</v>
      </c>
      <c r="J72" s="205">
        <f t="shared" si="105"/>
        <v>48706.147000383193</v>
      </c>
      <c r="K72" s="205">
        <f t="shared" si="105"/>
        <v>48365.887000383198</v>
      </c>
      <c r="L72" s="205">
        <f t="shared" si="105"/>
        <v>48025.627000383189</v>
      </c>
      <c r="M72" s="205">
        <f t="shared" si="105"/>
        <v>47685.367000383194</v>
      </c>
      <c r="N72" s="205">
        <f t="shared" si="105"/>
        <v>47345.107000383185</v>
      </c>
      <c r="O72" s="205">
        <f t="shared" si="105"/>
        <v>47004.84700038319</v>
      </c>
      <c r="P72" s="205">
        <f t="shared" si="105"/>
        <v>46664.587000383195</v>
      </c>
      <c r="Q72" s="205">
        <f t="shared" si="105"/>
        <v>46324.327000383193</v>
      </c>
      <c r="R72" s="205">
        <f t="shared" si="105"/>
        <v>45984.067000383191</v>
      </c>
      <c r="S72" s="205">
        <f t="shared" si="105"/>
        <v>45643.807000383196</v>
      </c>
      <c r="T72" s="205">
        <f t="shared" si="105"/>
        <v>45303.547000383187</v>
      </c>
      <c r="U72" s="205">
        <f t="shared" si="105"/>
        <v>45511.826629064344</v>
      </c>
      <c r="V72" s="205">
        <f t="shared" si="105"/>
        <v>46268.645886426668</v>
      </c>
      <c r="W72" s="205">
        <f t="shared" si="105"/>
        <v>47025.465143788977</v>
      </c>
      <c r="X72" s="205">
        <f t="shared" si="105"/>
        <v>47782.284401151293</v>
      </c>
      <c r="Y72" s="205">
        <f t="shared" si="105"/>
        <v>48539.103658513603</v>
      </c>
      <c r="Z72" s="205">
        <f t="shared" si="105"/>
        <v>49295.922915875926</v>
      </c>
      <c r="AA72" s="205">
        <f t="shared" si="105"/>
        <v>50052.742173238228</v>
      </c>
      <c r="AB72" s="205">
        <f t="shared" si="105"/>
        <v>50809.561430600545</v>
      </c>
      <c r="AC72" s="205">
        <f t="shared" si="105"/>
        <v>51566.380687962861</v>
      </c>
      <c r="AD72" s="205">
        <f t="shared" si="105"/>
        <v>52323.199945325177</v>
      </c>
      <c r="AE72" s="205">
        <f t="shared" si="105"/>
        <v>53080.019202687487</v>
      </c>
      <c r="AF72" s="205">
        <f t="shared" si="105"/>
        <v>53836.838460049796</v>
      </c>
      <c r="AG72" s="205">
        <f t="shared" si="105"/>
        <v>54593.657717412119</v>
      </c>
      <c r="AH72" s="205">
        <f t="shared" si="105"/>
        <v>55350.476974774429</v>
      </c>
      <c r="AI72" s="205">
        <f t="shared" si="105"/>
        <v>56107.296232136745</v>
      </c>
      <c r="AJ72" s="205">
        <f t="shared" si="105"/>
        <v>56864.115489499054</v>
      </c>
      <c r="AK72" s="205">
        <f t="shared" si="105"/>
        <v>57620.934746861363</v>
      </c>
      <c r="AL72" s="205">
        <f t="shared" si="105"/>
        <v>58377.754004223687</v>
      </c>
      <c r="AM72" s="205">
        <f t="shared" si="105"/>
        <v>59134.573261585989</v>
      </c>
      <c r="AN72" s="205">
        <f t="shared" si="105"/>
        <v>59891.392518948305</v>
      </c>
      <c r="AO72" s="205">
        <f t="shared" si="105"/>
        <v>60648.211776310622</v>
      </c>
      <c r="AP72" s="205">
        <f t="shared" si="105"/>
        <v>61405.031033672938</v>
      </c>
      <c r="AQ72" s="205">
        <f t="shared" si="105"/>
        <v>62161.850291035247</v>
      </c>
      <c r="AR72" s="205">
        <f t="shared" si="105"/>
        <v>62918.669548397556</v>
      </c>
      <c r="AS72" s="205">
        <f t="shared" si="105"/>
        <v>63675.488805759873</v>
      </c>
      <c r="AT72" s="205">
        <f t="shared" si="105"/>
        <v>64432.308063122189</v>
      </c>
      <c r="AU72" s="205">
        <f t="shared" si="105"/>
        <v>65189.127320484491</v>
      </c>
      <c r="AV72" s="205">
        <f t="shared" si="105"/>
        <v>65945.946577846815</v>
      </c>
      <c r="AW72" s="205">
        <f t="shared" si="105"/>
        <v>66702.765835209124</v>
      </c>
      <c r="AX72" s="205">
        <f t="shared" si="105"/>
        <v>67459.585092571448</v>
      </c>
      <c r="AY72" s="205">
        <f t="shared" si="105"/>
        <v>68216.404349933757</v>
      </c>
      <c r="AZ72" s="205">
        <f t="shared" si="105"/>
        <v>68973.22360729608</v>
      </c>
      <c r="BA72" s="205">
        <f t="shared" si="105"/>
        <v>69730.04286465839</v>
      </c>
      <c r="BB72" s="205">
        <f t="shared" si="105"/>
        <v>70486.862122020684</v>
      </c>
      <c r="BC72" s="205">
        <f t="shared" si="105"/>
        <v>71243.681379383008</v>
      </c>
      <c r="BD72" s="205">
        <f t="shared" si="105"/>
        <v>72000.500636745332</v>
      </c>
      <c r="BE72" s="205">
        <f t="shared" si="105"/>
        <v>77285.865722733579</v>
      </c>
      <c r="BF72" s="205">
        <f t="shared" si="105"/>
        <v>82571.230808721855</v>
      </c>
      <c r="BG72" s="205">
        <f t="shared" si="105"/>
        <v>87856.595894710103</v>
      </c>
      <c r="BH72" s="205">
        <f t="shared" si="105"/>
        <v>93141.960980698379</v>
      </c>
      <c r="BI72" s="205">
        <f t="shared" si="105"/>
        <v>98427.326066686655</v>
      </c>
      <c r="BJ72" s="205">
        <f t="shared" si="105"/>
        <v>103712.69115267492</v>
      </c>
      <c r="BK72" s="205">
        <f t="shared" si="105"/>
        <v>108998.05623866316</v>
      </c>
      <c r="BL72" s="205">
        <f t="shared" si="105"/>
        <v>114283.42132465144</v>
      </c>
      <c r="BM72" s="205">
        <f t="shared" si="105"/>
        <v>119568.7864106397</v>
      </c>
      <c r="BN72" s="205">
        <f t="shared" si="105"/>
        <v>124854.15149662796</v>
      </c>
      <c r="BO72" s="205">
        <f t="shared" si="105"/>
        <v>130139.51658261624</v>
      </c>
      <c r="BP72" s="205">
        <f t="shared" si="105"/>
        <v>135424.8816686045</v>
      </c>
      <c r="BQ72" s="205">
        <f t="shared" si="105"/>
        <v>140710.24675459278</v>
      </c>
      <c r="BR72" s="205">
        <f t="shared" si="105"/>
        <v>145995.61184058106</v>
      </c>
      <c r="BS72" s="205">
        <f t="shared" ref="BS72:DA72" si="106">SUM(BS59:BS71)</f>
        <v>151280.9769265693</v>
      </c>
      <c r="BT72" s="205">
        <f t="shared" si="106"/>
        <v>156566.34201255758</v>
      </c>
      <c r="BU72" s="205">
        <f t="shared" si="106"/>
        <v>161851.70709854583</v>
      </c>
      <c r="BV72" s="205">
        <f t="shared" si="106"/>
        <v>167137.0721845341</v>
      </c>
      <c r="BW72" s="205">
        <f t="shared" si="106"/>
        <v>172422.43727052235</v>
      </c>
      <c r="BX72" s="205">
        <f t="shared" si="106"/>
        <v>177707.80235651063</v>
      </c>
      <c r="BY72" s="205">
        <f t="shared" si="106"/>
        <v>182993.1674424989</v>
      </c>
      <c r="BZ72" s="205">
        <f t="shared" si="106"/>
        <v>188278.53252848718</v>
      </c>
      <c r="CA72" s="205">
        <f t="shared" si="106"/>
        <v>193563.89761447543</v>
      </c>
      <c r="CB72" s="205">
        <f t="shared" si="106"/>
        <v>198849.26270046367</v>
      </c>
      <c r="CC72" s="205">
        <f t="shared" si="106"/>
        <v>204134.62778645195</v>
      </c>
      <c r="CD72" s="205">
        <f t="shared" si="106"/>
        <v>209419.9928724402</v>
      </c>
      <c r="CE72" s="205">
        <f t="shared" si="106"/>
        <v>214705.35795842847</v>
      </c>
      <c r="CF72" s="205">
        <f t="shared" si="106"/>
        <v>219990.72304441675</v>
      </c>
      <c r="CG72" s="205">
        <f t="shared" si="106"/>
        <v>225276.088130405</v>
      </c>
      <c r="CH72" s="205">
        <f t="shared" si="106"/>
        <v>230561.45321639327</v>
      </c>
      <c r="CI72" s="205">
        <f t="shared" si="106"/>
        <v>251575.67920797874</v>
      </c>
      <c r="CJ72" s="205">
        <f t="shared" si="106"/>
        <v>272589.90519956412</v>
      </c>
      <c r="CK72" s="205">
        <f t="shared" si="106"/>
        <v>293604.13119114959</v>
      </c>
      <c r="CL72" s="205">
        <f t="shared" si="106"/>
        <v>314618.35718273505</v>
      </c>
      <c r="CM72" s="205">
        <f t="shared" si="106"/>
        <v>335632.58317432046</v>
      </c>
      <c r="CN72" s="205">
        <f t="shared" si="106"/>
        <v>356646.80916590593</v>
      </c>
      <c r="CO72" s="205">
        <f t="shared" si="106"/>
        <v>377661.03515749134</v>
      </c>
      <c r="CP72" s="205">
        <f t="shared" si="106"/>
        <v>398675.2611490768</v>
      </c>
      <c r="CQ72" s="205">
        <f t="shared" si="106"/>
        <v>419689.48714066227</v>
      </c>
      <c r="CR72" s="205">
        <f t="shared" si="106"/>
        <v>440703.71313224762</v>
      </c>
      <c r="CS72" s="205">
        <f t="shared" si="106"/>
        <v>461717.93912383314</v>
      </c>
      <c r="CT72" s="205">
        <f t="shared" si="106"/>
        <v>482732.16511541855</v>
      </c>
      <c r="CU72" s="205">
        <f t="shared" si="106"/>
        <v>503746.39110700396</v>
      </c>
      <c r="CV72" s="205">
        <f t="shared" si="106"/>
        <v>524760.61709858943</v>
      </c>
      <c r="CW72" s="205">
        <f t="shared" si="106"/>
        <v>540157.63059438206</v>
      </c>
      <c r="CX72" s="205">
        <f t="shared" si="106"/>
        <v>549937.43159438216</v>
      </c>
      <c r="CY72" s="205">
        <f t="shared" si="106"/>
        <v>559717.23259438213</v>
      </c>
      <c r="CZ72" s="205">
        <f t="shared" si="106"/>
        <v>569497.033594382</v>
      </c>
      <c r="DA72" s="205">
        <f t="shared" si="106"/>
        <v>579276.83459438221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264604.82379699952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5.0455019804388296E-2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7.2253058359501248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-200.69808473826086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6290.4267883629027</v>
      </c>
      <c r="E115" s="213">
        <f t="shared" si="109"/>
        <v>11279.38596534038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-165.38211274569136</v>
      </c>
      <c r="D117" s="213">
        <f t="shared" si="108"/>
        <v>0</v>
      </c>
      <c r="E117" s="213">
        <f t="shared" si="109"/>
        <v>4049.0103465324432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723.54674326239967</v>
      </c>
      <c r="D119" s="213">
        <f t="shared" si="108"/>
        <v>-1174.2130004944086</v>
      </c>
      <c r="E119" s="213">
        <f t="shared" si="109"/>
        <v>404.90103465324427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36.608019748395229</v>
      </c>
      <c r="D120" s="213">
        <f t="shared" si="108"/>
        <v>35.310844818935273</v>
      </c>
      <c r="E120" s="213">
        <f t="shared" si="109"/>
        <v>950.79439387324339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2016-08-09T12:25:34Z</dcterms:modified>
  <cp:category/>
</cp:coreProperties>
</file>