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" yWindow="0" windowWidth="180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<sst xmlns="http://schemas.openxmlformats.org/spreadsheetml/2006/main" count="790" uniqueCount="146">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</sst>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0.0217254113204082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0.00229688065569775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0.00150710870116285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0.00998690456365872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0.0316663868756553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0.251752140854463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0.301534470615547</c:v>
                </c:pt>
                <c:pt idx="2" formatCode="0.0%">
                  <c:v>0.235715712750356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69864"/>
        <c:axId val="-2061017112"/>
      </c:barChart>
      <c:catAx>
        <c:axId val="-206006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1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1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6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0.0106992051186074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0.00151494921023192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50072"/>
        <c:axId val="2082972952"/>
      </c:barChart>
      <c:catAx>
        <c:axId val="-21409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7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97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5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244216"/>
        <c:axId val="2121187640"/>
      </c:barChart>
      <c:catAx>
        <c:axId val="-203724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18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18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24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313672"/>
        <c:axId val="2131445672"/>
      </c:barChart>
      <c:catAx>
        <c:axId val="-206331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4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4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31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Non-Affected</a:t>
            </a:r>
            <a:r>
              <a:rPr lang="en-US" sz="1300" b="0" i="0" baseline="0">
                <a:latin typeface="Helvetica Light"/>
                <a:cs typeface="Helvetica Light"/>
              </a:rPr>
              <a:t> with Grants</a:t>
            </a:r>
            <a:endParaRPr lang="en-US" sz="1300" b="0" i="0">
              <a:latin typeface="Helvetica Light"/>
              <a:cs typeface="Helvetica Light"/>
            </a:endParaRP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2907.225327191753</c:v>
                </c:pt>
                <c:pt idx="4">
                  <c:v>3953.244196162453</c:v>
                </c:pt>
                <c:pt idx="5">
                  <c:v>3496.761058692312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229.6069496948716</c:v>
                </c:pt>
                <c:pt idx="5">
                  <c:v>216.9809812699401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13889.30753960827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  <c:pt idx="3">
                  <c:v>161.2382906870467</c:v>
                </c:pt>
                <c:pt idx="4">
                  <c:v>152.0995838901389</c:v>
                </c:pt>
                <c:pt idx="5">
                  <c:v>226.7464252128458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  <c:pt idx="3">
                  <c:v>1798.2</c:v>
                </c:pt>
                <c:pt idx="4">
                  <c:v>1198.8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996728"/>
        <c:axId val="-20585973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96728"/>
        <c:axId val="-2058597336"/>
      </c:lineChart>
      <c:catAx>
        <c:axId val="211999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99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893416"/>
        <c:axId val="-2141140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93416"/>
        <c:axId val="-2141140456"/>
      </c:lineChart>
      <c:catAx>
        <c:axId val="-213389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14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14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89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05320"/>
        <c:axId val="2083145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05320"/>
        <c:axId val="2083145048"/>
      </c:lineChart>
      <c:catAx>
        <c:axId val="-2140205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4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14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0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0.0636213617426126</c:v>
                </c:pt>
                <c:pt idx="2">
                  <c:v>0.0872162360921392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0.107493577579285</c:v>
                </c:pt>
                <c:pt idx="2">
                  <c:v>0.0840299459078842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-0.366668106603126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032760"/>
        <c:axId val="2086731304"/>
      </c:barChart>
      <c:catAx>
        <c:axId val="-213703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3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3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03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0.100829853997562</c:v>
                </c:pt>
                <c:pt idx="2">
                  <c:v>0.100829853997562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0.371433313451415</c:v>
                </c:pt>
                <c:pt idx="2">
                  <c:v>0.371433313451415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0.144832637765092</c:v>
                </c:pt>
                <c:pt idx="2">
                  <c:v>0.176129252775208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975896"/>
        <c:axId val="2117407720"/>
      </c:barChart>
      <c:catAx>
        <c:axId val="-205897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0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40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97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623384"/>
        <c:axId val="2087070328"/>
      </c:barChart>
      <c:catAx>
        <c:axId val="-201562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7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7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62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0.503685728939737</c:v>
                </c:pt>
                <c:pt idx="2">
                  <c:v>0.420795464841419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0.143994070387423</c:v>
                </c:pt>
                <c:pt idx="2">
                  <c:v>0.17530147983324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-0.288595519819581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62088"/>
        <c:axId val="-2137451272"/>
      </c:barChart>
      <c:catAx>
        <c:axId val="-210256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45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45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6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0.00597519956575345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0.000874669238774304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0.0111145979516651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0.0148882386843813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0.0990697024823209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0.214487673548392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0.400753576109851</c:v>
                </c:pt>
                <c:pt idx="2" formatCode="0.0%">
                  <c:v>0.218386396481289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288504"/>
        <c:axId val="2090689384"/>
      </c:barChart>
      <c:catAx>
        <c:axId val="212028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8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68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8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134.8380012213553</c:v>
                </c:pt>
                <c:pt idx="61">
                  <c:v>134.8380012213553</c:v>
                </c:pt>
                <c:pt idx="62">
                  <c:v>134.8380012213553</c:v>
                </c:pt>
                <c:pt idx="63">
                  <c:v>134.8380012213553</c:v>
                </c:pt>
                <c:pt idx="64">
                  <c:v>134.8380012213553</c:v>
                </c:pt>
                <c:pt idx="65">
                  <c:v>134.8380012213553</c:v>
                </c:pt>
                <c:pt idx="66">
                  <c:v>134.8380012213553</c:v>
                </c:pt>
                <c:pt idx="67">
                  <c:v>134.8380012213553</c:v>
                </c:pt>
                <c:pt idx="68">
                  <c:v>134.8380012213553</c:v>
                </c:pt>
                <c:pt idx="69">
                  <c:v>134.8380012213553</c:v>
                </c:pt>
                <c:pt idx="70">
                  <c:v>134.8380012213553</c:v>
                </c:pt>
                <c:pt idx="71">
                  <c:v>134.8380012213553</c:v>
                </c:pt>
                <c:pt idx="72">
                  <c:v>134.8380012213553</c:v>
                </c:pt>
                <c:pt idx="73">
                  <c:v>134.8380012213553</c:v>
                </c:pt>
                <c:pt idx="74">
                  <c:v>134.8380012213553</c:v>
                </c:pt>
                <c:pt idx="75">
                  <c:v>134.8380012213553</c:v>
                </c:pt>
                <c:pt idx="76">
                  <c:v>134.8380012213553</c:v>
                </c:pt>
                <c:pt idx="77">
                  <c:v>134.8380012213553</c:v>
                </c:pt>
                <c:pt idx="78">
                  <c:v>134.8380012213553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2396.006790200212</c:v>
                </c:pt>
                <c:pt idx="22">
                  <c:v>2396.006790200212</c:v>
                </c:pt>
                <c:pt idx="23">
                  <c:v>2396.006790200212</c:v>
                </c:pt>
                <c:pt idx="24">
                  <c:v>2396.006790200212</c:v>
                </c:pt>
                <c:pt idx="25">
                  <c:v>2396.006790200212</c:v>
                </c:pt>
                <c:pt idx="26">
                  <c:v>2396.006790200212</c:v>
                </c:pt>
                <c:pt idx="27">
                  <c:v>2396.006790200212</c:v>
                </c:pt>
                <c:pt idx="28">
                  <c:v>2396.006790200212</c:v>
                </c:pt>
                <c:pt idx="29">
                  <c:v>2396.006790200212</c:v>
                </c:pt>
                <c:pt idx="30">
                  <c:v>2396.006790200212</c:v>
                </c:pt>
                <c:pt idx="31">
                  <c:v>2396.006790200212</c:v>
                </c:pt>
                <c:pt idx="32">
                  <c:v>2396.006790200212</c:v>
                </c:pt>
                <c:pt idx="33">
                  <c:v>2396.006790200212</c:v>
                </c:pt>
                <c:pt idx="34">
                  <c:v>2396.006790200212</c:v>
                </c:pt>
                <c:pt idx="35">
                  <c:v>2396.006790200212</c:v>
                </c:pt>
                <c:pt idx="36">
                  <c:v>2396.006790200212</c:v>
                </c:pt>
                <c:pt idx="37">
                  <c:v>2396.006790200212</c:v>
                </c:pt>
                <c:pt idx="38">
                  <c:v>2396.006790200212</c:v>
                </c:pt>
                <c:pt idx="39">
                  <c:v>2396.006790200212</c:v>
                </c:pt>
                <c:pt idx="40">
                  <c:v>1597.337860133475</c:v>
                </c:pt>
                <c:pt idx="41">
                  <c:v>1597.337860133475</c:v>
                </c:pt>
                <c:pt idx="42">
                  <c:v>1597.337860133475</c:v>
                </c:pt>
                <c:pt idx="43">
                  <c:v>1597.337860133475</c:v>
                </c:pt>
                <c:pt idx="44">
                  <c:v>1597.337860133475</c:v>
                </c:pt>
                <c:pt idx="45">
                  <c:v>1597.337860133475</c:v>
                </c:pt>
                <c:pt idx="46">
                  <c:v>1597.337860133475</c:v>
                </c:pt>
                <c:pt idx="47">
                  <c:v>1597.337860133475</c:v>
                </c:pt>
                <c:pt idx="48">
                  <c:v>1597.337860133475</c:v>
                </c:pt>
                <c:pt idx="49">
                  <c:v>1597.337860133475</c:v>
                </c:pt>
                <c:pt idx="50">
                  <c:v>1597.337860133475</c:v>
                </c:pt>
                <c:pt idx="51">
                  <c:v>1597.337860133475</c:v>
                </c:pt>
                <c:pt idx="52">
                  <c:v>1597.337860133475</c:v>
                </c:pt>
                <c:pt idx="53">
                  <c:v>1597.337860133475</c:v>
                </c:pt>
                <c:pt idx="54">
                  <c:v>1597.337860133475</c:v>
                </c:pt>
                <c:pt idx="55">
                  <c:v>1597.337860133475</c:v>
                </c:pt>
                <c:pt idx="56">
                  <c:v>1597.337860133475</c:v>
                </c:pt>
                <c:pt idx="57">
                  <c:v>1597.337860133475</c:v>
                </c:pt>
                <c:pt idx="58">
                  <c:v>1597.337860133475</c:v>
                </c:pt>
                <c:pt idx="59">
                  <c:v>1597.337860133475</c:v>
                </c:pt>
                <c:pt idx="60">
                  <c:v>1597.337860133475</c:v>
                </c:pt>
                <c:pt idx="61">
                  <c:v>1597.337860133475</c:v>
                </c:pt>
                <c:pt idx="62">
                  <c:v>1597.337860133475</c:v>
                </c:pt>
                <c:pt idx="63">
                  <c:v>1597.337860133475</c:v>
                </c:pt>
                <c:pt idx="64">
                  <c:v>1597.337860133475</c:v>
                </c:pt>
                <c:pt idx="65">
                  <c:v>1597.337860133475</c:v>
                </c:pt>
                <c:pt idx="66">
                  <c:v>1597.337860133475</c:v>
                </c:pt>
                <c:pt idx="67">
                  <c:v>1597.337860133475</c:v>
                </c:pt>
                <c:pt idx="68">
                  <c:v>1597.337860133475</c:v>
                </c:pt>
                <c:pt idx="69">
                  <c:v>1597.337860133475</c:v>
                </c:pt>
                <c:pt idx="70">
                  <c:v>1597.337860133475</c:v>
                </c:pt>
                <c:pt idx="71">
                  <c:v>1597.337860133475</c:v>
                </c:pt>
                <c:pt idx="72">
                  <c:v>1597.337860133475</c:v>
                </c:pt>
                <c:pt idx="73">
                  <c:v>1597.337860133475</c:v>
                </c:pt>
                <c:pt idx="74">
                  <c:v>1597.337860133475</c:v>
                </c:pt>
                <c:pt idx="75">
                  <c:v>1597.337860133475</c:v>
                </c:pt>
                <c:pt idx="76">
                  <c:v>1597.337860133475</c:v>
                </c:pt>
                <c:pt idx="77">
                  <c:v>1597.337860133475</c:v>
                </c:pt>
                <c:pt idx="78">
                  <c:v>1597.337860133475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864072"/>
        <c:axId val="2091370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64072"/>
        <c:axId val="2091370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56335.98617310418</c:v>
                </c:pt>
                <c:pt idx="8">
                  <c:v>56692.68713268636</c:v>
                </c:pt>
                <c:pt idx="9">
                  <c:v>57049.38809226854</c:v>
                </c:pt>
                <c:pt idx="10">
                  <c:v>57406.08905185071</c:v>
                </c:pt>
                <c:pt idx="11">
                  <c:v>57762.79001143289</c:v>
                </c:pt>
                <c:pt idx="12">
                  <c:v>58119.49097101507</c:v>
                </c:pt>
                <c:pt idx="13">
                  <c:v>58476.19193059724</c:v>
                </c:pt>
                <c:pt idx="14">
                  <c:v>58832.89289017941</c:v>
                </c:pt>
                <c:pt idx="15">
                  <c:v>59189.59384976159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60259.69672850812</c:v>
                </c:pt>
                <c:pt idx="19">
                  <c:v>60616.39768809029</c:v>
                </c:pt>
                <c:pt idx="20">
                  <c:v>60973.09864767247</c:v>
                </c:pt>
                <c:pt idx="21">
                  <c:v>61329.79960725464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62399.90248600117</c:v>
                </c:pt>
                <c:pt idx="25">
                  <c:v>62756.60344558334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67393.71592015161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80535.23690634119</c:v>
                </c:pt>
                <c:pt idx="52">
                  <c:v>82781.80642406143</c:v>
                </c:pt>
                <c:pt idx="53">
                  <c:v>85028.37594178167</c:v>
                </c:pt>
                <c:pt idx="54">
                  <c:v>87274.9454595019</c:v>
                </c:pt>
                <c:pt idx="55">
                  <c:v>89521.51497722215</c:v>
                </c:pt>
                <c:pt idx="56">
                  <c:v>91768.0844949424</c:v>
                </c:pt>
                <c:pt idx="57">
                  <c:v>94014.65401266262</c:v>
                </c:pt>
                <c:pt idx="58">
                  <c:v>96261.22353038286</c:v>
                </c:pt>
                <c:pt idx="59">
                  <c:v>98507.79304810311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105247.5016012638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111987.2101544245</c:v>
                </c:pt>
                <c:pt idx="66">
                  <c:v>114233.7796721448</c:v>
                </c:pt>
                <c:pt idx="67">
                  <c:v>116480.349189865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123220.0577430257</c:v>
                </c:pt>
                <c:pt idx="71">
                  <c:v>125466.627260746</c:v>
                </c:pt>
                <c:pt idx="72">
                  <c:v>127713.1967784662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134452.9053316269</c:v>
                </c:pt>
                <c:pt idx="76">
                  <c:v>136699.4748493472</c:v>
                </c:pt>
                <c:pt idx="77">
                  <c:v>131259.7710554355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78755.86263326131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64072"/>
        <c:axId val="2091370040"/>
      </c:scatterChart>
      <c:catAx>
        <c:axId val="2087864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37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37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864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183.101444515666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1357.737181113453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878.5358230734109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239.6006790200211</c:v>
                </c:pt>
                <c:pt idx="86">
                  <c:v>186.3560836822387</c:v>
                </c:pt>
                <c:pt idx="87">
                  <c:v>133.1114883444561</c:v>
                </c:pt>
                <c:pt idx="88">
                  <c:v>79.86689300667376</c:v>
                </c:pt>
                <c:pt idx="89">
                  <c:v>26.62229766889141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240040"/>
        <c:axId val="21175661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40040"/>
        <c:axId val="2117566168"/>
      </c:lineChart>
      <c:catAx>
        <c:axId val="-205924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66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56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240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-7.19536947605165E-16</c:v>
                </c:pt>
                <c:pt idx="1">
                  <c:v>2.35431430703954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16184"/>
        <c:axId val="20878766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-20.21946658396804</c:v>
                </c:pt>
                <c:pt idx="1">
                  <c:v>-53.24459533778248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14920"/>
        <c:axId val="-2070694632"/>
      </c:scatterChart>
      <c:valAx>
        <c:axId val="21176161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876664"/>
        <c:crosses val="autoZero"/>
        <c:crossBetween val="midCat"/>
      </c:valAx>
      <c:valAx>
        <c:axId val="2087876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16184"/>
        <c:crosses val="autoZero"/>
        <c:crossBetween val="midCat"/>
      </c:valAx>
      <c:valAx>
        <c:axId val="-20160149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0694632"/>
        <c:crosses val="autoZero"/>
        <c:crossBetween val="midCat"/>
      </c:valAx>
      <c:valAx>
        <c:axId val="-2070694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0149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183.1014445156659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1357.737181113454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878.5358230734111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239.6006790200213</c:v>
                </c:pt>
                <c:pt idx="86">
                  <c:v>186.3560836822387</c:v>
                </c:pt>
                <c:pt idx="87">
                  <c:v>133.1114883444563</c:v>
                </c:pt>
                <c:pt idx="88">
                  <c:v>79.86689300667376</c:v>
                </c:pt>
                <c:pt idx="89">
                  <c:v>26.62229766889118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06024"/>
        <c:axId val="-2057580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55686.94282581465</c:v>
                </c:pt>
                <c:pt idx="1">
                  <c:v>55346.68282581464</c:v>
                </c:pt>
                <c:pt idx="2">
                  <c:v>55006.42282581465</c:v>
                </c:pt>
                <c:pt idx="3">
                  <c:v>54666.16282581464</c:v>
                </c:pt>
                <c:pt idx="4">
                  <c:v>54325.90282581464</c:v>
                </c:pt>
                <c:pt idx="5">
                  <c:v>53985.64282581465</c:v>
                </c:pt>
                <c:pt idx="6">
                  <c:v>53645.38282581465</c:v>
                </c:pt>
                <c:pt idx="7">
                  <c:v>53305.12282581464</c:v>
                </c:pt>
                <c:pt idx="8">
                  <c:v>52964.86282581465</c:v>
                </c:pt>
                <c:pt idx="9">
                  <c:v>52624.60282581464</c:v>
                </c:pt>
                <c:pt idx="10">
                  <c:v>52284.34282581465</c:v>
                </c:pt>
                <c:pt idx="11">
                  <c:v>51944.08282581464</c:v>
                </c:pt>
                <c:pt idx="12">
                  <c:v>51603.82282581464</c:v>
                </c:pt>
                <c:pt idx="13">
                  <c:v>51263.56282581465</c:v>
                </c:pt>
                <c:pt idx="14">
                  <c:v>50923.30282581464</c:v>
                </c:pt>
                <c:pt idx="15">
                  <c:v>50583.04282581464</c:v>
                </c:pt>
                <c:pt idx="16">
                  <c:v>50242.78282581465</c:v>
                </c:pt>
                <c:pt idx="17">
                  <c:v>49902.52282581465</c:v>
                </c:pt>
                <c:pt idx="18">
                  <c:v>49562.26282581464</c:v>
                </c:pt>
                <c:pt idx="19">
                  <c:v>49222.00282581465</c:v>
                </c:pt>
                <c:pt idx="20">
                  <c:v>48881.74282581464</c:v>
                </c:pt>
                <c:pt idx="21">
                  <c:v>49157.56591906094</c:v>
                </c:pt>
                <c:pt idx="22">
                  <c:v>49433.38901230725</c:v>
                </c:pt>
                <c:pt idx="23">
                  <c:v>49709.21210555355</c:v>
                </c:pt>
                <c:pt idx="24">
                  <c:v>49985.03519879986</c:v>
                </c:pt>
                <c:pt idx="25">
                  <c:v>50260.85829204616</c:v>
                </c:pt>
                <c:pt idx="26">
                  <c:v>50536.68138529247</c:v>
                </c:pt>
                <c:pt idx="27">
                  <c:v>50812.50447853877</c:v>
                </c:pt>
                <c:pt idx="28">
                  <c:v>51088.32757178507</c:v>
                </c:pt>
                <c:pt idx="29">
                  <c:v>51364.15066503137</c:v>
                </c:pt>
                <c:pt idx="30">
                  <c:v>51639.97375827768</c:v>
                </c:pt>
                <c:pt idx="31">
                  <c:v>51915.79685152398</c:v>
                </c:pt>
                <c:pt idx="32">
                  <c:v>52191.61994477028</c:v>
                </c:pt>
                <c:pt idx="33">
                  <c:v>52467.44303801658</c:v>
                </c:pt>
                <c:pt idx="34">
                  <c:v>52743.26613126289</c:v>
                </c:pt>
                <c:pt idx="35">
                  <c:v>53019.0892245092</c:v>
                </c:pt>
                <c:pt idx="36">
                  <c:v>53294.9123177555</c:v>
                </c:pt>
                <c:pt idx="37">
                  <c:v>53570.73541100181</c:v>
                </c:pt>
                <c:pt idx="38">
                  <c:v>53846.5585042481</c:v>
                </c:pt>
                <c:pt idx="39">
                  <c:v>54122.3815974944</c:v>
                </c:pt>
                <c:pt idx="40">
                  <c:v>54398.20469074071</c:v>
                </c:pt>
                <c:pt idx="41">
                  <c:v>54674.02778398702</c:v>
                </c:pt>
                <c:pt idx="42">
                  <c:v>54949.85087723331</c:v>
                </c:pt>
                <c:pt idx="43">
                  <c:v>55225.67397047962</c:v>
                </c:pt>
                <c:pt idx="44">
                  <c:v>55501.49706372592</c:v>
                </c:pt>
                <c:pt idx="45">
                  <c:v>55777.32015697223</c:v>
                </c:pt>
                <c:pt idx="46">
                  <c:v>56053.14325021853</c:v>
                </c:pt>
                <c:pt idx="47">
                  <c:v>56328.96634346484</c:v>
                </c:pt>
                <c:pt idx="48">
                  <c:v>56604.78943671114</c:v>
                </c:pt>
                <c:pt idx="49">
                  <c:v>56880.61252995745</c:v>
                </c:pt>
                <c:pt idx="50">
                  <c:v>57156.43562320374</c:v>
                </c:pt>
                <c:pt idx="51">
                  <c:v>57432.25871645004</c:v>
                </c:pt>
                <c:pt idx="52">
                  <c:v>57708.08180969635</c:v>
                </c:pt>
                <c:pt idx="53">
                  <c:v>57983.90490294266</c:v>
                </c:pt>
                <c:pt idx="54">
                  <c:v>58259.72799618896</c:v>
                </c:pt>
                <c:pt idx="55">
                  <c:v>58535.55108943526</c:v>
                </c:pt>
                <c:pt idx="56">
                  <c:v>58811.37418268157</c:v>
                </c:pt>
                <c:pt idx="57">
                  <c:v>59087.19727592787</c:v>
                </c:pt>
                <c:pt idx="58">
                  <c:v>59363.02036917417</c:v>
                </c:pt>
                <c:pt idx="59">
                  <c:v>59638.84346242047</c:v>
                </c:pt>
                <c:pt idx="60">
                  <c:v>61077.52175236302</c:v>
                </c:pt>
                <c:pt idx="61">
                  <c:v>63679.05523900181</c:v>
                </c:pt>
                <c:pt idx="62">
                  <c:v>66280.5887256406</c:v>
                </c:pt>
                <c:pt idx="63">
                  <c:v>68882.12221227938</c:v>
                </c:pt>
                <c:pt idx="64">
                  <c:v>71483.65569891818</c:v>
                </c:pt>
                <c:pt idx="65">
                  <c:v>74085.18918555697</c:v>
                </c:pt>
                <c:pt idx="66">
                  <c:v>76686.72267219576</c:v>
                </c:pt>
                <c:pt idx="67">
                  <c:v>79288.25615883454</c:v>
                </c:pt>
                <c:pt idx="68">
                  <c:v>81889.78964547334</c:v>
                </c:pt>
                <c:pt idx="69">
                  <c:v>84491.32313211213</c:v>
                </c:pt>
                <c:pt idx="70">
                  <c:v>87092.8566187509</c:v>
                </c:pt>
                <c:pt idx="71">
                  <c:v>89694.3901053897</c:v>
                </c:pt>
                <c:pt idx="72">
                  <c:v>92295.92359202848</c:v>
                </c:pt>
                <c:pt idx="73">
                  <c:v>94897.45707866728</c:v>
                </c:pt>
                <c:pt idx="74">
                  <c:v>97498.99056530607</c:v>
                </c:pt>
                <c:pt idx="75">
                  <c:v>100100.5240519449</c:v>
                </c:pt>
                <c:pt idx="76">
                  <c:v>102702.0575385837</c:v>
                </c:pt>
                <c:pt idx="77">
                  <c:v>105303.5910252224</c:v>
                </c:pt>
                <c:pt idx="78">
                  <c:v>107905.1245118612</c:v>
                </c:pt>
                <c:pt idx="79">
                  <c:v>110506.6579985</c:v>
                </c:pt>
                <c:pt idx="80">
                  <c:v>113108.1914851388</c:v>
                </c:pt>
                <c:pt idx="81">
                  <c:v>115709.7249717776</c:v>
                </c:pt>
                <c:pt idx="82">
                  <c:v>118311.2584584164</c:v>
                </c:pt>
                <c:pt idx="83">
                  <c:v>120912.7919450552</c:v>
                </c:pt>
                <c:pt idx="84">
                  <c:v>123514.325431694</c:v>
                </c:pt>
                <c:pt idx="85">
                  <c:v>126115.8589183328</c:v>
                </c:pt>
                <c:pt idx="86">
                  <c:v>128717.3924049715</c:v>
                </c:pt>
                <c:pt idx="87">
                  <c:v>131318.9258916103</c:v>
                </c:pt>
                <c:pt idx="88">
                  <c:v>133920.4593782491</c:v>
                </c:pt>
                <c:pt idx="89">
                  <c:v>136521.9928648879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91881.83973880487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06024"/>
        <c:axId val="-2057580904"/>
      </c:lineChart>
      <c:catAx>
        <c:axId val="-205790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580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580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9060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95240"/>
        <c:axId val="-2058981800"/>
      </c:barChart>
      <c:catAx>
        <c:axId val="-210209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98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98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9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0.00139724758781201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0.0105869548089105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0.325421116289768</c:v>
                </c:pt>
                <c:pt idx="2">
                  <c:v>0.396174669561698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739624"/>
        <c:axId val="2085328456"/>
      </c:barChart>
      <c:catAx>
        <c:axId val="-213773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32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32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73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0.0711615678859812</c:v>
                </c:pt>
                <c:pt idx="1">
                  <c:v>0.0620677782628054</c:v>
                </c:pt>
                <c:pt idx="2">
                  <c:v>0.000103987184546628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0.344077747529801</c:v>
                </c:pt>
                <c:pt idx="1">
                  <c:v>0.300107796571643</c:v>
                </c:pt>
                <c:pt idx="2">
                  <c:v>0.000502794939651885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0.0463804299758429</c:v>
                </c:pt>
                <c:pt idx="1">
                  <c:v>0.0404534403751003</c:v>
                </c:pt>
                <c:pt idx="2">
                  <c:v>6.77749306897957E-5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0.00160007848827263</c:v>
                </c:pt>
                <c:pt idx="1">
                  <c:v>0.00139560326962323</c:v>
                </c:pt>
                <c:pt idx="2">
                  <c:v>2.33816738433442E-6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0.00918752262279102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0.00602843480465139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0.251752140854463</c:v>
                </c:pt>
                <c:pt idx="1">
                  <c:v>0.251752140854463</c:v>
                </c:pt>
                <c:pt idx="2">
                  <c:v>0.251752140854463</c:v>
                </c:pt>
                <c:pt idx="3">
                  <c:v>0.251752140854463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0.43252587655882</c:v>
                </c:pt>
                <c:pt idx="3">
                  <c:v>0.510336974442604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11816"/>
        <c:axId val="2117987768"/>
      </c:barChart>
      <c:catAx>
        <c:axId val="-2101411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87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98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1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0.504610362695381</c:v>
                </c:pt>
                <c:pt idx="2">
                  <c:v>0.591951990106512</c:v>
                </c:pt>
                <c:pt idx="3">
                  <c:v>0.556407531046736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83256"/>
        <c:axId val="2083532248"/>
      </c:barChart>
      <c:catAx>
        <c:axId val="2083583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32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5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8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0.104074395790143</c:v>
                </c:pt>
                <c:pt idx="1">
                  <c:v>0.0292589375431901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0.345062825273073</c:v>
                </c:pt>
                <c:pt idx="1">
                  <c:v>0.0970091786408215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0.0394188078508426</c:v>
                </c:pt>
                <c:pt idx="1">
                  <c:v>0.0110819998346226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0.0160135348362192</c:v>
                </c:pt>
                <c:pt idx="3">
                  <c:v>0.00788726342679455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0.00349867695509722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0.0130752130303388</c:v>
                </c:pt>
                <c:pt idx="1">
                  <c:v>0.00784690615387555</c:v>
                </c:pt>
                <c:pt idx="2">
                  <c:v>0.0104610595921072</c:v>
                </c:pt>
                <c:pt idx="3">
                  <c:v>0.0130752130303388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0.214487673548392</c:v>
                </c:pt>
                <c:pt idx="1">
                  <c:v>0.214487673548392</c:v>
                </c:pt>
                <c:pt idx="2">
                  <c:v>0.214487673548392</c:v>
                </c:pt>
                <c:pt idx="3">
                  <c:v>0.214487673548392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0.145795792445789</c:v>
                </c:pt>
                <c:pt idx="2">
                  <c:v>0.438964992508065</c:v>
                </c:pt>
                <c:pt idx="3">
                  <c:v>0.348337755708826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466168"/>
        <c:axId val="2085321480"/>
      </c:barChart>
      <c:catAx>
        <c:axId val="-2070466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2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32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46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96312"/>
        <c:axId val="2120952264"/>
      </c:barChart>
      <c:catAx>
        <c:axId val="2083096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52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95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9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0.00349573793731846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750968"/>
        <c:axId val="-2044612568"/>
      </c:barChart>
      <c:catAx>
        <c:axId val="-21397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1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1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5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2907.2253271917534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134.83800122135537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161.23829068704671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2396.006790200212</v>
      </c>
      <c r="S13" s="225">
        <f>IF($B$81=0,0,(SUMIF($N$6:$N$28,$U13,L$6:L$28)+SUMIF($N$91:$N$118,$U13,L$91:L$118))*$I$83*Poor!$B$81/$B$81)</f>
        <v>1798.2</v>
      </c>
      <c r="T13" s="225">
        <f>IF($B$81=0,0,(SUMIF($N$6:$N$28,$U13,M$6:M$28)+SUMIF($N$91:$N$118,$U13,M$91:M$118))*$I$83*Poor!$B$81/$B$81)</f>
        <v>1798.2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7454.2433472895491</v>
      </c>
      <c r="S15" s="225">
        <f>IF($B$81=0,0,(SUMIF($N$6:$N$28,$U15,L$6:L$28)+SUMIF($N$91:$N$118,$U15,L$91:L$118))*$I$83*Poor!$B$81/$B$81)</f>
        <v>5947.2000000000007</v>
      </c>
      <c r="T15" s="225">
        <f>IF($B$81=0,0,(SUMIF($N$6:$N$28,$U15,M$6:M$28)+SUMIF($N$91:$N$118,$U15,M$91:M$118))*$I$83*Poor!$B$81/$B$81)</f>
        <v>5947.2000000000007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1.3972475878120103E-3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1.3972475878120103E-3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1.0586954808910547E-2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1.0586954808910547E-2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31716.030622872437</v>
      </c>
      <c r="S20" s="225">
        <f>IF($B$81=0,0,(SUMIF($N$6:$N$28,$U20,L$6:L$28)+SUMIF($N$91:$N$118,$U20,L$91:L$118))*$I$83*Poor!$B$81/$B$81)</f>
        <v>25303.919999999998</v>
      </c>
      <c r="T20" s="225">
        <f>IF($B$81=0,0,(SUMIF($N$6:$N$28,$U20,M$6:M$28)+SUMIF($N$91:$N$118,$U20,M$91:M$118))*$I$83*Poor!$B$81/$B$81)</f>
        <v>25303.919999999998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56335.986173104189</v>
      </c>
      <c r="S23" s="179">
        <f>SUM(S7:S22)</f>
        <v>44780.685063691926</v>
      </c>
      <c r="T23" s="179">
        <f>SUM(T7:T22)</f>
        <v>41939.524786654452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0.95098172813598714</v>
      </c>
      <c r="J30" s="234">
        <f>IF(I$32&lt;=1,I30,1-SUM(J6:J29))</f>
        <v>0.39617466956169856</v>
      </c>
      <c r="K30" s="22">
        <f t="shared" si="4"/>
        <v>0.58637945846824402</v>
      </c>
      <c r="L30" s="22">
        <f>IF(L124=L119,0,IF(K30="",0,(L119-L124)/(B119-B124)*K30))</f>
        <v>0.32542111628976811</v>
      </c>
      <c r="M30" s="23">
        <f t="shared" si="6"/>
        <v>0.39617466956169856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1.5846986782467942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0.31842669500655385</v>
      </c>
      <c r="AC30" s="188">
        <f>IF(AC79*4/$I$83+SUM(AC6:AC29)&lt;1,AC79*4/$I$83,1-SUM(AC6:AC29))</f>
        <v>0.50461036269538095</v>
      </c>
      <c r="AD30" s="122">
        <f>IF($Y30=0,0,AE30/($Y$30))</f>
        <v>0.37354230064822674</v>
      </c>
      <c r="AE30" s="188">
        <f>IF(AE79*4/$I$83+SUM(AE6:AE29)&lt;1,AE79*4/$I$83,1-SUM(AE6:AE29))</f>
        <v>0.59195199010651156</v>
      </c>
      <c r="AF30" s="122">
        <f>IF($Y30=0,0,AG30/($Y$30))</f>
        <v>0.35111251033685986</v>
      </c>
      <c r="AG30" s="188">
        <f>IF(AG79*4/$I$83+SUM(AG6:AG29)&lt;1,AG79*4/$I$83,1-SUM(AG6:AG29))</f>
        <v>0.55640753104673568</v>
      </c>
      <c r="AH30" s="123">
        <f t="shared" si="12"/>
        <v>1.0430815059916405</v>
      </c>
      <c r="AI30" s="184">
        <f t="shared" si="13"/>
        <v>0.41324247096215705</v>
      </c>
      <c r="AJ30" s="120">
        <f t="shared" si="14"/>
        <v>0.25230518134769048</v>
      </c>
      <c r="AK30" s="119">
        <f t="shared" si="15"/>
        <v>0.57417976057662368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9.4163099660463212E-2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7092.0089196326808</v>
      </c>
      <c r="T31" s="237">
        <f>IF(T25&gt;T$23,T25-T$23,0)</f>
        <v>9933.1691966701546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1.5567335815822982</v>
      </c>
      <c r="J32" s="17"/>
      <c r="L32" s="22">
        <f>SUM(L6:L30)</f>
        <v>0.90583690033953679</v>
      </c>
      <c r="M32" s="23"/>
      <c r="N32" s="56"/>
      <c r="O32" s="2"/>
      <c r="P32" s="22"/>
      <c r="Q32" s="59" t="s">
        <v>143</v>
      </c>
      <c r="R32" s="237">
        <f t="shared" si="24"/>
        <v>28274.627810220423</v>
      </c>
      <c r="S32" s="237">
        <f t="shared" si="24"/>
        <v>39829.928919632686</v>
      </c>
      <c r="T32" s="237">
        <f t="shared" si="24"/>
        <v>42671.08919667016</v>
      </c>
      <c r="U32" s="56"/>
      <c r="V32" s="56"/>
      <c r="W32" s="110"/>
      <c r="X32" s="118"/>
      <c r="Y32" s="115">
        <f>SUM(Y6:Y31)</f>
        <v>3.9317287943981665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0.28750812875910803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9933.1691966701637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2831.9999999999995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0</v>
      </c>
      <c r="AK37" s="147">
        <f>(AE37+AG37)</f>
        <v>2831.9999999999995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283.2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0</v>
      </c>
      <c r="AK38" s="147">
        <f t="shared" ref="AK38:AK64" si="39">(AE38+AG38)</f>
        <v>283.2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36164.519999999997</v>
      </c>
      <c r="J65" s="39">
        <f>SUM(J37:J64)</f>
        <v>36164.520000000004</v>
      </c>
      <c r="K65" s="40">
        <f>SUM(K37:K64)</f>
        <v>1</v>
      </c>
      <c r="L65" s="22">
        <f>SUM(L37:L64)</f>
        <v>1.1336041140067985</v>
      </c>
      <c r="M65" s="24">
        <f>SUM(M37:M64)</f>
        <v>1.0507138499084807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8262.33</v>
      </c>
      <c r="AB65" s="137"/>
      <c r="AC65" s="153">
        <f>SUM(AC37:AC64)</f>
        <v>8262.33</v>
      </c>
      <c r="AD65" s="137"/>
      <c r="AE65" s="153">
        <f>SUM(AE37:AE64)</f>
        <v>8262.33</v>
      </c>
      <c r="AF65" s="137"/>
      <c r="AG65" s="153">
        <f>SUM(AG37:AG64)</f>
        <v>11377.529999999999</v>
      </c>
      <c r="AH65" s="137"/>
      <c r="AI65" s="153">
        <f>SUM(AI37:AI64)</f>
        <v>36164.520000000004</v>
      </c>
      <c r="AJ65" s="153">
        <f>SUM(AJ37:AJ64)</f>
        <v>16524.66</v>
      </c>
      <c r="AK65" s="153">
        <f>SUM(AK37:AK64)</f>
        <v>19639.86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14483.359104376801</v>
      </c>
      <c r="J71" s="51">
        <f t="shared" si="44"/>
        <v>14483.359104376801</v>
      </c>
      <c r="K71" s="40">
        <f t="shared" ref="K71:K72" si="47">B71/B$76</f>
        <v>0.45261822443030503</v>
      </c>
      <c r="L71" s="22">
        <f t="shared" si="45"/>
        <v>0.50368572893973673</v>
      </c>
      <c r="M71" s="24">
        <f t="shared" ref="M71:M72" si="48">J71/B$76</f>
        <v>0.420795464841419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14483.359104376801</v>
      </c>
      <c r="J74" s="51">
        <f t="shared" si="44"/>
        <v>6033.7016343802889</v>
      </c>
      <c r="K74" s="40">
        <f>B74/B$76</f>
        <v>0.15725109625986769</v>
      </c>
      <c r="L74" s="22">
        <f t="shared" si="45"/>
        <v>0.14399407038742293</v>
      </c>
      <c r="M74" s="24">
        <f>J74/B$76</f>
        <v>0.17530147983324004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1921.2916700913577</v>
      </c>
      <c r="AD74" s="156"/>
      <c r="AE74" s="147">
        <f>AE30*$I$83/4</f>
        <v>2253.8427899313792</v>
      </c>
      <c r="AF74" s="156"/>
      <c r="AG74" s="147">
        <f>AG30*$I$83/4</f>
        <v>2118.5081274708773</v>
      </c>
      <c r="AH74" s="155"/>
      <c r="AI74" s="147">
        <f>SUM(AA74,AC74,AE74,AG74)</f>
        <v>6293.642587493614</v>
      </c>
      <c r="AJ74" s="148">
        <f>(AA74+AC74)</f>
        <v>1921.2916700913577</v>
      </c>
      <c r="AK74" s="147">
        <f>(AE74+AG74)</f>
        <v>4372.3509174022565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6680.7714247175227</v>
      </c>
      <c r="AB75" s="158"/>
      <c r="AC75" s="149">
        <f>AA75+AC65-SUM(AC70,AC74)</f>
        <v>7601.5195307203658</v>
      </c>
      <c r="AD75" s="158"/>
      <c r="AE75" s="149">
        <f>AC75+AE65-SUM(AE70,AE74)</f>
        <v>8189.716516883188</v>
      </c>
      <c r="AF75" s="158"/>
      <c r="AG75" s="149">
        <f>IF(SUM(AG6:AG29)+((AG65-AG70-$J$75)*4/I$83)&lt;1,0,AG65-AG70-$J$75-(1-SUM(AG6:AG29))*I$83/4)</f>
        <v>3838.7316486233221</v>
      </c>
      <c r="AH75" s="134"/>
      <c r="AI75" s="149">
        <f>AI76-SUM(AI70,AI74)</f>
        <v>8189.7165168831852</v>
      </c>
      <c r="AJ75" s="151">
        <f>AJ76-SUM(AJ70,AJ74)</f>
        <v>3762.7878820970436</v>
      </c>
      <c r="AK75" s="149">
        <f>AJ75+AK76-SUM(AK70,AK74)</f>
        <v>8189.7165168831889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36164.519999999997</v>
      </c>
      <c r="J76" s="51">
        <f t="shared" si="44"/>
        <v>36164.519999999997</v>
      </c>
      <c r="K76" s="40">
        <f>SUM(K70:K75)</f>
        <v>1.9007419055088401</v>
      </c>
      <c r="L76" s="22">
        <f>SUM(L70:L75)</f>
        <v>1.2775981843942215</v>
      </c>
      <c r="M76" s="24">
        <f>SUM(M70:M75)</f>
        <v>1.2260153297417207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8262.33</v>
      </c>
      <c r="AB76" s="137"/>
      <c r="AC76" s="153">
        <f>AC65</f>
        <v>8262.33</v>
      </c>
      <c r="AD76" s="137"/>
      <c r="AE76" s="153">
        <f>AE65</f>
        <v>8262.33</v>
      </c>
      <c r="AF76" s="137"/>
      <c r="AG76" s="153">
        <f>AG65</f>
        <v>11377.529999999999</v>
      </c>
      <c r="AH76" s="137"/>
      <c r="AI76" s="153">
        <f>SUM(AA76,AC76,AE76,AG76)</f>
        <v>36164.519999999997</v>
      </c>
      <c r="AJ76" s="154">
        <f>SUM(AA76,AC76)</f>
        <v>16524.66</v>
      </c>
      <c r="AK76" s="154">
        <f>SUM(AE76,AG76)</f>
        <v>19639.86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9933.1691966701637</v>
      </c>
      <c r="K77" s="40"/>
      <c r="L77" s="22">
        <f>-(L131*G$37*F$9/F$7)/B$130</f>
        <v>-0.53408950482776008</v>
      </c>
      <c r="M77" s="24">
        <f>-J77/B$76</f>
        <v>-0.28859551981958115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3838.7316486233221</v>
      </c>
      <c r="AB78" s="112"/>
      <c r="AC78" s="112">
        <f>IF(AA75&lt;0,0,AA75)</f>
        <v>6680.7714247175227</v>
      </c>
      <c r="AD78" s="112"/>
      <c r="AE78" s="112">
        <f>AC75</f>
        <v>7601.5195307203658</v>
      </c>
      <c r="AF78" s="112"/>
      <c r="AG78" s="112">
        <f>AE75</f>
        <v>8189.716516883188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6680.7714247175227</v>
      </c>
      <c r="AB79" s="112"/>
      <c r="AC79" s="112">
        <f>AA79-AA74+AC65-AC70</f>
        <v>9522.8112008117241</v>
      </c>
      <c r="AD79" s="112"/>
      <c r="AE79" s="112">
        <f>AC79-AC74+AE65-AE70</f>
        <v>10443.559306814568</v>
      </c>
      <c r="AF79" s="112"/>
      <c r="AG79" s="112">
        <f>AE79-AE74+AG65-AG70</f>
        <v>14146.956292977389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2.3745732933194645</v>
      </c>
      <c r="J119" s="24">
        <f>SUM(J91:J118)</f>
        <v>2.3745732933194645</v>
      </c>
      <c r="K119" s="22">
        <f>SUM(K91:K118)</f>
        <v>3.7289371738255719</v>
      </c>
      <c r="L119" s="22">
        <f>SUM(L91:L118)</f>
        <v>2.5619021340130623</v>
      </c>
      <c r="M119" s="57">
        <f t="shared" si="49"/>
        <v>2.3745732933194645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0.95098172813598714</v>
      </c>
      <c r="J125" s="240">
        <f>IF(SUMPRODUCT($B$124:$B125,$H$124:$H125)&lt;J$119,($B125*$H125),IF(SUMPRODUCT($B$124:$B124,$H$124:$H124)&lt;J$119,J$119-SUMPRODUCT($B$124:$B124,$H$124:$H124),0))</f>
        <v>0.95098172813598714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1.1383105688295849</v>
      </c>
      <c r="M125" s="243">
        <f t="shared" si="66"/>
        <v>0.95098172813598714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0.95098172813598714</v>
      </c>
      <c r="J128" s="231">
        <f>(J30)</f>
        <v>0.39617466956169856</v>
      </c>
      <c r="K128" s="29">
        <f>(B128)</f>
        <v>0.58637945846824402</v>
      </c>
      <c r="L128" s="29">
        <f>IF(L124=L119,0,(L119-L124)/(B119-B124)*K128)</f>
        <v>0.32542111628976811</v>
      </c>
      <c r="M128" s="243">
        <f t="shared" si="66"/>
        <v>0.39617466956169856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2.3745732933194645</v>
      </c>
      <c r="J130" s="231">
        <f>(J119)</f>
        <v>2.3745732933194645</v>
      </c>
      <c r="K130" s="29">
        <f>(B130)</f>
        <v>3.7289371738255719</v>
      </c>
      <c r="L130" s="29">
        <f>(L119)</f>
        <v>2.5619021340130623</v>
      </c>
      <c r="M130" s="243">
        <f t="shared" si="66"/>
        <v>2.3745732933194645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0.65221488609378842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3953.2441961624527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229.60694969487159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0.53371175914485935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7.1161567885981242E-2</v>
      </c>
      <c r="AB8" s="125">
        <f>IF($Y8=0,0,AC8/$Y8)</f>
        <v>0.46550833697104099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6.2067778262805462E-2</v>
      </c>
      <c r="AD8" s="125">
        <f>IF($Y8=0,0,AE8/$Y8)</f>
        <v>7.7990388409970857E-4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1.0398718454662781E-4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6.6614673074393352E-2</v>
      </c>
      <c r="AK8" s="119">
        <f t="shared" si="15"/>
        <v>5.1993592273313904E-5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0.53371175914485947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0.3440777475298008</v>
      </c>
      <c r="AB9" s="125">
        <f>IF($Y9=0,0,AC9/$Y9)</f>
        <v>0.46550833697104094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0.3001077965716431</v>
      </c>
      <c r="AD9" s="125">
        <f>IF($Y9=0,0,AE9/$Y9)</f>
        <v>7.7990388409962259E-4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5.0279493965188493E-4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0.32209277205072195</v>
      </c>
      <c r="AK9" s="119">
        <f t="shared" si="15"/>
        <v>2.5139746982594247E-4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2.1725411320408238E-2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2.1725411320408238E-2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8.6901645281632953E-2</v>
      </c>
      <c r="Z10" s="125">
        <f>IF($Y10=0,0,AA10/$Y10)</f>
        <v>0.53371175914485935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4.6380429975842893E-2</v>
      </c>
      <c r="AB10" s="125">
        <f>IF($Y10=0,0,AC10/$Y10)</f>
        <v>0.46550833697104094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4.0453440375100264E-2</v>
      </c>
      <c r="AD10" s="125">
        <f>IF($Y10=0,0,AE10/$Y10)</f>
        <v>7.7990388409965132E-4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6.7774930689795676E-5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2.1725411320408238E-2</v>
      </c>
      <c r="AJ10" s="120">
        <f t="shared" si="14"/>
        <v>4.3416935175471578E-2</v>
      </c>
      <c r="AK10" s="119">
        <f t="shared" si="15"/>
        <v>3.3887465344897838E-5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0.53371175914485935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1.6000784882726348E-3</v>
      </c>
      <c r="AB11" s="125">
        <f>IF($Y11=0,0,AC11/$Y11)</f>
        <v>0.46550833697104094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1.3956032696232298E-3</v>
      </c>
      <c r="AD11" s="125">
        <f>IF($Y11=0,0,AE11/$Y11)</f>
        <v>7.799038840997348E-4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2.338167384334424E-6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1.4978408789479323E-3</v>
      </c>
      <c r="AK11" s="119">
        <f t="shared" si="15"/>
        <v>1.169083692167212E-6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134.83800122135534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152.09958389013889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2.296880655697755E-3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2.296880655697755E-3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1597.3378601334746</v>
      </c>
      <c r="S13" s="225">
        <f>IF($B$81=0,0,(SUMIF($N$6:$N$28,$U13,L$6:L$28)+SUMIF($N$91:$N$118,$U13,L$91:L$118))*$I$83*Poor!$B$81/$B$81)</f>
        <v>1198.8000000000002</v>
      </c>
      <c r="T13" s="225">
        <f>IF($B$81=0,0,(SUMIF($N$6:$N$28,$U13,M$6:M$28)+SUMIF($N$91:$N$118,$U13,M$91:M$118))*$I$83*Poor!$B$81/$B$81)</f>
        <v>1198.8000000000002</v>
      </c>
      <c r="U13" s="226">
        <v>7</v>
      </c>
      <c r="V13" s="56"/>
      <c r="W13" s="110"/>
      <c r="X13" s="118"/>
      <c r="Y13" s="184">
        <f t="shared" si="9"/>
        <v>9.1875226227910202E-3</v>
      </c>
      <c r="Z13" s="116">
        <v>1</v>
      </c>
      <c r="AA13" s="121">
        <f>$M13*Z13*4</f>
        <v>9.1875226227910202E-3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2.296880655697755E-3</v>
      </c>
      <c r="AJ13" s="120">
        <f t="shared" si="14"/>
        <v>4.5937613113955101E-3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10648.919067556497</v>
      </c>
      <c r="S15" s="225">
        <f>IF($B$81=0,0,(SUMIF($N$6:$N$28,$U15,L$6:L$28)+SUMIF($N$91:$N$118,$U15,L$91:L$118))*$I$83*Poor!$B$81/$B$81)</f>
        <v>8496</v>
      </c>
      <c r="T15" s="225">
        <f>IF($B$81=0,0,(SUMIF($N$6:$N$28,$U15,M$6:M$28)+SUMIF($N$91:$N$118,$U15,M$91:M$118))*$I$83*Poor!$B$81/$B$81)</f>
        <v>8496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1.507108701162849E-3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1.507108701162849E-3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6.0284348046513959E-3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6.0284348046513959E-3</v>
      </c>
      <c r="AH16" s="123">
        <f t="shared" si="12"/>
        <v>1</v>
      </c>
      <c r="AI16" s="184">
        <f t="shared" si="13"/>
        <v>1.507108701162849E-3</v>
      </c>
      <c r="AJ16" s="120">
        <f t="shared" si="14"/>
        <v>0</v>
      </c>
      <c r="AK16" s="119">
        <f t="shared" si="15"/>
        <v>3.014217402325698E-3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4141.2463040497487</v>
      </c>
      <c r="S17" s="225">
        <f>IF($B$81=0,0,(SUMIF($N$6:$N$28,$U17,L$6:L$28)+SUMIF($N$91:$N$118,$U17,L$91:L$118))*$I$83*Poor!$B$81/$B$81)</f>
        <v>2643.2</v>
      </c>
      <c r="T17" s="225">
        <f>IF($B$81=0,0,(SUMIF($N$6:$N$28,$U17,M$6:M$28)+SUMIF($N$91:$N$118,$U17,M$91:M$118))*$I$83*Poor!$B$81/$B$81)</f>
        <v>2643.2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9.9869045636587269E-3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9.9869045636587269E-3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3.9947618254634908E-2</v>
      </c>
      <c r="Z18" s="116">
        <v>1.2941</v>
      </c>
      <c r="AA18" s="121">
        <f t="shared" ref="AA18:AA20" si="25">$M18*Z18*4</f>
        <v>5.1696212783323037E-2</v>
      </c>
      <c r="AB18" s="116">
        <v>1.1765000000000001</v>
      </c>
      <c r="AC18" s="121">
        <f t="shared" ref="AC18:AC20" si="26">$M18*AB18*4</f>
        <v>4.6998372876577973E-2</v>
      </c>
      <c r="AD18" s="116">
        <v>1.2353000000000001</v>
      </c>
      <c r="AE18" s="121">
        <f t="shared" ref="AE18:AE20" si="27">$M18*AD18*4</f>
        <v>4.9347292829950505E-2</v>
      </c>
      <c r="AF18" s="122">
        <f t="shared" ref="AF18:AF20" si="28">1-SUM(Z18,AB18,AD18)</f>
        <v>-2.7059000000000002</v>
      </c>
      <c r="AG18" s="121">
        <f t="shared" ref="AG18:AG20" si="29">$M18*AF18*4</f>
        <v>-0.10809426023521661</v>
      </c>
      <c r="AH18" s="123">
        <f t="shared" ref="AH18:AH20" si="30">SUM(Z18,AB18,AD18,AF18)</f>
        <v>1</v>
      </c>
      <c r="AI18" s="184">
        <f t="shared" ref="AI18:AI20" si="31">SUM(AA18,AC18,AE18,AG18)/4</f>
        <v>9.9869045636587252E-3</v>
      </c>
      <c r="AJ18" s="120">
        <f t="shared" ref="AJ18:AJ20" si="32">(AA18+AC18)/2</f>
        <v>4.9347292829950505E-2</v>
      </c>
      <c r="AK18" s="119">
        <f t="shared" ref="AK18:AK20" si="33">(AE18+AG18)/2</f>
        <v>-2.9373483702633051E-2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31920.134905000599</v>
      </c>
      <c r="S20" s="225">
        <f>IF($B$81=0,0,(SUMIF($N$6:$N$28,$U20,L$6:L$28)+SUMIF($N$91:$N$118,$U20,L$91:L$118))*$I$83*Poor!$B$81/$B$81)</f>
        <v>25466.76</v>
      </c>
      <c r="T20" s="225">
        <f>IF($B$81=0,0,(SUMIF($N$6:$N$28,$U20,M$6:M$28)+SUMIF($N$91:$N$118,$U20,M$91:M$118))*$I$83*Poor!$B$81/$B$81)</f>
        <v>25466.76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54701.213691766039</v>
      </c>
      <c r="T23" s="179">
        <f>SUM(T7:T22)</f>
        <v>54703.50563615455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3.1666386875655352E-2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3.1666386875655352E-2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0.12666554750262141</v>
      </c>
      <c r="Z27" s="116">
        <v>0.25</v>
      </c>
      <c r="AA27" s="121">
        <f t="shared" si="16"/>
        <v>3.1666386875655352E-2</v>
      </c>
      <c r="AB27" s="116">
        <v>0.25</v>
      </c>
      <c r="AC27" s="121">
        <f t="shared" si="7"/>
        <v>3.1666386875655352E-2</v>
      </c>
      <c r="AD27" s="116">
        <v>0.25</v>
      </c>
      <c r="AE27" s="121">
        <f t="shared" si="8"/>
        <v>3.1666386875655352E-2</v>
      </c>
      <c r="AF27" s="122">
        <f t="shared" si="10"/>
        <v>0.25</v>
      </c>
      <c r="AG27" s="121">
        <f t="shared" si="11"/>
        <v>3.1666386875655352E-2</v>
      </c>
      <c r="AH27" s="123">
        <f t="shared" si="12"/>
        <v>1</v>
      </c>
      <c r="AI27" s="184">
        <f t="shared" si="13"/>
        <v>3.1666386875655352E-2</v>
      </c>
      <c r="AJ27" s="120">
        <f t="shared" si="14"/>
        <v>3.1666386875655352E-2</v>
      </c>
      <c r="AK27" s="119">
        <f t="shared" si="15"/>
        <v>3.1666386875655352E-2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0.25175214085446312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0.25175214085446312</v>
      </c>
      <c r="N29" s="232"/>
      <c r="P29" s="22"/>
      <c r="V29" s="56"/>
      <c r="W29" s="110"/>
      <c r="X29" s="118"/>
      <c r="Y29" s="184">
        <f t="shared" si="9"/>
        <v>1.0070085634178525</v>
      </c>
      <c r="Z29" s="116">
        <v>0.25</v>
      </c>
      <c r="AA29" s="121">
        <f t="shared" si="16"/>
        <v>0.25175214085446312</v>
      </c>
      <c r="AB29" s="116">
        <v>0.25</v>
      </c>
      <c r="AC29" s="121">
        <f t="shared" si="7"/>
        <v>0.25175214085446312</v>
      </c>
      <c r="AD29" s="116">
        <v>0.25</v>
      </c>
      <c r="AE29" s="121">
        <f t="shared" si="8"/>
        <v>0.25175214085446312</v>
      </c>
      <c r="AF29" s="122">
        <f t="shared" si="10"/>
        <v>0.25</v>
      </c>
      <c r="AG29" s="121">
        <f t="shared" si="11"/>
        <v>0.25175214085446312</v>
      </c>
      <c r="AH29" s="123">
        <f t="shared" si="12"/>
        <v>1</v>
      </c>
      <c r="AI29" s="184">
        <f t="shared" si="13"/>
        <v>0.25175214085446312</v>
      </c>
      <c r="AJ29" s="120">
        <f t="shared" si="14"/>
        <v>0.25175214085446312</v>
      </c>
      <c r="AK29" s="119">
        <f t="shared" si="15"/>
        <v>0.25175214085446312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1.695296402334415</v>
      </c>
      <c r="J30" s="234">
        <f>IF(I$32&lt;=1,I30,1-SUM(J6:J29))</f>
        <v>0.23571571275035597</v>
      </c>
      <c r="K30" s="22">
        <f t="shared" si="4"/>
        <v>0.52739667515566635</v>
      </c>
      <c r="L30" s="22">
        <f>IF(L124=L119,0,IF(K30="",0,(L119-L124)/(B119-B124)*K30))</f>
        <v>0.30153447061554745</v>
      </c>
      <c r="M30" s="175">
        <f t="shared" si="6"/>
        <v>0.23571571275035597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0.94286285100142386</v>
      </c>
      <c r="Z30" s="122">
        <f>IF($Y30=0,0,AA30/($Y$30))</f>
        <v>-2.3550042796701084E-16</v>
      </c>
      <c r="AA30" s="188">
        <f>IF(AA79*4/$I$83+SUM(AA6:AA29)&lt;1,AA79*4/$I$83,1-SUM(AA6:AA29))</f>
        <v>-2.2204460492503131E-16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0.45873678881231733</v>
      </c>
      <c r="AE30" s="188">
        <f>IF(AE79*4/$I$83+SUM(AE6:AE29)&lt;1,AE79*4/$I$83,1-SUM(AE6:AE29))</f>
        <v>0.43252587655881958</v>
      </c>
      <c r="AF30" s="122">
        <f>IF($Y30=0,0,AG30/($Y$30))</f>
        <v>0.54126321118768261</v>
      </c>
      <c r="AG30" s="188">
        <f>IF(AG79*4/$I$83+SUM(AG6:AG29)&lt;1,AG79*4/$I$83,1-SUM(AG6:AG29))</f>
        <v>0.51033697444260417</v>
      </c>
      <c r="AH30" s="123">
        <f t="shared" si="12"/>
        <v>0.99999999999999978</v>
      </c>
      <c r="AI30" s="184">
        <f t="shared" si="13"/>
        <v>0.23571571275035588</v>
      </c>
      <c r="AJ30" s="120">
        <f t="shared" si="14"/>
        <v>-1.1102230246251565E-16</v>
      </c>
      <c r="AK30" s="119">
        <f t="shared" si="15"/>
        <v>0.47143142550071188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-6.8774008175590096E-2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2.3961252247330922</v>
      </c>
      <c r="J32" s="17"/>
      <c r="L32" s="22">
        <f>SUM(L6:L30)</f>
        <v>1.0687740081755901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29909.400291558559</v>
      </c>
      <c r="T32" s="237">
        <f t="shared" si="50"/>
        <v>29907.108347170048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4.4499600752949488E-2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849.59999999999991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0</v>
      </c>
      <c r="AK38" s="147">
        <f t="shared" ref="AK38:AK64" si="63">(AE38+AG38)</f>
        <v>849.59999999999991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149.34491615811939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3.4957379373184634E-3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0.53371175914485935</v>
      </c>
      <c r="AA39" s="147">
        <f t="shared" ref="AA39:AA64" si="64">$J39*Z39</f>
        <v>79.707137922091434</v>
      </c>
      <c r="AB39" s="122">
        <f>AB8</f>
        <v>0.46550833697104099</v>
      </c>
      <c r="AC39" s="147">
        <f t="shared" ref="AC39:AC64" si="65">$J39*AB39</f>
        <v>69.521303555845705</v>
      </c>
      <c r="AD39" s="122">
        <f>AD8</f>
        <v>7.7990388409970857E-4</v>
      </c>
      <c r="AE39" s="147">
        <f t="shared" ref="AE39:AE64" si="66">$J39*AD39</f>
        <v>0.11647468018226263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149.34491615811939</v>
      </c>
      <c r="AJ39" s="148">
        <f t="shared" si="62"/>
        <v>149.22844147793714</v>
      </c>
      <c r="AK39" s="147">
        <f t="shared" si="63"/>
        <v>0.11647468018226263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0.53371175914485947</v>
      </c>
      <c r="AA40" s="147">
        <f t="shared" si="64"/>
        <v>0</v>
      </c>
      <c r="AB40" s="122">
        <f>AB9</f>
        <v>0.46550833697104094</v>
      </c>
      <c r="AC40" s="147">
        <f t="shared" si="65"/>
        <v>0</v>
      </c>
      <c r="AD40" s="122">
        <f>AD9</f>
        <v>7.7990388409962259E-4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40.131016768376121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9.3935248275773891E-4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0.53371175914485935</v>
      </c>
      <c r="AA41" s="147">
        <f t="shared" si="64"/>
        <v>21.418395555721869</v>
      </c>
      <c r="AB41" s="122">
        <f>AB11</f>
        <v>0.46550833697104094</v>
      </c>
      <c r="AC41" s="147">
        <f t="shared" si="65"/>
        <v>18.681322876803726</v>
      </c>
      <c r="AD41" s="122">
        <f>AD11</f>
        <v>7.799038840997348E-4</v>
      </c>
      <c r="AE41" s="147">
        <f t="shared" si="66"/>
        <v>3.1298335850528124E-2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40.131016768376121</v>
      </c>
      <c r="AJ41" s="148">
        <f t="shared" si="62"/>
        <v>40.099718432525592</v>
      </c>
      <c r="AK41" s="147">
        <f t="shared" si="63"/>
        <v>3.1298335850528124E-2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40.131016768376121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9.3935248275773891E-4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10.03275419209403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20.06550838418806</v>
      </c>
      <c r="AF42" s="122">
        <f t="shared" si="57"/>
        <v>0.25</v>
      </c>
      <c r="AG42" s="147">
        <f t="shared" si="60"/>
        <v>10.03275419209403</v>
      </c>
      <c r="AH42" s="123">
        <f t="shared" si="61"/>
        <v>1</v>
      </c>
      <c r="AI42" s="112">
        <f t="shared" si="61"/>
        <v>40.131016768376121</v>
      </c>
      <c r="AJ42" s="148">
        <f t="shared" si="62"/>
        <v>10.03275419209403</v>
      </c>
      <c r="AK42" s="147">
        <f t="shared" si="63"/>
        <v>30.098262576282089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47500.36</v>
      </c>
      <c r="J65" s="39">
        <f>SUM(J37:J64)</f>
        <v>47379.966949694877</v>
      </c>
      <c r="K65" s="40">
        <f>SUM(K37:K64)</f>
        <v>0.99999999999999989</v>
      </c>
      <c r="L65" s="22">
        <f>SUM(L37:L64)</f>
        <v>1.1088984598099338</v>
      </c>
      <c r="M65" s="24">
        <f>SUM(M37:M64)</f>
        <v>1.1090297024880591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9562.3482876699072</v>
      </c>
      <c r="AB65" s="137"/>
      <c r="AC65" s="153">
        <f>SUM(AC37:AC64)</f>
        <v>9539.3926264326492</v>
      </c>
      <c r="AD65" s="137"/>
      <c r="AE65" s="153">
        <f>SUM(AE37:AE64)</f>
        <v>9471.4032814002203</v>
      </c>
      <c r="AF65" s="137"/>
      <c r="AG65" s="153">
        <f>SUM(AG37:AG64)</f>
        <v>18806.822754192093</v>
      </c>
      <c r="AH65" s="137"/>
      <c r="AI65" s="153">
        <f>SUM(AI37:AI64)</f>
        <v>47379.966949694877</v>
      </c>
      <c r="AJ65" s="153">
        <f>SUM(AJ37:AJ64)</f>
        <v>19101.740914102556</v>
      </c>
      <c r="AK65" s="153">
        <f>SUM(AK37:AK64)</f>
        <v>28278.226035592314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3726.0520383283711</v>
      </c>
      <c r="K72" s="40">
        <f t="shared" si="78"/>
        <v>0.64940779926033421</v>
      </c>
      <c r="L72" s="22">
        <f t="shared" si="76"/>
        <v>6.3621361742612612E-2</v>
      </c>
      <c r="M72" s="24">
        <f t="shared" si="79"/>
        <v>8.7216236092139202E-2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25819.199104376803</v>
      </c>
      <c r="J74" s="51">
        <f t="shared" si="75"/>
        <v>3589.9273490766277</v>
      </c>
      <c r="K74" s="40">
        <f>B74/B$76</f>
        <v>0.1139459763119704</v>
      </c>
      <c r="L74" s="22">
        <f t="shared" si="76"/>
        <v>0.10749357757928542</v>
      </c>
      <c r="M74" s="24">
        <f>J74/B$76</f>
        <v>8.4029945907884179E-2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-8.4542942707802263E-13</v>
      </c>
      <c r="AB74" s="156"/>
      <c r="AC74" s="147">
        <f>AC30*$I$83/4</f>
        <v>0</v>
      </c>
      <c r="AD74" s="156"/>
      <c r="AE74" s="147">
        <f>AE30*$I$83/4</f>
        <v>1646.8317441849272</v>
      </c>
      <c r="AF74" s="156"/>
      <c r="AG74" s="147">
        <f>AG30*$I$83/4</f>
        <v>1943.0956048917003</v>
      </c>
      <c r="AH74" s="155"/>
      <c r="AI74" s="147">
        <f>SUM(AA74,AC74,AE74,AG74)</f>
        <v>3589.9273490766263</v>
      </c>
      <c r="AJ74" s="148">
        <f>(AA74+AC74)</f>
        <v>-8.4542942707802263E-13</v>
      </c>
      <c r="AK74" s="147">
        <f>(AE74+AG74)</f>
        <v>3589.9273490766273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15585.494989158702</v>
      </c>
      <c r="AB75" s="158"/>
      <c r="AC75" s="149">
        <f>AA75+AC65-SUM(AC70,AC74)</f>
        <v>19704.597391685555</v>
      </c>
      <c r="AD75" s="158"/>
      <c r="AE75" s="149">
        <f>AC75+AE65-SUM(AE70,AE74)</f>
        <v>22108.878704995048</v>
      </c>
      <c r="AF75" s="158"/>
      <c r="AG75" s="149">
        <f>IF(SUM(AG6:AG29)+((AG65-AG70-$J$75)*4/I$83)&lt;1,0,AG65-AG70-$J$75-(1-SUM(AG6:AG29))*I$83/4)</f>
        <v>11443.436925394595</v>
      </c>
      <c r="AH75" s="134"/>
      <c r="AI75" s="149">
        <f>AI76-SUM(AI70,AI74)</f>
        <v>22108.878704995048</v>
      </c>
      <c r="AJ75" s="151">
        <f>AJ76-SUM(AJ70,AJ74)</f>
        <v>8261.1604662909576</v>
      </c>
      <c r="AK75" s="149">
        <f>AJ75+AK76-SUM(AK70,AK74)</f>
        <v>22108.878704995048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47500.36</v>
      </c>
      <c r="J76" s="51">
        <f t="shared" si="75"/>
        <v>47379.96694969487</v>
      </c>
      <c r="K76" s="40">
        <f>SUM(K70:K75)</f>
        <v>1.5291234062904446</v>
      </c>
      <c r="L76" s="22">
        <f>SUM(L70:L75)</f>
        <v>1.1088984598099341</v>
      </c>
      <c r="M76" s="24">
        <f>SUM(M70:M75)</f>
        <v>1.1090297024880591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9562.3482876699072</v>
      </c>
      <c r="AB76" s="137"/>
      <c r="AC76" s="153">
        <f>AC65</f>
        <v>9539.3926264326492</v>
      </c>
      <c r="AD76" s="137"/>
      <c r="AE76" s="153">
        <f>AE65</f>
        <v>9471.4032814002203</v>
      </c>
      <c r="AF76" s="137"/>
      <c r="AG76" s="153">
        <f>AG65</f>
        <v>18806.822754192093</v>
      </c>
      <c r="AH76" s="137"/>
      <c r="AI76" s="153">
        <f>SUM(AA76,AC76,AE76,AG76)</f>
        <v>47379.96694969487</v>
      </c>
      <c r="AJ76" s="154">
        <f>SUM(AA76,AC76)</f>
        <v>19101.740914102556</v>
      </c>
      <c r="AK76" s="154">
        <f>SUM(AE76,AG76)</f>
        <v>28278.226035592314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0</v>
      </c>
      <c r="K77" s="40"/>
      <c r="L77" s="22">
        <f>-(L131*G$37*F$9/F$7)/B$130</f>
        <v>-0.36666810660312649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11443.436925394595</v>
      </c>
      <c r="AB78" s="112"/>
      <c r="AC78" s="112">
        <f>IF(AA75&lt;0,0,AA75)</f>
        <v>15585.494989158702</v>
      </c>
      <c r="AD78" s="112"/>
      <c r="AE78" s="112">
        <f>AC75</f>
        <v>19704.597391685555</v>
      </c>
      <c r="AF78" s="112"/>
      <c r="AG78" s="112">
        <f>AE75</f>
        <v>22108.878704995048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15585.494989158702</v>
      </c>
      <c r="AB79" s="112"/>
      <c r="AC79" s="112">
        <f>AA79-AA74+AC65-AC70</f>
        <v>19704.597391685555</v>
      </c>
      <c r="AD79" s="112"/>
      <c r="AE79" s="112">
        <f>AC79-AC74+AE65-AE70</f>
        <v>23755.710449179976</v>
      </c>
      <c r="AF79" s="112"/>
      <c r="AG79" s="112">
        <f>AE79-AE74+AG65-AG70</f>
        <v>35495.411235281339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9.806032249345625E-3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9.806032249345625E-3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2.6350146677445612E-3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2.6350146677445612E-3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2.6350146677445612E-3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2.6350146677445612E-3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3.1188879675178924</v>
      </c>
      <c r="J119" s="24">
        <f>SUM(J91:J118)</f>
        <v>3.1109829235146584</v>
      </c>
      <c r="K119" s="22">
        <f>SUM(K91:K118)</f>
        <v>4.6284800238291659</v>
      </c>
      <c r="L119" s="22">
        <f>SUM(L91:L118)</f>
        <v>3.1106147695061876</v>
      </c>
      <c r="M119" s="57">
        <f t="shared" si="80"/>
        <v>3.1109829235146584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0.2446537009127483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0.17846678903908586</v>
      </c>
      <c r="M126" s="243">
        <f t="shared" si="93"/>
        <v>0.2446537009127483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1.695296402334415</v>
      </c>
      <c r="J128" s="231">
        <f>(J30)</f>
        <v>0.23571571275035597</v>
      </c>
      <c r="K128" s="29">
        <f>(B128)</f>
        <v>0.52739667515566635</v>
      </c>
      <c r="L128" s="29">
        <f>IF(L124=L119,0,(L119-L124)/(B119-B124)*K128)</f>
        <v>0.30153447061554745</v>
      </c>
      <c r="M128" s="243">
        <f t="shared" si="93"/>
        <v>0.23571571275035597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3.1188879675178924</v>
      </c>
      <c r="J130" s="231">
        <f>(J119)</f>
        <v>3.1109829235146584</v>
      </c>
      <c r="K130" s="29">
        <f>(B130)</f>
        <v>4.6284800238291659</v>
      </c>
      <c r="L130" s="29">
        <f>(L119)</f>
        <v>3.1106147695061876</v>
      </c>
      <c r="M130" s="243">
        <f t="shared" si="93"/>
        <v>3.1109829235146584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1.0285551556289905</v>
      </c>
      <c r="M131" s="240">
        <f>IF(I131&lt;SUM(M126:M127),0,I131-(SUM(M126:M127)))</f>
        <v>0.96236824375532803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3496.761058692312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216.98098126994014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0.78055796842607406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0.1040743957901432</v>
      </c>
      <c r="AB8" s="125">
        <f>IF($Y8=0,0,AC8/$Y8)</f>
        <v>0.21944203157392597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2.9258937543190131E-2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0.78055796842607406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0.3450628252730728</v>
      </c>
      <c r="AB9" s="125">
        <f>IF($Y9=0,0,AC9/$Y9)</f>
        <v>0.21944203157392589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9.7009178640821481E-2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0.78055796842607417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3.9418807850842612E-2</v>
      </c>
      <c r="AB10" s="125">
        <f>IF($Y10=0,0,AC10/$Y10)</f>
        <v>0.21944203157392581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1.1081999834622616E-2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13889.307539608273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5.9751995657534472E-3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5.9751995657534472E-3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226.74642521284582</v>
      </c>
      <c r="U12" s="226">
        <v>6</v>
      </c>
      <c r="V12" s="56"/>
      <c r="W12" s="117"/>
      <c r="X12" s="118"/>
      <c r="Y12" s="184">
        <f t="shared" si="9"/>
        <v>2.3900798263013789E-2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1.6013534836219239E-2</v>
      </c>
      <c r="AF12" s="122">
        <f>1-SUM(Z12,AB12,AD12)</f>
        <v>0.32999999999999996</v>
      </c>
      <c r="AG12" s="121">
        <f>$M12*AF12*4</f>
        <v>7.8872634267945496E-3</v>
      </c>
      <c r="AH12" s="123">
        <f t="shared" si="12"/>
        <v>1</v>
      </c>
      <c r="AI12" s="184">
        <f t="shared" si="13"/>
        <v>5.9751995657534472E-3</v>
      </c>
      <c r="AJ12" s="120">
        <f t="shared" si="14"/>
        <v>0</v>
      </c>
      <c r="AK12" s="119">
        <f t="shared" si="15"/>
        <v>1.1950399131506894E-2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74643.851749729351</v>
      </c>
      <c r="S14" s="225">
        <f>IF($B$81=0,0,(SUMIF($N$6:$N$28,$U14,L$6:L$28)+SUMIF($N$91:$N$118,$U14,L$91:L$118))*$I$83*Poor!$B$81/$B$81)</f>
        <v>59552.91428571428</v>
      </c>
      <c r="T14" s="225">
        <f>IF($B$81=0,0,(SUMIF($N$6:$N$28,$U14,M$6:M$28)+SUMIF($N$91:$N$118,$U14,M$91:M$118))*$I$83*Poor!$B$81/$B$81)</f>
        <v>59552.91428571428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8.7466923877430405E-4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8.7466923877430405E-4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3.4986769550972162E-3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3.4986769550972162E-3</v>
      </c>
      <c r="AH16" s="123">
        <f t="shared" si="12"/>
        <v>1</v>
      </c>
      <c r="AI16" s="184">
        <f t="shared" si="13"/>
        <v>8.7466923877430405E-4</v>
      </c>
      <c r="AJ16" s="120">
        <f t="shared" si="14"/>
        <v>0</v>
      </c>
      <c r="AK16" s="119">
        <f t="shared" si="15"/>
        <v>1.7493384775486081E-3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1.1114597951665082E-2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1.1114597951665082E-2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4.4458391806660329E-2</v>
      </c>
      <c r="Z17" s="156">
        <f>Poor!Z17</f>
        <v>0.29409999999999997</v>
      </c>
      <c r="AA17" s="121">
        <f t="shared" si="16"/>
        <v>1.3075213030338801E-2</v>
      </c>
      <c r="AB17" s="156">
        <f>Poor!AB17</f>
        <v>0.17649999999999999</v>
      </c>
      <c r="AC17" s="121">
        <f t="shared" si="7"/>
        <v>7.8469061538755484E-3</v>
      </c>
      <c r="AD17" s="156">
        <f>Poor!AD17</f>
        <v>0.23530000000000001</v>
      </c>
      <c r="AE17" s="121">
        <f t="shared" si="8"/>
        <v>1.0461059592107176E-2</v>
      </c>
      <c r="AF17" s="122">
        <f t="shared" si="10"/>
        <v>0.29410000000000003</v>
      </c>
      <c r="AG17" s="121">
        <f t="shared" si="11"/>
        <v>1.3075213030338803E-2</v>
      </c>
      <c r="AH17" s="123">
        <f t="shared" si="12"/>
        <v>1</v>
      </c>
      <c r="AI17" s="184">
        <f t="shared" si="13"/>
        <v>1.1114597951665082E-2</v>
      </c>
      <c r="AJ17" s="120">
        <f t="shared" si="14"/>
        <v>1.0461059592107174E-2</v>
      </c>
      <c r="AK17" s="119">
        <f t="shared" si="15"/>
        <v>1.176813631122299E-2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1.4888238684381347E-2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1.4888238684381347E-2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33691.151564212087</v>
      </c>
      <c r="S20" s="225">
        <f>IF($B$81=0,0,(SUMIF($N$6:$N$28,$U20,L$6:L$28)+SUMIF($N$91:$N$118,$U20,L$91:L$118))*$I$83*Poor!$B$81/$B$81)</f>
        <v>26879.72571428572</v>
      </c>
      <c r="T20" s="225">
        <f>IF($B$81=0,0,(SUMIF($N$6:$N$28,$U20,M$6:M$28)+SUMIF($N$91:$N$118,$U20,M$91:M$118))*$I$83*Poor!$B$81/$B$81)</f>
        <v>26879.72571428572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</v>
      </c>
      <c r="S23" s="179">
        <f>SUM(S7:S22)</f>
        <v>107689.89372042264</v>
      </c>
      <c r="T23" s="179">
        <f>SUM(T7:T22)</f>
        <v>107667.3792820049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9.9069702482320943E-2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9.9069702482320943E-2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0.39627880992928377</v>
      </c>
      <c r="Z27" s="156">
        <f>Poor!Z27</f>
        <v>0.25</v>
      </c>
      <c r="AA27" s="121">
        <f t="shared" si="16"/>
        <v>9.9069702482320943E-2</v>
      </c>
      <c r="AB27" s="156">
        <f>Poor!AB27</f>
        <v>0.25</v>
      </c>
      <c r="AC27" s="121">
        <f t="shared" si="7"/>
        <v>9.9069702482320943E-2</v>
      </c>
      <c r="AD27" s="156">
        <f>Poor!AD27</f>
        <v>0.25</v>
      </c>
      <c r="AE27" s="121">
        <f t="shared" si="8"/>
        <v>9.9069702482320943E-2</v>
      </c>
      <c r="AF27" s="122">
        <f t="shared" si="10"/>
        <v>0.25</v>
      </c>
      <c r="AG27" s="121">
        <f t="shared" si="11"/>
        <v>9.9069702482320943E-2</v>
      </c>
      <c r="AH27" s="123">
        <f t="shared" si="12"/>
        <v>1</v>
      </c>
      <c r="AI27" s="184">
        <f t="shared" si="13"/>
        <v>9.9069702482320943E-2</v>
      </c>
      <c r="AJ27" s="120">
        <f t="shared" si="14"/>
        <v>9.9069702482320943E-2</v>
      </c>
      <c r="AK27" s="119">
        <f t="shared" si="15"/>
        <v>9.9069702482320943E-2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0.21448767354839191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0.21448767354839191</v>
      </c>
      <c r="N29" s="232"/>
      <c r="P29" s="22"/>
      <c r="V29" s="56"/>
      <c r="W29" s="110"/>
      <c r="X29" s="118"/>
      <c r="Y29" s="184">
        <f t="shared" si="9"/>
        <v>0.85795069419356762</v>
      </c>
      <c r="Z29" s="156">
        <f>Poor!Z29</f>
        <v>0.25</v>
      </c>
      <c r="AA29" s="121">
        <f t="shared" si="16"/>
        <v>0.21448767354839191</v>
      </c>
      <c r="AB29" s="156">
        <f>Poor!AB29</f>
        <v>0.25</v>
      </c>
      <c r="AC29" s="121">
        <f t="shared" si="7"/>
        <v>0.21448767354839191</v>
      </c>
      <c r="AD29" s="156">
        <f>Poor!AD29</f>
        <v>0.25</v>
      </c>
      <c r="AE29" s="121">
        <f t="shared" si="8"/>
        <v>0.21448767354839191</v>
      </c>
      <c r="AF29" s="122">
        <f t="shared" si="10"/>
        <v>0.25</v>
      </c>
      <c r="AG29" s="121">
        <f t="shared" si="11"/>
        <v>0.21448767354839191</v>
      </c>
      <c r="AH29" s="123">
        <f t="shared" si="12"/>
        <v>1</v>
      </c>
      <c r="AI29" s="184">
        <f t="shared" si="13"/>
        <v>0.21448767354839191</v>
      </c>
      <c r="AJ29" s="120">
        <f t="shared" si="14"/>
        <v>0.21448767354839191</v>
      </c>
      <c r="AK29" s="119">
        <f t="shared" si="15"/>
        <v>0.21448767354839191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5.2079158060750128</v>
      </c>
      <c r="J30" s="234">
        <f>IF(I$32&lt;=1,I30,1-SUM(J6:J29))</f>
        <v>0.21838639648128877</v>
      </c>
      <c r="K30" s="22">
        <f t="shared" si="4"/>
        <v>0.60906730012453303</v>
      </c>
      <c r="L30" s="22">
        <f>IF(L124=L119,0,IF(K30="",0,(L119-L124)/(B119-B124)*K30))</f>
        <v>0.40075357610985074</v>
      </c>
      <c r="M30" s="175">
        <f t="shared" si="6"/>
        <v>0.21838639648128877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0.87354558592515508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0.16690118385908806</v>
      </c>
      <c r="AC30" s="188">
        <f>IF(AC79*4/$I$84+SUM(AC6:AC29)&lt;1,AC79*4/$I$84,1-SUM(AC6:AC29))</f>
        <v>0.14579579244578911</v>
      </c>
      <c r="AD30" s="122">
        <f>IF($Y30=0,0,AE30/($Y$30))</f>
        <v>0.50250954223890465</v>
      </c>
      <c r="AE30" s="188">
        <f>IF(AE79*4/$I$84+SUM(AE6:AE29)&lt;1,AE79*4/$I$84,1-SUM(AE6:AE29))</f>
        <v>0.43896499250806542</v>
      </c>
      <c r="AF30" s="122">
        <f>IF($Y30=0,0,AG30/($Y$30))</f>
        <v>0.39876311130335362</v>
      </c>
      <c r="AG30" s="188">
        <f>IF(AG79*4/$I$84+SUM(AG6:AG29)&lt;1,AG79*4/$I$84,1-SUM(AG6:AG29))</f>
        <v>0.34833775570882586</v>
      </c>
      <c r="AH30" s="123">
        <f t="shared" si="12"/>
        <v>1.0681738374013463</v>
      </c>
      <c r="AI30" s="184">
        <f t="shared" si="13"/>
        <v>0.2332746351656701</v>
      </c>
      <c r="AJ30" s="120">
        <f t="shared" si="14"/>
        <v>7.2897896222894554E-2</v>
      </c>
      <c r="AK30" s="119">
        <f t="shared" si="15"/>
        <v>0.39365137410844564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-0.17891951854510646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5.9062337359374109</v>
      </c>
      <c r="J32" s="17"/>
      <c r="L32" s="22">
        <f>SUM(L6:L30)</f>
        <v>1.1789195185451065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3.9404470452624749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-4.3177794567019701E-2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825.14409715723991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1.06992051186074E-2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825.14409715723991</v>
      </c>
      <c r="AH38" s="123">
        <f t="shared" ref="AH38:AI58" si="37">SUM(Z38,AB38,AD38,AF38)</f>
        <v>1</v>
      </c>
      <c r="AI38" s="112">
        <f t="shared" si="37"/>
        <v>825.14409715723991</v>
      </c>
      <c r="AJ38" s="148">
        <f t="shared" ref="AJ38:AJ64" si="38">(AA38+AC38)</f>
        <v>0</v>
      </c>
      <c r="AK38" s="147">
        <f t="shared" ref="AK38:AK64" si="39">(AE38+AG38)</f>
        <v>825.14409715723991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0.78055796842607406</v>
      </c>
      <c r="AA39" s="147">
        <f t="shared" ref="AA39:AA64" si="40">$J39*Z39</f>
        <v>0</v>
      </c>
      <c r="AB39" s="122">
        <f>AB8</f>
        <v>0.21944203157392597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36.511222809845691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4.7342162819747529E-4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0.78055796842607406</v>
      </c>
      <c r="AA40" s="147">
        <f t="shared" si="40"/>
        <v>28.499125901204888</v>
      </c>
      <c r="AB40" s="122">
        <f>AB9</f>
        <v>0.21944203157392589</v>
      </c>
      <c r="AC40" s="147">
        <f t="shared" si="41"/>
        <v>8.0120969086408014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36.511222809845691</v>
      </c>
      <c r="AJ40" s="148">
        <f t="shared" si="38"/>
        <v>36.511222809845691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36.511222809845691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4.7342162819747529E-4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9.1278057024614228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18.255611404922846</v>
      </c>
      <c r="AF42" s="122">
        <f t="shared" si="29"/>
        <v>0.25</v>
      </c>
      <c r="AG42" s="147">
        <f t="shared" si="36"/>
        <v>9.1278057024614228</v>
      </c>
      <c r="AH42" s="123">
        <f t="shared" si="37"/>
        <v>1</v>
      </c>
      <c r="AI42" s="112">
        <f t="shared" si="37"/>
        <v>36.511222809845691</v>
      </c>
      <c r="AJ42" s="148">
        <f t="shared" si="38"/>
        <v>9.1278057024614228</v>
      </c>
      <c r="AK42" s="147">
        <f t="shared" si="39"/>
        <v>27.383417107384268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116.83591299150622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1.5149492102319211E-3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29.208978247876555</v>
      </c>
      <c r="AB43" s="156">
        <f>Poor!AB43</f>
        <v>0.25</v>
      </c>
      <c r="AC43" s="147">
        <f t="shared" si="41"/>
        <v>29.208978247876555</v>
      </c>
      <c r="AD43" s="156">
        <f>Poor!AD43</f>
        <v>0.25</v>
      </c>
      <c r="AE43" s="147">
        <f t="shared" si="42"/>
        <v>29.208978247876555</v>
      </c>
      <c r="AF43" s="122">
        <f t="shared" si="29"/>
        <v>0.25</v>
      </c>
      <c r="AG43" s="147">
        <f t="shared" si="36"/>
        <v>29.208978247876555</v>
      </c>
      <c r="AH43" s="123">
        <f t="shared" si="37"/>
        <v>1</v>
      </c>
      <c r="AI43" s="112">
        <f t="shared" si="37"/>
        <v>116.83591299150622</v>
      </c>
      <c r="AJ43" s="148">
        <f t="shared" si="38"/>
        <v>58.41795649575311</v>
      </c>
      <c r="AK43" s="147">
        <f t="shared" si="39"/>
        <v>58.41795649575311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88372.56</v>
      </c>
      <c r="J65" s="39">
        <f>SUM(J37:J64)</f>
        <v>87971.562455768435</v>
      </c>
      <c r="K65" s="40">
        <f>SUM(K37:K64)</f>
        <v>1</v>
      </c>
      <c r="L65" s="22">
        <f>SUM(L37:L64)</f>
        <v>1.1408957236586188</v>
      </c>
      <c r="M65" s="24">
        <f>SUM(M37:M64)</f>
        <v>1.1406805121206456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18973.975909851542</v>
      </c>
      <c r="AB65" s="137"/>
      <c r="AC65" s="153">
        <f>SUM(AC37:AC64)</f>
        <v>18944.361075156517</v>
      </c>
      <c r="AD65" s="137"/>
      <c r="AE65" s="153">
        <f>SUM(AE37:AE64)</f>
        <v>18954.604589652801</v>
      </c>
      <c r="AF65" s="137"/>
      <c r="AG65" s="153">
        <f>SUM(AG37:AG64)</f>
        <v>31098.620881107578</v>
      </c>
      <c r="AH65" s="137"/>
      <c r="AI65" s="153">
        <f>SUM(AI37:AI64)</f>
        <v>87971.562455768435</v>
      </c>
      <c r="AJ65" s="153">
        <f>SUM(AJ37:AJ64)</f>
        <v>37918.336985008063</v>
      </c>
      <c r="AK65" s="153">
        <f>SUM(AK37:AK64)</f>
        <v>50053.225470760379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0.31477399445035137</v>
      </c>
      <c r="L72" s="22">
        <f t="shared" si="45"/>
        <v>0.37143331345141462</v>
      </c>
      <c r="M72" s="24">
        <f t="shared" si="48"/>
        <v>0.37143331345141467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7776.2000000000007</v>
      </c>
      <c r="K73" s="40">
        <f>B73/B$76</f>
        <v>8.544902881149348E-2</v>
      </c>
      <c r="L73" s="22">
        <f t="shared" si="45"/>
        <v>0.10082985399756229</v>
      </c>
      <c r="M73" s="24">
        <f>J73/B$76</f>
        <v>0.10082985399756231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69401.544216329698</v>
      </c>
      <c r="J74" s="51">
        <f t="shared" si="44"/>
        <v>2910.253106235175</v>
      </c>
      <c r="K74" s="40">
        <f>B74/B$76</f>
        <v>6.3783483598205459E-2</v>
      </c>
      <c r="L74" s="22">
        <f t="shared" si="45"/>
        <v>6.9247532393829692E-2</v>
      </c>
      <c r="M74" s="24">
        <f>J74/B$76</f>
        <v>3.7735705845740188E-2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1068.0866315736043</v>
      </c>
      <c r="AD74" s="156"/>
      <c r="AE74" s="147">
        <f>AE30*$I$84/4</f>
        <v>3215.8173590709375</v>
      </c>
      <c r="AF74" s="156"/>
      <c r="AG74" s="147">
        <f>AG30*$I$84/4</f>
        <v>2551.890516890528</v>
      </c>
      <c r="AH74" s="155"/>
      <c r="AI74" s="147">
        <f>SUM(AA74,AC74,AE74,AG74)</f>
        <v>6835.794507535069</v>
      </c>
      <c r="AJ74" s="148">
        <f>(AA74+AC74)</f>
        <v>1068.0866315736043</v>
      </c>
      <c r="AK74" s="147">
        <f>(AE74+AG74)</f>
        <v>5767.7078759614651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13583.440232529625</v>
      </c>
      <c r="K75" s="40">
        <f>B75/B$76</f>
        <v>0.18353817697727456</v>
      </c>
      <c r="L75" s="22">
        <f t="shared" si="45"/>
        <v>0.14483263776509209</v>
      </c>
      <c r="M75" s="24">
        <f>J75/B$76</f>
        <v>0.17612925277520844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25843.147083271757</v>
      </c>
      <c r="AB75" s="158"/>
      <c r="AC75" s="149">
        <f>AA75+AC65-SUM(AC70,AC74)</f>
        <v>38976.667580937094</v>
      </c>
      <c r="AD75" s="158"/>
      <c r="AE75" s="149">
        <f>AC75+AE65-SUM(AE70,AE74)</f>
        <v>49972.700865601379</v>
      </c>
      <c r="AF75" s="158"/>
      <c r="AG75" s="149">
        <f>IF(SUM(AG6:AG29)+((AG65-AG70-$J$75)*4/I$83)&lt;1,0,AG65-AG70-$J$75-(1-SUM(AG6:AG29))*I$83/4)</f>
        <v>11611.92511933779</v>
      </c>
      <c r="AH75" s="134"/>
      <c r="AI75" s="149">
        <f>AI76-SUM(AI70,AI74)</f>
        <v>62164.752164563062</v>
      </c>
      <c r="AJ75" s="151">
        <f>AJ76-SUM(AJ70,AJ74)</f>
        <v>27364.742461599308</v>
      </c>
      <c r="AK75" s="149">
        <f>AJ75+AK76-SUM(AK70,AK74)</f>
        <v>62164.752164563077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88372.56</v>
      </c>
      <c r="J76" s="51">
        <f t="shared" si="44"/>
        <v>87971.562455768435</v>
      </c>
      <c r="K76" s="40">
        <f>SUM(K70:K75)</f>
        <v>1</v>
      </c>
      <c r="L76" s="22">
        <f>SUM(L70:L75)</f>
        <v>1.1408957236586188</v>
      </c>
      <c r="M76" s="24">
        <f>SUM(M70:M75)</f>
        <v>1.1406805121206458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18973.975909851542</v>
      </c>
      <c r="AB76" s="137"/>
      <c r="AC76" s="153">
        <f>AC65</f>
        <v>18944.361075156517</v>
      </c>
      <c r="AD76" s="137"/>
      <c r="AE76" s="153">
        <f>AE65</f>
        <v>18954.604589652801</v>
      </c>
      <c r="AF76" s="137"/>
      <c r="AG76" s="153">
        <f>AG65</f>
        <v>31098.620881107578</v>
      </c>
      <c r="AH76" s="137"/>
      <c r="AI76" s="153">
        <f>SUM(AA76,AC76,AE76,AG76)</f>
        <v>87971.562455768435</v>
      </c>
      <c r="AJ76" s="154">
        <f>SUM(AA76,AC76)</f>
        <v>37918.336985008063</v>
      </c>
      <c r="AK76" s="154">
        <f>SUM(AE76,AG76)</f>
        <v>50053.225470760379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11611.92511933779</v>
      </c>
      <c r="AB78" s="112"/>
      <c r="AC78" s="112">
        <f>IF(AA75&lt;0,0,AA75)</f>
        <v>25843.147083271757</v>
      </c>
      <c r="AD78" s="112"/>
      <c r="AE78" s="112">
        <f>AC75</f>
        <v>38976.667580937094</v>
      </c>
      <c r="AF78" s="112"/>
      <c r="AG78" s="112">
        <f>AE75</f>
        <v>49972.700865601379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25843.147083271757</v>
      </c>
      <c r="AB79" s="112"/>
      <c r="AC79" s="112">
        <f>AA79-AA74+AC65-AC70</f>
        <v>40044.754212510699</v>
      </c>
      <c r="AD79" s="112"/>
      <c r="AE79" s="112">
        <f>AC79-AC74+AE65-AE70</f>
        <v>53188.51822467232</v>
      </c>
      <c r="AF79" s="112"/>
      <c r="AG79" s="112">
        <f>AE79-AE74+AG65-AG70</f>
        <v>76328.567800791381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6.1919097541687923E-2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6.1919097541687923E-2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2.7398147478940615E-3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2.7398147478940615E-3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2.7398147478940615E-3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2.7398147478940615E-3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8.7674071932609971E-3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8.7674071932609971E-3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6.6315073712584898</v>
      </c>
      <c r="J119" s="24">
        <f>SUM(J91:J118)</f>
        <v>6.6014163772844761</v>
      </c>
      <c r="K119" s="22">
        <f>SUM(K91:K118)</f>
        <v>9.5489814253680727</v>
      </c>
      <c r="L119" s="22">
        <f>SUM(L91:L118)</f>
        <v>6.6026618627260705</v>
      </c>
      <c r="M119" s="57">
        <f t="shared" si="49"/>
        <v>6.6014163772844761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2.1495817035821063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2.1495817035821063</v>
      </c>
      <c r="M126" s="57">
        <f t="shared" si="65"/>
        <v>2.1495817035821063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0.58352872905775588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0.58352872905775588</v>
      </c>
      <c r="M127" s="57">
        <f t="shared" si="63"/>
        <v>0.58352872905775588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5.2079158060750128</v>
      </c>
      <c r="J128" s="231">
        <f>(J30)</f>
        <v>0.21838639648128877</v>
      </c>
      <c r="K128" s="22">
        <f>(B128)</f>
        <v>0.60906730012453303</v>
      </c>
      <c r="L128" s="22">
        <f>IF(L124=L119,0,(L119-L124)/(B119-B124)*K128)</f>
        <v>0.40075357610985074</v>
      </c>
      <c r="M128" s="57">
        <f t="shared" si="63"/>
        <v>0.21838639648128877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1.0193060383117718</v>
      </c>
      <c r="K129" s="29">
        <f>(B129)</f>
        <v>1.7526026428019128</v>
      </c>
      <c r="L129" s="60">
        <f>IF(SUM(L124:L128)&gt;L130,0,L130-SUM(L124:L128))</f>
        <v>0.83818434412480425</v>
      </c>
      <c r="M129" s="57">
        <f t="shared" si="63"/>
        <v>1.0193060383117718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6.6315073712584898</v>
      </c>
      <c r="J130" s="231">
        <f>(J119)</f>
        <v>6.6014163772844761</v>
      </c>
      <c r="K130" s="22">
        <f>(B130)</f>
        <v>9.5489814253680727</v>
      </c>
      <c r="L130" s="22">
        <f>(L119)</f>
        <v>6.6026618627260705</v>
      </c>
      <c r="M130" s="57">
        <f t="shared" si="63"/>
        <v>6.6014163772844761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2907.2253271917534</v>
      </c>
      <c r="G72" s="109">
        <f>Poor!T7</f>
        <v>3953.2441961624527</v>
      </c>
      <c r="H72" s="109">
        <f>Middle!T7</f>
        <v>3496.761058692312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229.60694969487159</v>
      </c>
      <c r="H73" s="109">
        <f>Middle!T8</f>
        <v>216.98098126994014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13889.307539608273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134.83800122135537</v>
      </c>
      <c r="C77" s="109">
        <f>Poor!R12</f>
        <v>134.83800122135534</v>
      </c>
      <c r="D77" s="109">
        <f>Middle!R12</f>
        <v>205.46743043254153</v>
      </c>
      <c r="E77" s="109">
        <f>Rich!R12</f>
        <v>0</v>
      </c>
      <c r="F77" s="109">
        <f>V.Poor!T12</f>
        <v>161.23829068704671</v>
      </c>
      <c r="G77" s="109">
        <f>Poor!T12</f>
        <v>152.09958389013889</v>
      </c>
      <c r="H77" s="109">
        <f>Middle!T12</f>
        <v>226.74642521284582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2396.006790200212</v>
      </c>
      <c r="C78" s="109">
        <f>Poor!R13</f>
        <v>1597.3378601334746</v>
      </c>
      <c r="D78" s="109">
        <f>Middle!R13</f>
        <v>0</v>
      </c>
      <c r="E78" s="109">
        <f>Rich!R13</f>
        <v>0</v>
      </c>
      <c r="F78" s="109">
        <f>V.Poor!T13</f>
        <v>1798.2</v>
      </c>
      <c r="G78" s="109">
        <f>Poor!T13</f>
        <v>1198.8000000000002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74643.851749729351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59552.91428571428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7454.2433472895491</v>
      </c>
      <c r="C80" s="109">
        <f>Poor!R15</f>
        <v>10648.919067556497</v>
      </c>
      <c r="D80" s="109">
        <f>Middle!R15</f>
        <v>0</v>
      </c>
      <c r="E80" s="109">
        <f>Rich!R15</f>
        <v>0</v>
      </c>
      <c r="F80" s="109">
        <f>V.Poor!T15</f>
        <v>5947.2000000000007</v>
      </c>
      <c r="G80" s="109">
        <f>Poor!T15</f>
        <v>8496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4141.2463040497487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2643.2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31716.030622872437</v>
      </c>
      <c r="C85" s="109">
        <f>Poor!R20</f>
        <v>31920.134905000599</v>
      </c>
      <c r="D85" s="109">
        <f>Middle!R20</f>
        <v>33691.151564212087</v>
      </c>
      <c r="E85" s="109">
        <f>Rich!R20</f>
        <v>0</v>
      </c>
      <c r="F85" s="109">
        <f>V.Poor!T20</f>
        <v>25303.919999999998</v>
      </c>
      <c r="G85" s="109">
        <f>Poor!T20</f>
        <v>25466.76</v>
      </c>
      <c r="H85" s="109">
        <f>Middle!T20</f>
        <v>26879.72571428572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56335.986173104189</v>
      </c>
      <c r="C88" s="109">
        <f>Poor!R23</f>
        <v>70425.674076600117</v>
      </c>
      <c r="D88" s="109">
        <f>Middle!R23</f>
        <v>137822.7596082073</v>
      </c>
      <c r="E88" s="109">
        <f>Rich!R23</f>
        <v>0</v>
      </c>
      <c r="F88" s="109">
        <f>V.Poor!T23</f>
        <v>41939.524786654452</v>
      </c>
      <c r="G88" s="109">
        <f>Poor!T23</f>
        <v>54703.50563615455</v>
      </c>
      <c r="H88" s="109">
        <f>Middle!T23</f>
        <v>107667.3792820049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9933.1691966701546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28274.627810220423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42671.08919667016</v>
      </c>
      <c r="G100" s="242">
        <f t="shared" si="0"/>
        <v>29907.108347170048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134.83800122135537</v>
      </c>
      <c r="C8" s="204">
        <f>Income!C77</f>
        <v>134.83800122135534</v>
      </c>
      <c r="D8" s="204">
        <f>Income!D77</f>
        <v>205.46743043254153</v>
      </c>
      <c r="E8" s="204">
        <f>Income!E77</f>
        <v>0</v>
      </c>
      <c r="F8" s="205">
        <f t="shared" si="4"/>
        <v>134.83800122135537</v>
      </c>
      <c r="G8" s="205">
        <f t="shared" si="4"/>
        <v>134.83800122135537</v>
      </c>
      <c r="H8" s="205">
        <f t="shared" si="4"/>
        <v>134.83800122135537</v>
      </c>
      <c r="I8" s="205">
        <f t="shared" si="4"/>
        <v>134.83800122135537</v>
      </c>
      <c r="J8" s="205">
        <f t="shared" si="4"/>
        <v>134.83800122135537</v>
      </c>
      <c r="K8" s="205">
        <f t="shared" si="4"/>
        <v>134.83800122135537</v>
      </c>
      <c r="L8" s="205">
        <f t="shared" si="4"/>
        <v>134.83800122135537</v>
      </c>
      <c r="M8" s="205">
        <f t="shared" si="4"/>
        <v>134.83800122135537</v>
      </c>
      <c r="N8" s="205">
        <f t="shared" si="4"/>
        <v>134.83800122135537</v>
      </c>
      <c r="O8" s="205">
        <f t="shared" si="4"/>
        <v>134.83800122135537</v>
      </c>
      <c r="P8" s="205">
        <f t="shared" si="4"/>
        <v>134.83800122135537</v>
      </c>
      <c r="Q8" s="205">
        <f t="shared" si="4"/>
        <v>134.83800122135537</v>
      </c>
      <c r="R8" s="205">
        <f t="shared" si="4"/>
        <v>134.83800122135537</v>
      </c>
      <c r="S8" s="205">
        <f t="shared" si="4"/>
        <v>134.83800122135537</v>
      </c>
      <c r="T8" s="205">
        <f t="shared" si="4"/>
        <v>134.83800122135537</v>
      </c>
      <c r="U8" s="205">
        <f t="shared" si="4"/>
        <v>134.83800122135537</v>
      </c>
      <c r="V8" s="205">
        <f t="shared" ref="V8:AK18" si="6">IF(V$2&lt;=($B$2+$C$2+$D$2),IF(V$2&lt;=($B$2+$C$2),IF(V$2&lt;=$B$2,$B8,$C8),$D8),$E8)</f>
        <v>134.83800122135537</v>
      </c>
      <c r="W8" s="205">
        <f t="shared" si="6"/>
        <v>134.83800122135537</v>
      </c>
      <c r="X8" s="205">
        <f t="shared" si="6"/>
        <v>134.83800122135537</v>
      </c>
      <c r="Y8" s="205">
        <f t="shared" si="6"/>
        <v>134.83800122135537</v>
      </c>
      <c r="Z8" s="205">
        <f t="shared" si="6"/>
        <v>134.83800122135537</v>
      </c>
      <c r="AA8" s="205">
        <f t="shared" si="6"/>
        <v>134.83800122135537</v>
      </c>
      <c r="AB8" s="205">
        <f t="shared" si="6"/>
        <v>134.83800122135537</v>
      </c>
      <c r="AC8" s="205">
        <f t="shared" si="6"/>
        <v>134.83800122135537</v>
      </c>
      <c r="AD8" s="205">
        <f t="shared" si="6"/>
        <v>134.83800122135537</v>
      </c>
      <c r="AE8" s="205">
        <f t="shared" si="6"/>
        <v>134.83800122135537</v>
      </c>
      <c r="AF8" s="205">
        <f t="shared" si="6"/>
        <v>134.83800122135537</v>
      </c>
      <c r="AG8" s="205">
        <f t="shared" si="6"/>
        <v>134.83800122135537</v>
      </c>
      <c r="AH8" s="205">
        <f t="shared" si="6"/>
        <v>134.83800122135537</v>
      </c>
      <c r="AI8" s="205">
        <f t="shared" si="6"/>
        <v>134.83800122135537</v>
      </c>
      <c r="AJ8" s="205">
        <f t="shared" si="6"/>
        <v>134.83800122135537</v>
      </c>
      <c r="AK8" s="205">
        <f t="shared" si="6"/>
        <v>134.83800122135537</v>
      </c>
      <c r="AL8" s="205">
        <f t="shared" ref="AL8:BA18" si="7">IF(AL$2&lt;=($B$2+$C$2+$D$2),IF(AL$2&lt;=($B$2+$C$2),IF(AL$2&lt;=$B$2,$B8,$C8),$D8),$E8)</f>
        <v>134.83800122135537</v>
      </c>
      <c r="AM8" s="205">
        <f t="shared" si="7"/>
        <v>134.83800122135537</v>
      </c>
      <c r="AN8" s="205">
        <f t="shared" si="7"/>
        <v>134.83800122135537</v>
      </c>
      <c r="AO8" s="205">
        <f t="shared" si="7"/>
        <v>134.83800122135537</v>
      </c>
      <c r="AP8" s="205">
        <f t="shared" si="7"/>
        <v>134.83800122135537</v>
      </c>
      <c r="AQ8" s="205">
        <f t="shared" si="7"/>
        <v>134.83800122135537</v>
      </c>
      <c r="AR8" s="205">
        <f t="shared" si="7"/>
        <v>134.83800122135537</v>
      </c>
      <c r="AS8" s="205">
        <f t="shared" si="7"/>
        <v>134.83800122135537</v>
      </c>
      <c r="AT8" s="205">
        <f t="shared" si="7"/>
        <v>134.83800122135534</v>
      </c>
      <c r="AU8" s="205">
        <f t="shared" si="7"/>
        <v>134.83800122135534</v>
      </c>
      <c r="AV8" s="205">
        <f t="shared" si="7"/>
        <v>134.83800122135534</v>
      </c>
      <c r="AW8" s="205">
        <f t="shared" si="7"/>
        <v>134.83800122135534</v>
      </c>
      <c r="AX8" s="205">
        <f t="shared" si="7"/>
        <v>134.83800122135534</v>
      </c>
      <c r="AY8" s="205">
        <f t="shared" si="7"/>
        <v>134.83800122135534</v>
      </c>
      <c r="AZ8" s="205">
        <f t="shared" si="7"/>
        <v>134.83800122135534</v>
      </c>
      <c r="BA8" s="205">
        <f t="shared" si="7"/>
        <v>134.83800122135534</v>
      </c>
      <c r="BB8" s="205">
        <f t="shared" si="5"/>
        <v>134.83800122135534</v>
      </c>
      <c r="BC8" s="205">
        <f t="shared" si="5"/>
        <v>134.83800122135534</v>
      </c>
      <c r="BD8" s="205">
        <f t="shared" si="5"/>
        <v>134.83800122135534</v>
      </c>
      <c r="BE8" s="205">
        <f t="shared" si="5"/>
        <v>134.83800122135534</v>
      </c>
      <c r="BF8" s="205">
        <f t="shared" si="5"/>
        <v>134.83800122135534</v>
      </c>
      <c r="BG8" s="205">
        <f t="shared" si="5"/>
        <v>134.83800122135534</v>
      </c>
      <c r="BH8" s="205">
        <f t="shared" si="5"/>
        <v>134.83800122135534</v>
      </c>
      <c r="BI8" s="205">
        <f t="shared" si="5"/>
        <v>134.83800122135534</v>
      </c>
      <c r="BJ8" s="205">
        <f t="shared" si="5"/>
        <v>134.83800122135534</v>
      </c>
      <c r="BK8" s="205">
        <f t="shared" si="1"/>
        <v>134.83800122135534</v>
      </c>
      <c r="BL8" s="205">
        <f t="shared" si="1"/>
        <v>134.83800122135534</v>
      </c>
      <c r="BM8" s="205">
        <f t="shared" si="1"/>
        <v>134.83800122135534</v>
      </c>
      <c r="BN8" s="205">
        <f t="shared" si="1"/>
        <v>134.83800122135534</v>
      </c>
      <c r="BO8" s="205">
        <f t="shared" si="1"/>
        <v>134.83800122135534</v>
      </c>
      <c r="BP8" s="205">
        <f t="shared" si="1"/>
        <v>134.83800122135534</v>
      </c>
      <c r="BQ8" s="205">
        <f t="shared" si="1"/>
        <v>134.83800122135534</v>
      </c>
      <c r="BR8" s="205">
        <f t="shared" si="1"/>
        <v>134.83800122135534</v>
      </c>
      <c r="BS8" s="205">
        <f t="shared" si="1"/>
        <v>134.83800122135534</v>
      </c>
      <c r="BT8" s="205">
        <f t="shared" si="1"/>
        <v>134.83800122135534</v>
      </c>
      <c r="BU8" s="205">
        <f t="shared" si="1"/>
        <v>134.83800122135534</v>
      </c>
      <c r="BV8" s="205">
        <f t="shared" si="1"/>
        <v>134.83800122135534</v>
      </c>
      <c r="BW8" s="205">
        <f t="shared" si="1"/>
        <v>134.83800122135534</v>
      </c>
      <c r="BX8" s="205">
        <f t="shared" si="1"/>
        <v>134.83800122135534</v>
      </c>
      <c r="BY8" s="205">
        <f t="shared" si="1"/>
        <v>134.83800122135534</v>
      </c>
      <c r="BZ8" s="205">
        <f t="shared" si="1"/>
        <v>134.83800122135534</v>
      </c>
      <c r="CA8" s="205">
        <f t="shared" si="2"/>
        <v>134.83800122135534</v>
      </c>
      <c r="CB8" s="205">
        <f t="shared" si="2"/>
        <v>134.83800122135534</v>
      </c>
      <c r="CC8" s="205">
        <f t="shared" si="2"/>
        <v>134.83800122135534</v>
      </c>
      <c r="CD8" s="205">
        <f t="shared" si="2"/>
        <v>134.83800122135534</v>
      </c>
      <c r="CE8" s="205">
        <f t="shared" si="2"/>
        <v>134.83800122135534</v>
      </c>
      <c r="CF8" s="205">
        <f t="shared" si="2"/>
        <v>134.83800122135534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2396.006790200212</v>
      </c>
      <c r="C9" s="204">
        <f>Income!C78</f>
        <v>1597.3378601334746</v>
      </c>
      <c r="D9" s="204">
        <f>Income!D78</f>
        <v>0</v>
      </c>
      <c r="E9" s="204">
        <f>Income!E78</f>
        <v>0</v>
      </c>
      <c r="F9" s="205">
        <f t="shared" si="4"/>
        <v>2396.006790200212</v>
      </c>
      <c r="G9" s="205">
        <f t="shared" si="4"/>
        <v>2396.006790200212</v>
      </c>
      <c r="H9" s="205">
        <f t="shared" si="4"/>
        <v>2396.006790200212</v>
      </c>
      <c r="I9" s="205">
        <f t="shared" si="4"/>
        <v>2396.006790200212</v>
      </c>
      <c r="J9" s="205">
        <f t="shared" si="4"/>
        <v>2396.006790200212</v>
      </c>
      <c r="K9" s="205">
        <f t="shared" si="4"/>
        <v>2396.006790200212</v>
      </c>
      <c r="L9" s="205">
        <f t="shared" si="4"/>
        <v>2396.006790200212</v>
      </c>
      <c r="M9" s="205">
        <f t="shared" si="4"/>
        <v>2396.006790200212</v>
      </c>
      <c r="N9" s="205">
        <f t="shared" si="4"/>
        <v>2396.006790200212</v>
      </c>
      <c r="O9" s="205">
        <f t="shared" si="4"/>
        <v>2396.006790200212</v>
      </c>
      <c r="P9" s="205">
        <f t="shared" si="4"/>
        <v>2396.006790200212</v>
      </c>
      <c r="Q9" s="205">
        <f t="shared" si="4"/>
        <v>2396.006790200212</v>
      </c>
      <c r="R9" s="205">
        <f t="shared" si="4"/>
        <v>2396.006790200212</v>
      </c>
      <c r="S9" s="205">
        <f t="shared" si="4"/>
        <v>2396.006790200212</v>
      </c>
      <c r="T9" s="205">
        <f t="shared" si="4"/>
        <v>2396.006790200212</v>
      </c>
      <c r="U9" s="205">
        <f t="shared" si="4"/>
        <v>2396.006790200212</v>
      </c>
      <c r="V9" s="205">
        <f t="shared" si="6"/>
        <v>2396.006790200212</v>
      </c>
      <c r="W9" s="205">
        <f t="shared" si="6"/>
        <v>2396.006790200212</v>
      </c>
      <c r="X9" s="205">
        <f t="shared" si="6"/>
        <v>2396.006790200212</v>
      </c>
      <c r="Y9" s="205">
        <f t="shared" si="6"/>
        <v>2396.006790200212</v>
      </c>
      <c r="Z9" s="205">
        <f t="shared" si="6"/>
        <v>2396.006790200212</v>
      </c>
      <c r="AA9" s="205">
        <f t="shared" si="6"/>
        <v>2396.006790200212</v>
      </c>
      <c r="AB9" s="205">
        <f t="shared" si="6"/>
        <v>2396.006790200212</v>
      </c>
      <c r="AC9" s="205">
        <f t="shared" si="6"/>
        <v>2396.006790200212</v>
      </c>
      <c r="AD9" s="205">
        <f t="shared" si="6"/>
        <v>2396.006790200212</v>
      </c>
      <c r="AE9" s="205">
        <f t="shared" si="6"/>
        <v>2396.006790200212</v>
      </c>
      <c r="AF9" s="205">
        <f t="shared" si="6"/>
        <v>2396.006790200212</v>
      </c>
      <c r="AG9" s="205">
        <f t="shared" si="6"/>
        <v>2396.006790200212</v>
      </c>
      <c r="AH9" s="205">
        <f t="shared" si="6"/>
        <v>2396.006790200212</v>
      </c>
      <c r="AI9" s="205">
        <f t="shared" si="6"/>
        <v>2396.006790200212</v>
      </c>
      <c r="AJ9" s="205">
        <f t="shared" si="6"/>
        <v>2396.006790200212</v>
      </c>
      <c r="AK9" s="205">
        <f t="shared" si="6"/>
        <v>2396.006790200212</v>
      </c>
      <c r="AL9" s="205">
        <f t="shared" si="7"/>
        <v>2396.006790200212</v>
      </c>
      <c r="AM9" s="205">
        <f t="shared" si="7"/>
        <v>2396.006790200212</v>
      </c>
      <c r="AN9" s="205">
        <f t="shared" si="7"/>
        <v>2396.006790200212</v>
      </c>
      <c r="AO9" s="205">
        <f t="shared" si="7"/>
        <v>2396.006790200212</v>
      </c>
      <c r="AP9" s="205">
        <f t="shared" si="7"/>
        <v>2396.006790200212</v>
      </c>
      <c r="AQ9" s="205">
        <f t="shared" si="7"/>
        <v>2396.006790200212</v>
      </c>
      <c r="AR9" s="205">
        <f t="shared" si="7"/>
        <v>2396.006790200212</v>
      </c>
      <c r="AS9" s="205">
        <f t="shared" si="7"/>
        <v>2396.006790200212</v>
      </c>
      <c r="AT9" s="205">
        <f t="shared" si="7"/>
        <v>1597.3378601334746</v>
      </c>
      <c r="AU9" s="205">
        <f t="shared" si="7"/>
        <v>1597.3378601334746</v>
      </c>
      <c r="AV9" s="205">
        <f t="shared" si="7"/>
        <v>1597.3378601334746</v>
      </c>
      <c r="AW9" s="205">
        <f t="shared" si="7"/>
        <v>1597.3378601334746</v>
      </c>
      <c r="AX9" s="205">
        <f t="shared" si="1"/>
        <v>1597.3378601334746</v>
      </c>
      <c r="AY9" s="205">
        <f t="shared" si="1"/>
        <v>1597.3378601334746</v>
      </c>
      <c r="AZ9" s="205">
        <f t="shared" si="1"/>
        <v>1597.3378601334746</v>
      </c>
      <c r="BA9" s="205">
        <f t="shared" si="1"/>
        <v>1597.3378601334746</v>
      </c>
      <c r="BB9" s="205">
        <f t="shared" si="1"/>
        <v>1597.3378601334746</v>
      </c>
      <c r="BC9" s="205">
        <f t="shared" si="1"/>
        <v>1597.3378601334746</v>
      </c>
      <c r="BD9" s="205">
        <f t="shared" si="1"/>
        <v>1597.3378601334746</v>
      </c>
      <c r="BE9" s="205">
        <f t="shared" si="1"/>
        <v>1597.3378601334746</v>
      </c>
      <c r="BF9" s="205">
        <f t="shared" si="1"/>
        <v>1597.3378601334746</v>
      </c>
      <c r="BG9" s="205">
        <f t="shared" si="1"/>
        <v>1597.3378601334746</v>
      </c>
      <c r="BH9" s="205">
        <f t="shared" si="1"/>
        <v>1597.3378601334746</v>
      </c>
      <c r="BI9" s="205">
        <f t="shared" si="1"/>
        <v>1597.3378601334746</v>
      </c>
      <c r="BJ9" s="205">
        <f t="shared" si="1"/>
        <v>1597.3378601334746</v>
      </c>
      <c r="BK9" s="205">
        <f t="shared" si="1"/>
        <v>1597.3378601334746</v>
      </c>
      <c r="BL9" s="205">
        <f t="shared" si="1"/>
        <v>1597.3378601334746</v>
      </c>
      <c r="BM9" s="205">
        <f t="shared" si="1"/>
        <v>1597.3378601334746</v>
      </c>
      <c r="BN9" s="205">
        <f t="shared" si="1"/>
        <v>1597.3378601334746</v>
      </c>
      <c r="BO9" s="205">
        <f t="shared" si="1"/>
        <v>1597.3378601334746</v>
      </c>
      <c r="BP9" s="205">
        <f t="shared" si="1"/>
        <v>1597.3378601334746</v>
      </c>
      <c r="BQ9" s="205">
        <f t="shared" si="1"/>
        <v>1597.3378601334746</v>
      </c>
      <c r="BR9" s="205">
        <f t="shared" si="1"/>
        <v>1597.3378601334746</v>
      </c>
      <c r="BS9" s="205">
        <f t="shared" si="1"/>
        <v>1597.3378601334746</v>
      </c>
      <c r="BT9" s="205">
        <f t="shared" si="1"/>
        <v>1597.3378601334746</v>
      </c>
      <c r="BU9" s="205">
        <f t="shared" si="1"/>
        <v>1597.3378601334746</v>
      </c>
      <c r="BV9" s="205">
        <f t="shared" si="1"/>
        <v>1597.3378601334746</v>
      </c>
      <c r="BW9" s="205">
        <f t="shared" si="1"/>
        <v>1597.3378601334746</v>
      </c>
      <c r="BX9" s="205">
        <f t="shared" si="1"/>
        <v>1597.3378601334746</v>
      </c>
      <c r="BY9" s="205">
        <f t="shared" si="1"/>
        <v>1597.3378601334746</v>
      </c>
      <c r="BZ9" s="205">
        <f t="shared" si="1"/>
        <v>1597.3378601334746</v>
      </c>
      <c r="CA9" s="205">
        <f t="shared" si="2"/>
        <v>1597.3378601334746</v>
      </c>
      <c r="CB9" s="205">
        <f t="shared" si="2"/>
        <v>1597.3378601334746</v>
      </c>
      <c r="CC9" s="205">
        <f t="shared" si="2"/>
        <v>1597.3378601334746</v>
      </c>
      <c r="CD9" s="205">
        <f t="shared" si="2"/>
        <v>1597.3378601334746</v>
      </c>
      <c r="CE9" s="205">
        <f t="shared" si="2"/>
        <v>1597.3378601334746</v>
      </c>
      <c r="CF9" s="205">
        <f t="shared" si="2"/>
        <v>1597.3378601334746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74643.851749729351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74643.851749729351</v>
      </c>
      <c r="CH10" s="205">
        <f t="shared" si="2"/>
        <v>74643.851749729351</v>
      </c>
      <c r="CI10" s="205">
        <f t="shared" si="2"/>
        <v>74643.851749729351</v>
      </c>
      <c r="CJ10" s="205">
        <f t="shared" si="2"/>
        <v>74643.851749729351</v>
      </c>
      <c r="CK10" s="205">
        <f t="shared" si="2"/>
        <v>74643.851749729351</v>
      </c>
      <c r="CL10" s="205">
        <f t="shared" si="2"/>
        <v>74643.851749729351</v>
      </c>
      <c r="CM10" s="205">
        <f t="shared" si="2"/>
        <v>74643.851749729351</v>
      </c>
      <c r="CN10" s="205">
        <f t="shared" si="2"/>
        <v>74643.851749729351</v>
      </c>
      <c r="CO10" s="205">
        <f t="shared" si="2"/>
        <v>74643.851749729351</v>
      </c>
      <c r="CP10" s="205">
        <f t="shared" si="2"/>
        <v>74643.851749729351</v>
      </c>
      <c r="CQ10" s="205">
        <f t="shared" si="2"/>
        <v>74643.851749729351</v>
      </c>
      <c r="CR10" s="205">
        <f t="shared" si="2"/>
        <v>74643.851749729351</v>
      </c>
      <c r="CS10" s="205">
        <f t="shared" si="3"/>
        <v>74643.851749729351</v>
      </c>
      <c r="CT10" s="205">
        <f t="shared" si="3"/>
        <v>74643.851749729351</v>
      </c>
      <c r="CU10" s="205">
        <f t="shared" si="3"/>
        <v>74643.851749729351</v>
      </c>
      <c r="CV10" s="205">
        <f t="shared" si="3"/>
        <v>74643.851749729351</v>
      </c>
      <c r="CW10" s="205">
        <f t="shared" si="3"/>
        <v>74643.851749729351</v>
      </c>
      <c r="CX10" s="205">
        <f t="shared" si="3"/>
        <v>74643.851749729351</v>
      </c>
      <c r="CY10" s="205">
        <f t="shared" si="3"/>
        <v>74643.851749729351</v>
      </c>
      <c r="CZ10" s="205">
        <f t="shared" si="3"/>
        <v>74643.851749729351</v>
      </c>
      <c r="DA10" s="205">
        <f t="shared" si="3"/>
        <v>74643.851749729351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4141.2463040497487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4141.2463040497487</v>
      </c>
      <c r="AU12" s="205">
        <f t="shared" si="7"/>
        <v>4141.2463040497487</v>
      </c>
      <c r="AV12" s="205">
        <f t="shared" si="7"/>
        <v>4141.2463040497487</v>
      </c>
      <c r="AW12" s="205">
        <f t="shared" si="7"/>
        <v>4141.2463040497487</v>
      </c>
      <c r="AX12" s="205">
        <f t="shared" si="8"/>
        <v>4141.2463040497487</v>
      </c>
      <c r="AY12" s="205">
        <f t="shared" si="8"/>
        <v>4141.2463040497487</v>
      </c>
      <c r="AZ12" s="205">
        <f t="shared" si="8"/>
        <v>4141.2463040497487</v>
      </c>
      <c r="BA12" s="205">
        <f t="shared" si="8"/>
        <v>4141.2463040497487</v>
      </c>
      <c r="BB12" s="205">
        <f t="shared" si="8"/>
        <v>4141.2463040497487</v>
      </c>
      <c r="BC12" s="205">
        <f t="shared" si="8"/>
        <v>4141.2463040497487</v>
      </c>
      <c r="BD12" s="205">
        <f t="shared" si="8"/>
        <v>4141.2463040497487</v>
      </c>
      <c r="BE12" s="205">
        <f t="shared" si="8"/>
        <v>4141.2463040497487</v>
      </c>
      <c r="BF12" s="205">
        <f t="shared" si="8"/>
        <v>4141.2463040497487</v>
      </c>
      <c r="BG12" s="205">
        <f t="shared" si="8"/>
        <v>4141.2463040497487</v>
      </c>
      <c r="BH12" s="205">
        <f t="shared" si="8"/>
        <v>4141.2463040497487</v>
      </c>
      <c r="BI12" s="205">
        <f t="shared" si="8"/>
        <v>4141.2463040497487</v>
      </c>
      <c r="BJ12" s="205">
        <f t="shared" si="8"/>
        <v>4141.2463040497487</v>
      </c>
      <c r="BK12" s="205">
        <f t="shared" si="8"/>
        <v>4141.2463040497487</v>
      </c>
      <c r="BL12" s="205">
        <f t="shared" si="8"/>
        <v>4141.2463040497487</v>
      </c>
      <c r="BM12" s="205">
        <f t="shared" si="8"/>
        <v>4141.2463040497487</v>
      </c>
      <c r="BN12" s="205">
        <f t="shared" si="8"/>
        <v>4141.2463040497487</v>
      </c>
      <c r="BO12" s="205">
        <f t="shared" si="8"/>
        <v>4141.2463040497487</v>
      </c>
      <c r="BP12" s="205">
        <f t="shared" si="8"/>
        <v>4141.2463040497487</v>
      </c>
      <c r="BQ12" s="205">
        <f t="shared" si="8"/>
        <v>4141.2463040497487</v>
      </c>
      <c r="BR12" s="205">
        <f t="shared" si="8"/>
        <v>4141.2463040497487</v>
      </c>
      <c r="BS12" s="205">
        <f t="shared" si="8"/>
        <v>4141.2463040497487</v>
      </c>
      <c r="BT12" s="205">
        <f t="shared" si="8"/>
        <v>4141.2463040497487</v>
      </c>
      <c r="BU12" s="205">
        <f t="shared" si="8"/>
        <v>4141.2463040497487</v>
      </c>
      <c r="BV12" s="205">
        <f t="shared" si="8"/>
        <v>4141.2463040497487</v>
      </c>
      <c r="BW12" s="205">
        <f t="shared" si="8"/>
        <v>4141.2463040497487</v>
      </c>
      <c r="BX12" s="205">
        <f t="shared" si="8"/>
        <v>4141.2463040497487</v>
      </c>
      <c r="BY12" s="205">
        <f t="shared" si="8"/>
        <v>4141.2463040497487</v>
      </c>
      <c r="BZ12" s="205">
        <f t="shared" si="8"/>
        <v>4141.2463040497487</v>
      </c>
      <c r="CA12" s="205">
        <f t="shared" si="2"/>
        <v>4141.2463040497487</v>
      </c>
      <c r="CB12" s="205">
        <f t="shared" si="2"/>
        <v>4141.2463040497487</v>
      </c>
      <c r="CC12" s="205">
        <f t="shared" si="2"/>
        <v>4141.2463040497487</v>
      </c>
      <c r="CD12" s="205">
        <f t="shared" si="2"/>
        <v>4141.2463040497487</v>
      </c>
      <c r="CE12" s="205">
        <f t="shared" si="2"/>
        <v>4141.2463040497487</v>
      </c>
      <c r="CF12" s="205">
        <f t="shared" si="2"/>
        <v>4141.2463040497487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31716.030622872437</v>
      </c>
      <c r="C14" s="204">
        <f>Income!C85</f>
        <v>31920.134905000599</v>
      </c>
      <c r="D14" s="204">
        <f>Income!D85</f>
        <v>33691.151564212087</v>
      </c>
      <c r="E14" s="204">
        <f>Income!E85</f>
        <v>0</v>
      </c>
      <c r="F14" s="205">
        <f t="shared" si="4"/>
        <v>31716.030622872437</v>
      </c>
      <c r="G14" s="205">
        <f t="shared" si="4"/>
        <v>31716.030622872437</v>
      </c>
      <c r="H14" s="205">
        <f t="shared" si="4"/>
        <v>31716.030622872437</v>
      </c>
      <c r="I14" s="205">
        <f t="shared" si="4"/>
        <v>31716.030622872437</v>
      </c>
      <c r="J14" s="205">
        <f t="shared" si="4"/>
        <v>31716.030622872437</v>
      </c>
      <c r="K14" s="205">
        <f t="shared" si="4"/>
        <v>31716.030622872437</v>
      </c>
      <c r="L14" s="205">
        <f t="shared" si="4"/>
        <v>31716.030622872437</v>
      </c>
      <c r="M14" s="205">
        <f t="shared" si="4"/>
        <v>31716.030622872437</v>
      </c>
      <c r="N14" s="205">
        <f t="shared" si="4"/>
        <v>31716.030622872437</v>
      </c>
      <c r="O14" s="205">
        <f t="shared" si="4"/>
        <v>31716.030622872437</v>
      </c>
      <c r="P14" s="205">
        <f t="shared" si="4"/>
        <v>31716.030622872437</v>
      </c>
      <c r="Q14" s="205">
        <f t="shared" si="4"/>
        <v>31716.030622872437</v>
      </c>
      <c r="R14" s="205">
        <f t="shared" si="4"/>
        <v>31716.030622872437</v>
      </c>
      <c r="S14" s="205">
        <f t="shared" si="4"/>
        <v>31716.030622872437</v>
      </c>
      <c r="T14" s="205">
        <f t="shared" si="4"/>
        <v>31716.030622872437</v>
      </c>
      <c r="U14" s="205">
        <f t="shared" si="4"/>
        <v>31716.030622872437</v>
      </c>
      <c r="V14" s="205">
        <f t="shared" si="6"/>
        <v>31716.030622872437</v>
      </c>
      <c r="W14" s="205">
        <f t="shared" si="6"/>
        <v>31716.030622872437</v>
      </c>
      <c r="X14" s="205">
        <f t="shared" si="6"/>
        <v>31716.030622872437</v>
      </c>
      <c r="Y14" s="205">
        <f t="shared" si="6"/>
        <v>31716.030622872437</v>
      </c>
      <c r="Z14" s="205">
        <f t="shared" si="6"/>
        <v>31716.030622872437</v>
      </c>
      <c r="AA14" s="205">
        <f t="shared" si="6"/>
        <v>31716.030622872437</v>
      </c>
      <c r="AB14" s="205">
        <f t="shared" si="6"/>
        <v>31716.030622872437</v>
      </c>
      <c r="AC14" s="205">
        <f t="shared" si="6"/>
        <v>31716.030622872437</v>
      </c>
      <c r="AD14" s="205">
        <f t="shared" si="6"/>
        <v>31716.030622872437</v>
      </c>
      <c r="AE14" s="205">
        <f t="shared" si="6"/>
        <v>31716.030622872437</v>
      </c>
      <c r="AF14" s="205">
        <f t="shared" si="6"/>
        <v>31716.030622872437</v>
      </c>
      <c r="AG14" s="205">
        <f t="shared" si="6"/>
        <v>31716.030622872437</v>
      </c>
      <c r="AH14" s="205">
        <f t="shared" si="6"/>
        <v>31716.030622872437</v>
      </c>
      <c r="AI14" s="205">
        <f t="shared" si="6"/>
        <v>31716.030622872437</v>
      </c>
      <c r="AJ14" s="205">
        <f t="shared" si="6"/>
        <v>31716.030622872437</v>
      </c>
      <c r="AK14" s="205">
        <f t="shared" si="6"/>
        <v>31716.030622872437</v>
      </c>
      <c r="AL14" s="205">
        <f t="shared" si="7"/>
        <v>31716.030622872437</v>
      </c>
      <c r="AM14" s="205">
        <f t="shared" si="7"/>
        <v>31716.030622872437</v>
      </c>
      <c r="AN14" s="205">
        <f t="shared" si="7"/>
        <v>31716.030622872437</v>
      </c>
      <c r="AO14" s="205">
        <f t="shared" si="7"/>
        <v>31716.030622872437</v>
      </c>
      <c r="AP14" s="205">
        <f t="shared" si="7"/>
        <v>31716.030622872437</v>
      </c>
      <c r="AQ14" s="205">
        <f t="shared" si="7"/>
        <v>31716.030622872437</v>
      </c>
      <c r="AR14" s="205">
        <f t="shared" si="7"/>
        <v>31716.030622872437</v>
      </c>
      <c r="AS14" s="205">
        <f t="shared" si="7"/>
        <v>31716.030622872437</v>
      </c>
      <c r="AT14" s="205">
        <f t="shared" si="7"/>
        <v>31920.134905000599</v>
      </c>
      <c r="AU14" s="205">
        <f t="shared" si="7"/>
        <v>31920.134905000599</v>
      </c>
      <c r="AV14" s="205">
        <f t="shared" si="7"/>
        <v>31920.134905000599</v>
      </c>
      <c r="AW14" s="205">
        <f t="shared" si="7"/>
        <v>31920.134905000599</v>
      </c>
      <c r="AX14" s="205">
        <f t="shared" si="7"/>
        <v>31920.134905000599</v>
      </c>
      <c r="AY14" s="205">
        <f t="shared" si="7"/>
        <v>31920.134905000599</v>
      </c>
      <c r="AZ14" s="205">
        <f t="shared" si="7"/>
        <v>31920.134905000599</v>
      </c>
      <c r="BA14" s="205">
        <f t="shared" si="7"/>
        <v>31920.134905000599</v>
      </c>
      <c r="BB14" s="205">
        <f t="shared" si="8"/>
        <v>31920.134905000599</v>
      </c>
      <c r="BC14" s="205">
        <f t="shared" si="8"/>
        <v>31920.134905000599</v>
      </c>
      <c r="BD14" s="205">
        <f t="shared" si="8"/>
        <v>31920.134905000599</v>
      </c>
      <c r="BE14" s="205">
        <f t="shared" si="8"/>
        <v>31920.134905000599</v>
      </c>
      <c r="BF14" s="205">
        <f t="shared" si="8"/>
        <v>31920.134905000599</v>
      </c>
      <c r="BG14" s="205">
        <f t="shared" si="8"/>
        <v>31920.134905000599</v>
      </c>
      <c r="BH14" s="205">
        <f t="shared" si="8"/>
        <v>31920.134905000599</v>
      </c>
      <c r="BI14" s="205">
        <f t="shared" si="8"/>
        <v>31920.134905000599</v>
      </c>
      <c r="BJ14" s="205">
        <f t="shared" si="8"/>
        <v>31920.134905000599</v>
      </c>
      <c r="BK14" s="205">
        <f t="shared" si="8"/>
        <v>31920.134905000599</v>
      </c>
      <c r="BL14" s="205">
        <f t="shared" si="8"/>
        <v>31920.134905000599</v>
      </c>
      <c r="BM14" s="205">
        <f t="shared" si="8"/>
        <v>31920.134905000599</v>
      </c>
      <c r="BN14" s="205">
        <f t="shared" si="8"/>
        <v>31920.134905000599</v>
      </c>
      <c r="BO14" s="205">
        <f t="shared" si="8"/>
        <v>31920.134905000599</v>
      </c>
      <c r="BP14" s="205">
        <f t="shared" si="8"/>
        <v>31920.134905000599</v>
      </c>
      <c r="BQ14" s="205">
        <f t="shared" si="8"/>
        <v>31920.134905000599</v>
      </c>
      <c r="BR14" s="205">
        <f t="shared" si="8"/>
        <v>31920.134905000599</v>
      </c>
      <c r="BS14" s="205">
        <f t="shared" si="8"/>
        <v>31920.134905000599</v>
      </c>
      <c r="BT14" s="205">
        <f t="shared" si="8"/>
        <v>31920.134905000599</v>
      </c>
      <c r="BU14" s="205">
        <f t="shared" si="8"/>
        <v>31920.134905000599</v>
      </c>
      <c r="BV14" s="205">
        <f t="shared" si="8"/>
        <v>31920.134905000599</v>
      </c>
      <c r="BW14" s="205">
        <f t="shared" si="8"/>
        <v>31920.134905000599</v>
      </c>
      <c r="BX14" s="205">
        <f t="shared" si="8"/>
        <v>31920.134905000599</v>
      </c>
      <c r="BY14" s="205">
        <f t="shared" si="8"/>
        <v>31920.134905000599</v>
      </c>
      <c r="BZ14" s="205">
        <f t="shared" si="8"/>
        <v>31920.134905000599</v>
      </c>
      <c r="CA14" s="205">
        <f t="shared" si="2"/>
        <v>31920.134905000599</v>
      </c>
      <c r="CB14" s="205">
        <f t="shared" si="2"/>
        <v>31920.134905000599</v>
      </c>
      <c r="CC14" s="205">
        <f t="shared" si="2"/>
        <v>31920.134905000599</v>
      </c>
      <c r="CD14" s="205">
        <f t="shared" si="2"/>
        <v>31920.134905000599</v>
      </c>
      <c r="CE14" s="205">
        <f t="shared" si="2"/>
        <v>31920.134905000599</v>
      </c>
      <c r="CF14" s="205">
        <f t="shared" si="2"/>
        <v>31920.134905000599</v>
      </c>
      <c r="CG14" s="205">
        <f t="shared" si="2"/>
        <v>33691.151564212087</v>
      </c>
      <c r="CH14" s="205">
        <f t="shared" si="2"/>
        <v>33691.151564212087</v>
      </c>
      <c r="CI14" s="205">
        <f t="shared" si="2"/>
        <v>33691.151564212087</v>
      </c>
      <c r="CJ14" s="205">
        <f t="shared" si="2"/>
        <v>33691.151564212087</v>
      </c>
      <c r="CK14" s="205">
        <f t="shared" si="2"/>
        <v>33691.151564212087</v>
      </c>
      <c r="CL14" s="205">
        <f t="shared" si="2"/>
        <v>33691.151564212087</v>
      </c>
      <c r="CM14" s="205">
        <f t="shared" si="2"/>
        <v>33691.151564212087</v>
      </c>
      <c r="CN14" s="205">
        <f t="shared" si="2"/>
        <v>33691.151564212087</v>
      </c>
      <c r="CO14" s="205">
        <f t="shared" si="2"/>
        <v>33691.151564212087</v>
      </c>
      <c r="CP14" s="205">
        <f t="shared" si="2"/>
        <v>33691.151564212087</v>
      </c>
      <c r="CQ14" s="205">
        <f t="shared" si="2"/>
        <v>33691.151564212087</v>
      </c>
      <c r="CR14" s="205">
        <f t="shared" si="2"/>
        <v>33691.151564212087</v>
      </c>
      <c r="CS14" s="205">
        <f t="shared" si="3"/>
        <v>33691.151564212087</v>
      </c>
      <c r="CT14" s="205">
        <f t="shared" si="3"/>
        <v>33691.151564212087</v>
      </c>
      <c r="CU14" s="205">
        <f t="shared" si="3"/>
        <v>33691.151564212087</v>
      </c>
      <c r="CV14" s="205">
        <f t="shared" si="3"/>
        <v>33691.151564212087</v>
      </c>
      <c r="CW14" s="205">
        <f t="shared" si="3"/>
        <v>33691.151564212087</v>
      </c>
      <c r="CX14" s="205">
        <f t="shared" si="3"/>
        <v>33691.151564212087</v>
      </c>
      <c r="CY14" s="205">
        <f t="shared" si="3"/>
        <v>33691.151564212087</v>
      </c>
      <c r="CZ14" s="205">
        <f t="shared" si="3"/>
        <v>33691.151564212087</v>
      </c>
      <c r="DA14" s="205">
        <f t="shared" si="3"/>
        <v>33691.151564212087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56335.986173104189</v>
      </c>
      <c r="C16" s="204">
        <f>Income!C88</f>
        <v>70425.674076600117</v>
      </c>
      <c r="D16" s="204">
        <f>Income!D88</f>
        <v>137822.7596082073</v>
      </c>
      <c r="E16" s="204">
        <f>Income!E88</f>
        <v>0</v>
      </c>
      <c r="F16" s="205">
        <f t="shared" si="4"/>
        <v>56335.986173104189</v>
      </c>
      <c r="G16" s="205">
        <f t="shared" si="4"/>
        <v>56335.986173104189</v>
      </c>
      <c r="H16" s="205">
        <f t="shared" si="4"/>
        <v>56335.986173104189</v>
      </c>
      <c r="I16" s="205">
        <f t="shared" si="4"/>
        <v>56335.986173104189</v>
      </c>
      <c r="J16" s="205">
        <f t="shared" si="4"/>
        <v>56335.986173104189</v>
      </c>
      <c r="K16" s="205">
        <f t="shared" si="4"/>
        <v>56335.986173104189</v>
      </c>
      <c r="L16" s="205">
        <f t="shared" si="4"/>
        <v>56335.986173104189</v>
      </c>
      <c r="M16" s="205">
        <f t="shared" si="4"/>
        <v>56335.986173104189</v>
      </c>
      <c r="N16" s="205">
        <f t="shared" si="4"/>
        <v>56335.986173104189</v>
      </c>
      <c r="O16" s="205">
        <f t="shared" si="4"/>
        <v>56335.986173104189</v>
      </c>
      <c r="P16" s="205">
        <f t="shared" si="4"/>
        <v>56335.986173104189</v>
      </c>
      <c r="Q16" s="205">
        <f t="shared" si="4"/>
        <v>56335.986173104189</v>
      </c>
      <c r="R16" s="205">
        <f t="shared" si="4"/>
        <v>56335.986173104189</v>
      </c>
      <c r="S16" s="205">
        <f t="shared" si="4"/>
        <v>56335.986173104189</v>
      </c>
      <c r="T16" s="205">
        <f t="shared" si="4"/>
        <v>56335.986173104189</v>
      </c>
      <c r="U16" s="205">
        <f t="shared" si="4"/>
        <v>56335.986173104189</v>
      </c>
      <c r="V16" s="205">
        <f t="shared" si="6"/>
        <v>56335.986173104189</v>
      </c>
      <c r="W16" s="205">
        <f t="shared" si="6"/>
        <v>56335.986173104189</v>
      </c>
      <c r="X16" s="205">
        <f t="shared" si="6"/>
        <v>56335.986173104189</v>
      </c>
      <c r="Y16" s="205">
        <f t="shared" si="6"/>
        <v>56335.986173104189</v>
      </c>
      <c r="Z16" s="205">
        <f t="shared" si="6"/>
        <v>56335.986173104189</v>
      </c>
      <c r="AA16" s="205">
        <f t="shared" si="6"/>
        <v>56335.986173104189</v>
      </c>
      <c r="AB16" s="205">
        <f t="shared" si="6"/>
        <v>56335.986173104189</v>
      </c>
      <c r="AC16" s="205">
        <f t="shared" si="6"/>
        <v>56335.986173104189</v>
      </c>
      <c r="AD16" s="205">
        <f t="shared" si="6"/>
        <v>56335.986173104189</v>
      </c>
      <c r="AE16" s="205">
        <f>IF(AE$2&lt;=($B$2+$C$2+$D$2),IF(AE$2&lt;=($B$2+$C$2),IF(AE$2&lt;=$B$2,$B16,$C16),$D16),$E16)</f>
        <v>56335.986173104189</v>
      </c>
      <c r="AF16" s="205">
        <f t="shared" si="6"/>
        <v>56335.986173104189</v>
      </c>
      <c r="AG16" s="205">
        <f t="shared" si="6"/>
        <v>56335.986173104189</v>
      </c>
      <c r="AH16" s="205">
        <f t="shared" si="6"/>
        <v>56335.986173104189</v>
      </c>
      <c r="AI16" s="205">
        <f t="shared" si="6"/>
        <v>56335.986173104189</v>
      </c>
      <c r="AJ16" s="205">
        <f t="shared" si="6"/>
        <v>56335.986173104189</v>
      </c>
      <c r="AK16" s="205">
        <f t="shared" si="6"/>
        <v>56335.986173104189</v>
      </c>
      <c r="AL16" s="205">
        <f t="shared" si="7"/>
        <v>56335.986173104189</v>
      </c>
      <c r="AM16" s="205">
        <f t="shared" si="7"/>
        <v>56335.986173104189</v>
      </c>
      <c r="AN16" s="205">
        <f t="shared" si="7"/>
        <v>56335.986173104189</v>
      </c>
      <c r="AO16" s="205">
        <f t="shared" si="7"/>
        <v>56335.986173104189</v>
      </c>
      <c r="AP16" s="205">
        <f t="shared" si="7"/>
        <v>56335.986173104189</v>
      </c>
      <c r="AQ16" s="205">
        <f t="shared" si="7"/>
        <v>56335.986173104189</v>
      </c>
      <c r="AR16" s="205">
        <f t="shared" si="7"/>
        <v>56335.986173104189</v>
      </c>
      <c r="AS16" s="205">
        <f t="shared" si="7"/>
        <v>56335.986173104189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</v>
      </c>
      <c r="CH16" s="205">
        <f t="shared" si="9"/>
        <v>137822.7596082073</v>
      </c>
      <c r="CI16" s="205">
        <f t="shared" si="9"/>
        <v>137822.7596082073</v>
      </c>
      <c r="CJ16" s="205">
        <f t="shared" si="9"/>
        <v>137822.7596082073</v>
      </c>
      <c r="CK16" s="205">
        <f t="shared" si="9"/>
        <v>137822.7596082073</v>
      </c>
      <c r="CL16" s="205">
        <f t="shared" si="9"/>
        <v>137822.7596082073</v>
      </c>
      <c r="CM16" s="205">
        <f t="shared" si="9"/>
        <v>137822.7596082073</v>
      </c>
      <c r="CN16" s="205">
        <f t="shared" si="9"/>
        <v>137822.7596082073</v>
      </c>
      <c r="CO16" s="205">
        <f t="shared" si="9"/>
        <v>137822.7596082073</v>
      </c>
      <c r="CP16" s="205">
        <f t="shared" si="9"/>
        <v>137822.7596082073</v>
      </c>
      <c r="CQ16" s="205">
        <f t="shared" si="9"/>
        <v>137822.7596082073</v>
      </c>
      <c r="CR16" s="205">
        <f t="shared" si="9"/>
        <v>137822.7596082073</v>
      </c>
      <c r="CS16" s="205">
        <f t="shared" ref="CS16:DA18" si="11">IF(CS$2&lt;=($B$2+$C$2+$D$2),IF(CS$2&lt;=($B$2+$C$2),IF(CS$2&lt;=$B$2,$B16,$C16),$D16),$E16)</f>
        <v>137822.7596082073</v>
      </c>
      <c r="CT16" s="205">
        <f t="shared" si="11"/>
        <v>137822.7596082073</v>
      </c>
      <c r="CU16" s="205">
        <f t="shared" si="11"/>
        <v>137822.7596082073</v>
      </c>
      <c r="CV16" s="205">
        <f t="shared" si="11"/>
        <v>137822.7596082073</v>
      </c>
      <c r="CW16" s="205">
        <f t="shared" si="11"/>
        <v>137822.7596082073</v>
      </c>
      <c r="CX16" s="205">
        <f t="shared" si="11"/>
        <v>137822.7596082073</v>
      </c>
      <c r="CY16" s="205">
        <f t="shared" si="11"/>
        <v>137822.7596082073</v>
      </c>
      <c r="CZ16" s="205">
        <f t="shared" si="11"/>
        <v>137822.7596082073</v>
      </c>
      <c r="DA16" s="205">
        <f t="shared" si="11"/>
        <v>137822.7596082073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56335.986173104189</v>
      </c>
      <c r="AA19" s="202">
        <f t="shared" si="14"/>
        <v>56692.687132686362</v>
      </c>
      <c r="AB19" s="202">
        <f t="shared" si="14"/>
        <v>57049.388092268542</v>
      </c>
      <c r="AC19" s="202">
        <f t="shared" si="14"/>
        <v>57406.089051850715</v>
      </c>
      <c r="AD19" s="202">
        <f t="shared" si="14"/>
        <v>57762.790011432888</v>
      </c>
      <c r="AE19" s="202">
        <f t="shared" si="14"/>
        <v>58119.490971015068</v>
      </c>
      <c r="AF19" s="202">
        <f t="shared" si="14"/>
        <v>58476.191930597241</v>
      </c>
      <c r="AG19" s="202">
        <f t="shared" si="14"/>
        <v>58832.892890179413</v>
      </c>
      <c r="AH19" s="202">
        <f t="shared" si="14"/>
        <v>59189.593849761593</v>
      </c>
      <c r="AI19" s="202">
        <f t="shared" si="14"/>
        <v>59546.294809343766</v>
      </c>
      <c r="AJ19" s="202">
        <f t="shared" si="14"/>
        <v>59902.995768925946</v>
      </c>
      <c r="AK19" s="202">
        <f t="shared" si="14"/>
        <v>60259.696728508119</v>
      </c>
      <c r="AL19" s="202">
        <f t="shared" si="14"/>
        <v>60616.397688090292</v>
      </c>
      <c r="AM19" s="202">
        <f t="shared" si="14"/>
        <v>60973.098647672472</v>
      </c>
      <c r="AN19" s="202">
        <f t="shared" si="14"/>
        <v>61329.799607254645</v>
      </c>
      <c r="AO19" s="202">
        <f t="shared" si="14"/>
        <v>61686.500566836818</v>
      </c>
      <c r="AP19" s="202">
        <f t="shared" si="14"/>
        <v>62043.201526418998</v>
      </c>
      <c r="AQ19" s="202">
        <f t="shared" si="14"/>
        <v>62399.90248600117</v>
      </c>
      <c r="AR19" s="202">
        <f t="shared" si="14"/>
        <v>62756.603445583343</v>
      </c>
      <c r="AS19" s="202">
        <f t="shared" si="14"/>
        <v>63113.304405165523</v>
      </c>
      <c r="AT19" s="202">
        <f t="shared" si="14"/>
        <v>63470.005364747696</v>
      </c>
      <c r="AU19" s="202">
        <f t="shared" si="14"/>
        <v>63826.706324329869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64896.809203076395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67393.715920151619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80535.23690634119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82781.806424061433</v>
      </c>
      <c r="BT19" s="202">
        <f t="shared" si="15"/>
        <v>85028.375941781676</v>
      </c>
      <c r="BU19" s="202">
        <f t="shared" si="15"/>
        <v>87274.945459501905</v>
      </c>
      <c r="BV19" s="202">
        <f t="shared" si="15"/>
        <v>89521.514977222148</v>
      </c>
      <c r="BW19" s="202">
        <f t="shared" si="15"/>
        <v>91768.084494942392</v>
      </c>
      <c r="BX19" s="202">
        <f t="shared" si="15"/>
        <v>94014.654012662621</v>
      </c>
      <c r="BY19" s="202">
        <f t="shared" si="15"/>
        <v>96261.223530382864</v>
      </c>
      <c r="BZ19" s="202">
        <f t="shared" si="15"/>
        <v>98507.793048103107</v>
      </c>
      <c r="CA19" s="202">
        <f t="shared" si="15"/>
        <v>100754.36256582335</v>
      </c>
      <c r="CB19" s="202">
        <f t="shared" si="15"/>
        <v>103000.93208354359</v>
      </c>
      <c r="CC19" s="202">
        <f t="shared" si="15"/>
        <v>105247.50160126382</v>
      </c>
      <c r="CD19" s="202">
        <f t="shared" si="15"/>
        <v>107494.07111898407</v>
      </c>
      <c r="CE19" s="202">
        <f t="shared" si="15"/>
        <v>109740.64063670431</v>
      </c>
      <c r="CF19" s="202">
        <f t="shared" si="15"/>
        <v>111987.21015442454</v>
      </c>
      <c r="CG19" s="202">
        <f t="shared" si="15"/>
        <v>114233.77967214478</v>
      </c>
      <c r="CH19" s="202">
        <f t="shared" si="15"/>
        <v>116480.34918986502</v>
      </c>
      <c r="CI19" s="202">
        <f t="shared" si="15"/>
        <v>118726.91870758525</v>
      </c>
      <c r="CJ19" s="202">
        <f t="shared" si="15"/>
        <v>120973.4882253055</v>
      </c>
      <c r="CK19" s="202">
        <f t="shared" si="15"/>
        <v>123220.05774302574</v>
      </c>
      <c r="CL19" s="202">
        <f t="shared" si="15"/>
        <v>125466.62726074597</v>
      </c>
      <c r="CM19" s="202">
        <f t="shared" si="15"/>
        <v>127713.19677846623</v>
      </c>
      <c r="CN19" s="202">
        <f t="shared" si="15"/>
        <v>129959.76629618646</v>
      </c>
      <c r="CO19" s="202">
        <f t="shared" si="15"/>
        <v>132206.33581390668</v>
      </c>
      <c r="CP19" s="202">
        <f t="shared" si="15"/>
        <v>134452.90533162694</v>
      </c>
      <c r="CQ19" s="202">
        <f t="shared" si="15"/>
        <v>136699.47484934717</v>
      </c>
      <c r="CR19" s="202">
        <f t="shared" si="15"/>
        <v>131259.77105543553</v>
      </c>
      <c r="CS19" s="202">
        <f t="shared" si="15"/>
        <v>118133.79394989197</v>
      </c>
      <c r="CT19" s="202">
        <f t="shared" si="15"/>
        <v>105007.81684434842</v>
      </c>
      <c r="CU19" s="202">
        <f t="shared" si="15"/>
        <v>91881.839738804876</v>
      </c>
      <c r="CV19" s="202">
        <f t="shared" si="15"/>
        <v>78755.862633261306</v>
      </c>
      <c r="CW19" s="202">
        <f t="shared" si="15"/>
        <v>65629.885527717764</v>
      </c>
      <c r="CX19" s="202">
        <f t="shared" si="15"/>
        <v>52503.908422174209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13125.977105543556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134.83800122135537</v>
      </c>
      <c r="C30" s="204">
        <f>Income!C77</f>
        <v>134.83800122135534</v>
      </c>
      <c r="D30" s="204">
        <f>Income!D77</f>
        <v>205.46743043254153</v>
      </c>
      <c r="E30" s="204">
        <f>Income!E77</f>
        <v>0</v>
      </c>
      <c r="F30" s="211">
        <f t="shared" si="16"/>
        <v>134.83800122135537</v>
      </c>
      <c r="G30" s="211">
        <f t="shared" si="16"/>
        <v>134.83800122135537</v>
      </c>
      <c r="H30" s="211">
        <f t="shared" si="16"/>
        <v>134.83800122135537</v>
      </c>
      <c r="I30" s="211">
        <f t="shared" si="16"/>
        <v>134.83800122135537</v>
      </c>
      <c r="J30" s="211">
        <f t="shared" si="16"/>
        <v>134.83800122135537</v>
      </c>
      <c r="K30" s="211">
        <f t="shared" si="16"/>
        <v>134.83800122135537</v>
      </c>
      <c r="L30" s="211">
        <f t="shared" si="16"/>
        <v>134.83800122135537</v>
      </c>
      <c r="M30" s="211">
        <f t="shared" si="16"/>
        <v>134.83800122135537</v>
      </c>
      <c r="N30" s="211">
        <f t="shared" si="16"/>
        <v>134.83800122135537</v>
      </c>
      <c r="O30" s="211">
        <f t="shared" si="16"/>
        <v>134.83800122135537</v>
      </c>
      <c r="P30" s="211">
        <f t="shared" si="17"/>
        <v>134.83800122135537</v>
      </c>
      <c r="Q30" s="211">
        <f t="shared" si="17"/>
        <v>134.83800122135537</v>
      </c>
      <c r="R30" s="211">
        <f t="shared" si="17"/>
        <v>134.83800122135537</v>
      </c>
      <c r="S30" s="211">
        <f t="shared" si="17"/>
        <v>134.83800122135537</v>
      </c>
      <c r="T30" s="211">
        <f t="shared" si="17"/>
        <v>134.83800122135537</v>
      </c>
      <c r="U30" s="211">
        <f t="shared" si="17"/>
        <v>134.83800122135537</v>
      </c>
      <c r="V30" s="211">
        <f t="shared" si="17"/>
        <v>134.83800122135537</v>
      </c>
      <c r="W30" s="211">
        <f t="shared" si="17"/>
        <v>134.83800122135537</v>
      </c>
      <c r="X30" s="211">
        <f t="shared" si="17"/>
        <v>134.83800122135537</v>
      </c>
      <c r="Y30" s="211">
        <f t="shared" si="17"/>
        <v>134.83800122135537</v>
      </c>
      <c r="Z30" s="211">
        <f t="shared" si="18"/>
        <v>134.83800122135537</v>
      </c>
      <c r="AA30" s="211">
        <f t="shared" si="18"/>
        <v>134.83800122135537</v>
      </c>
      <c r="AB30" s="211">
        <f t="shared" si="18"/>
        <v>134.83800122135537</v>
      </c>
      <c r="AC30" s="211">
        <f t="shared" si="18"/>
        <v>134.83800122135537</v>
      </c>
      <c r="AD30" s="211">
        <f t="shared" si="18"/>
        <v>134.83800122135537</v>
      </c>
      <c r="AE30" s="211">
        <f t="shared" si="18"/>
        <v>134.83800122135537</v>
      </c>
      <c r="AF30" s="211">
        <f t="shared" si="18"/>
        <v>134.83800122135537</v>
      </c>
      <c r="AG30" s="211">
        <f t="shared" si="18"/>
        <v>134.83800122135537</v>
      </c>
      <c r="AH30" s="211">
        <f t="shared" si="18"/>
        <v>134.83800122135537</v>
      </c>
      <c r="AI30" s="211">
        <f t="shared" si="18"/>
        <v>134.83800122135537</v>
      </c>
      <c r="AJ30" s="211">
        <f t="shared" si="19"/>
        <v>134.83800122135537</v>
      </c>
      <c r="AK30" s="211">
        <f t="shared" si="19"/>
        <v>134.83800122135537</v>
      </c>
      <c r="AL30" s="211">
        <f t="shared" si="19"/>
        <v>134.83800122135537</v>
      </c>
      <c r="AM30" s="211">
        <f t="shared" si="19"/>
        <v>134.83800122135537</v>
      </c>
      <c r="AN30" s="211">
        <f t="shared" si="19"/>
        <v>134.83800122135537</v>
      </c>
      <c r="AO30" s="211">
        <f t="shared" si="19"/>
        <v>134.83800122135537</v>
      </c>
      <c r="AP30" s="211">
        <f t="shared" si="19"/>
        <v>134.83800122135537</v>
      </c>
      <c r="AQ30" s="211">
        <f t="shared" si="19"/>
        <v>134.83800122135537</v>
      </c>
      <c r="AR30" s="211">
        <f t="shared" si="19"/>
        <v>134.83800122135537</v>
      </c>
      <c r="AS30" s="211">
        <f t="shared" si="19"/>
        <v>134.83800122135537</v>
      </c>
      <c r="AT30" s="211">
        <f t="shared" si="20"/>
        <v>134.83800122135534</v>
      </c>
      <c r="AU30" s="211">
        <f t="shared" si="20"/>
        <v>134.83800122135534</v>
      </c>
      <c r="AV30" s="211">
        <f t="shared" si="20"/>
        <v>134.83800122135534</v>
      </c>
      <c r="AW30" s="211">
        <f t="shared" si="20"/>
        <v>134.83800122135534</v>
      </c>
      <c r="AX30" s="211">
        <f t="shared" si="20"/>
        <v>134.83800122135534</v>
      </c>
      <c r="AY30" s="211">
        <f t="shared" si="20"/>
        <v>134.83800122135534</v>
      </c>
      <c r="AZ30" s="211">
        <f t="shared" si="20"/>
        <v>134.83800122135534</v>
      </c>
      <c r="BA30" s="211">
        <f t="shared" si="20"/>
        <v>134.83800122135534</v>
      </c>
      <c r="BB30" s="211">
        <f t="shared" si="20"/>
        <v>134.83800122135534</v>
      </c>
      <c r="BC30" s="211">
        <f t="shared" si="20"/>
        <v>134.83800122135534</v>
      </c>
      <c r="BD30" s="211">
        <f t="shared" si="21"/>
        <v>134.83800122135534</v>
      </c>
      <c r="BE30" s="211">
        <f t="shared" si="21"/>
        <v>134.83800122135534</v>
      </c>
      <c r="BF30" s="211">
        <f t="shared" si="21"/>
        <v>134.83800122135534</v>
      </c>
      <c r="BG30" s="211">
        <f t="shared" si="21"/>
        <v>134.83800122135534</v>
      </c>
      <c r="BH30" s="211">
        <f t="shared" si="21"/>
        <v>134.83800122135534</v>
      </c>
      <c r="BI30" s="211">
        <f t="shared" si="21"/>
        <v>134.83800122135534</v>
      </c>
      <c r="BJ30" s="211">
        <f t="shared" si="21"/>
        <v>134.83800122135534</v>
      </c>
      <c r="BK30" s="211">
        <f t="shared" si="21"/>
        <v>134.83800122135534</v>
      </c>
      <c r="BL30" s="211">
        <f t="shared" si="21"/>
        <v>134.83800122135534</v>
      </c>
      <c r="BM30" s="211">
        <f t="shared" si="21"/>
        <v>134.83800122135534</v>
      </c>
      <c r="BN30" s="211">
        <f t="shared" si="22"/>
        <v>136.01515837487511</v>
      </c>
      <c r="BO30" s="211">
        <f t="shared" si="22"/>
        <v>138.36947268191466</v>
      </c>
      <c r="BP30" s="211">
        <f t="shared" si="22"/>
        <v>140.7237869889542</v>
      </c>
      <c r="BQ30" s="211">
        <f t="shared" si="22"/>
        <v>143.07810129599372</v>
      </c>
      <c r="BR30" s="211">
        <f t="shared" si="22"/>
        <v>145.43241560303326</v>
      </c>
      <c r="BS30" s="211">
        <f t="shared" si="22"/>
        <v>147.78672991007281</v>
      </c>
      <c r="BT30" s="211">
        <f t="shared" si="22"/>
        <v>150.14104421711235</v>
      </c>
      <c r="BU30" s="211">
        <f t="shared" si="22"/>
        <v>152.4953585241519</v>
      </c>
      <c r="BV30" s="211">
        <f t="shared" si="22"/>
        <v>154.84967283119141</v>
      </c>
      <c r="BW30" s="211">
        <f t="shared" si="22"/>
        <v>157.20398713823096</v>
      </c>
      <c r="BX30" s="211">
        <f t="shared" si="23"/>
        <v>159.5583014452705</v>
      </c>
      <c r="BY30" s="211">
        <f t="shared" si="23"/>
        <v>161.91261575231005</v>
      </c>
      <c r="BZ30" s="211">
        <f t="shared" si="23"/>
        <v>164.26693005934959</v>
      </c>
      <c r="CA30" s="211">
        <f t="shared" si="23"/>
        <v>166.62124436638913</v>
      </c>
      <c r="CB30" s="211">
        <f t="shared" si="23"/>
        <v>168.97555867342868</v>
      </c>
      <c r="CC30" s="211">
        <f t="shared" si="23"/>
        <v>171.32987298046822</v>
      </c>
      <c r="CD30" s="211">
        <f t="shared" si="23"/>
        <v>173.68418728750774</v>
      </c>
      <c r="CE30" s="211">
        <f t="shared" si="23"/>
        <v>176.03850159454728</v>
      </c>
      <c r="CF30" s="211">
        <f t="shared" si="23"/>
        <v>178.39281590158683</v>
      </c>
      <c r="CG30" s="211">
        <f t="shared" si="23"/>
        <v>180.74713020862637</v>
      </c>
      <c r="CH30" s="211">
        <f t="shared" si="24"/>
        <v>183.10144451566592</v>
      </c>
      <c r="CI30" s="211">
        <f t="shared" si="24"/>
        <v>185.45575882270543</v>
      </c>
      <c r="CJ30" s="211">
        <f t="shared" si="24"/>
        <v>187.81007312974498</v>
      </c>
      <c r="CK30" s="211">
        <f t="shared" si="24"/>
        <v>190.16438743678452</v>
      </c>
      <c r="CL30" s="211">
        <f t="shared" si="24"/>
        <v>192.51870174382407</v>
      </c>
      <c r="CM30" s="211">
        <f t="shared" si="24"/>
        <v>194.87301605086361</v>
      </c>
      <c r="CN30" s="211">
        <f t="shared" si="24"/>
        <v>197.22733035790316</v>
      </c>
      <c r="CO30" s="211">
        <f t="shared" si="24"/>
        <v>199.5816446649427</v>
      </c>
      <c r="CP30" s="211">
        <f t="shared" si="24"/>
        <v>201.93595897198225</v>
      </c>
      <c r="CQ30" s="211">
        <f t="shared" si="24"/>
        <v>204.29027327902179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2396.006790200212</v>
      </c>
      <c r="C31" s="204">
        <f>Income!C78</f>
        <v>1597.3378601334746</v>
      </c>
      <c r="D31" s="204">
        <f>Income!D78</f>
        <v>0</v>
      </c>
      <c r="E31" s="204">
        <f>Income!E78</f>
        <v>0</v>
      </c>
      <c r="F31" s="211">
        <f t="shared" si="16"/>
        <v>2396.006790200212</v>
      </c>
      <c r="G31" s="211">
        <f t="shared" si="16"/>
        <v>2396.006790200212</v>
      </c>
      <c r="H31" s="211">
        <f t="shared" si="16"/>
        <v>2396.006790200212</v>
      </c>
      <c r="I31" s="211">
        <f t="shared" si="16"/>
        <v>2396.006790200212</v>
      </c>
      <c r="J31" s="211">
        <f t="shared" si="16"/>
        <v>2396.006790200212</v>
      </c>
      <c r="K31" s="211">
        <f t="shared" si="16"/>
        <v>2396.006790200212</v>
      </c>
      <c r="L31" s="211">
        <f t="shared" si="16"/>
        <v>2396.006790200212</v>
      </c>
      <c r="M31" s="211">
        <f t="shared" si="16"/>
        <v>2396.006790200212</v>
      </c>
      <c r="N31" s="211">
        <f t="shared" si="16"/>
        <v>2396.006790200212</v>
      </c>
      <c r="O31" s="211">
        <f t="shared" si="16"/>
        <v>2396.006790200212</v>
      </c>
      <c r="P31" s="211">
        <f t="shared" si="17"/>
        <v>2396.006790200212</v>
      </c>
      <c r="Q31" s="211">
        <f t="shared" si="17"/>
        <v>2396.006790200212</v>
      </c>
      <c r="R31" s="211">
        <f t="shared" si="17"/>
        <v>2396.006790200212</v>
      </c>
      <c r="S31" s="211">
        <f t="shared" si="17"/>
        <v>2396.006790200212</v>
      </c>
      <c r="T31" s="211">
        <f t="shared" si="17"/>
        <v>2396.006790200212</v>
      </c>
      <c r="U31" s="211">
        <f t="shared" si="17"/>
        <v>2396.006790200212</v>
      </c>
      <c r="V31" s="211">
        <f t="shared" si="17"/>
        <v>2396.006790200212</v>
      </c>
      <c r="W31" s="211">
        <f t="shared" si="17"/>
        <v>2396.006790200212</v>
      </c>
      <c r="X31" s="211">
        <f t="shared" si="17"/>
        <v>2396.006790200212</v>
      </c>
      <c r="Y31" s="211">
        <f t="shared" si="17"/>
        <v>2396.006790200212</v>
      </c>
      <c r="Z31" s="211">
        <f t="shared" si="18"/>
        <v>2396.006790200212</v>
      </c>
      <c r="AA31" s="211">
        <f t="shared" si="18"/>
        <v>2375.7873236162441</v>
      </c>
      <c r="AB31" s="211">
        <f t="shared" si="18"/>
        <v>2355.5678570322757</v>
      </c>
      <c r="AC31" s="211">
        <f t="shared" si="18"/>
        <v>2335.3483904483078</v>
      </c>
      <c r="AD31" s="211">
        <f t="shared" si="18"/>
        <v>2315.1289238643399</v>
      </c>
      <c r="AE31" s="211">
        <f t="shared" si="18"/>
        <v>2294.909457280372</v>
      </c>
      <c r="AF31" s="211">
        <f t="shared" si="18"/>
        <v>2274.6899906964036</v>
      </c>
      <c r="AG31" s="211">
        <f t="shared" si="18"/>
        <v>2254.4705241124357</v>
      </c>
      <c r="AH31" s="211">
        <f t="shared" si="18"/>
        <v>2234.2510575284678</v>
      </c>
      <c r="AI31" s="211">
        <f t="shared" si="18"/>
        <v>2214.0315909444998</v>
      </c>
      <c r="AJ31" s="211">
        <f t="shared" si="19"/>
        <v>2193.8121243605315</v>
      </c>
      <c r="AK31" s="211">
        <f t="shared" si="19"/>
        <v>2173.5926577765636</v>
      </c>
      <c r="AL31" s="211">
        <f t="shared" si="19"/>
        <v>2153.3731911925956</v>
      </c>
      <c r="AM31" s="211">
        <f t="shared" si="19"/>
        <v>2133.1537246086273</v>
      </c>
      <c r="AN31" s="211">
        <f t="shared" si="19"/>
        <v>2112.9342580246594</v>
      </c>
      <c r="AO31" s="211">
        <f t="shared" si="19"/>
        <v>2092.7147914406914</v>
      </c>
      <c r="AP31" s="211">
        <f t="shared" si="19"/>
        <v>2072.4953248567235</v>
      </c>
      <c r="AQ31" s="211">
        <f t="shared" si="19"/>
        <v>2052.2758582727556</v>
      </c>
      <c r="AR31" s="211">
        <f t="shared" si="19"/>
        <v>2032.0563916887872</v>
      </c>
      <c r="AS31" s="211">
        <f t="shared" si="19"/>
        <v>2011.8369251048193</v>
      </c>
      <c r="AT31" s="211">
        <f t="shared" si="20"/>
        <v>1991.6174585208512</v>
      </c>
      <c r="AU31" s="211">
        <f t="shared" si="20"/>
        <v>1971.3979919368833</v>
      </c>
      <c r="AV31" s="211">
        <f t="shared" si="20"/>
        <v>1951.1785253529151</v>
      </c>
      <c r="AW31" s="211">
        <f t="shared" si="20"/>
        <v>1930.9590587689472</v>
      </c>
      <c r="AX31" s="211">
        <f t="shared" si="20"/>
        <v>1910.7395921849793</v>
      </c>
      <c r="AY31" s="211">
        <f t="shared" si="20"/>
        <v>1890.5201256010112</v>
      </c>
      <c r="AZ31" s="211">
        <f t="shared" si="20"/>
        <v>1870.300659017043</v>
      </c>
      <c r="BA31" s="211">
        <f t="shared" si="20"/>
        <v>1850.0811924330751</v>
      </c>
      <c r="BB31" s="211">
        <f t="shared" si="20"/>
        <v>1829.861725849107</v>
      </c>
      <c r="BC31" s="211">
        <f t="shared" si="20"/>
        <v>1809.6422592651388</v>
      </c>
      <c r="BD31" s="211">
        <f t="shared" si="21"/>
        <v>1789.4227926811709</v>
      </c>
      <c r="BE31" s="211">
        <f t="shared" si="21"/>
        <v>1769.203326097203</v>
      </c>
      <c r="BF31" s="211">
        <f t="shared" si="21"/>
        <v>1748.9838595132348</v>
      </c>
      <c r="BG31" s="211">
        <f t="shared" si="21"/>
        <v>1728.7643929292667</v>
      </c>
      <c r="BH31" s="211">
        <f t="shared" si="21"/>
        <v>1708.5449263452988</v>
      </c>
      <c r="BI31" s="211">
        <f t="shared" si="21"/>
        <v>1688.3254597613309</v>
      </c>
      <c r="BJ31" s="211">
        <f t="shared" si="21"/>
        <v>1668.1059931773627</v>
      </c>
      <c r="BK31" s="211">
        <f t="shared" si="21"/>
        <v>1647.8865265933946</v>
      </c>
      <c r="BL31" s="211">
        <f t="shared" si="21"/>
        <v>1627.6670600094267</v>
      </c>
      <c r="BM31" s="211">
        <f t="shared" si="21"/>
        <v>1607.4475934254585</v>
      </c>
      <c r="BN31" s="211">
        <f t="shared" si="22"/>
        <v>1570.7155624645834</v>
      </c>
      <c r="BO31" s="211">
        <f t="shared" si="22"/>
        <v>1517.4709671268008</v>
      </c>
      <c r="BP31" s="211">
        <f t="shared" si="22"/>
        <v>1464.2263717890185</v>
      </c>
      <c r="BQ31" s="211">
        <f t="shared" si="22"/>
        <v>1410.9817764512359</v>
      </c>
      <c r="BR31" s="211">
        <f t="shared" si="22"/>
        <v>1357.7371811134533</v>
      </c>
      <c r="BS31" s="211">
        <f t="shared" si="22"/>
        <v>1304.4925857756709</v>
      </c>
      <c r="BT31" s="211">
        <f t="shared" si="22"/>
        <v>1251.2479904378883</v>
      </c>
      <c r="BU31" s="211">
        <f t="shared" si="22"/>
        <v>1198.003395100106</v>
      </c>
      <c r="BV31" s="211">
        <f t="shared" si="22"/>
        <v>1144.7587997623234</v>
      </c>
      <c r="BW31" s="211">
        <f t="shared" si="22"/>
        <v>1091.5142044245408</v>
      </c>
      <c r="BX31" s="211">
        <f t="shared" si="23"/>
        <v>1038.2696090867585</v>
      </c>
      <c r="BY31" s="211">
        <f t="shared" si="23"/>
        <v>985.02501374897599</v>
      </c>
      <c r="BZ31" s="211">
        <f t="shared" si="23"/>
        <v>931.78041841119352</v>
      </c>
      <c r="CA31" s="211">
        <f t="shared" si="23"/>
        <v>878.53582307341094</v>
      </c>
      <c r="CB31" s="211">
        <f t="shared" si="23"/>
        <v>825.29122773562858</v>
      </c>
      <c r="CC31" s="211">
        <f t="shared" si="23"/>
        <v>772.04663239784611</v>
      </c>
      <c r="CD31" s="211">
        <f t="shared" si="23"/>
        <v>718.80203706006353</v>
      </c>
      <c r="CE31" s="211">
        <f t="shared" si="23"/>
        <v>665.55744172228106</v>
      </c>
      <c r="CF31" s="211">
        <f t="shared" si="23"/>
        <v>612.31284638449858</v>
      </c>
      <c r="CG31" s="211">
        <f t="shared" si="23"/>
        <v>559.06825104671611</v>
      </c>
      <c r="CH31" s="211">
        <f t="shared" si="24"/>
        <v>505.82365570893353</v>
      </c>
      <c r="CI31" s="211">
        <f t="shared" si="24"/>
        <v>452.57906037115117</v>
      </c>
      <c r="CJ31" s="211">
        <f t="shared" si="24"/>
        <v>399.33446503336859</v>
      </c>
      <c r="CK31" s="211">
        <f t="shared" si="24"/>
        <v>346.08986969558623</v>
      </c>
      <c r="CL31" s="211">
        <f t="shared" si="24"/>
        <v>292.84527435780365</v>
      </c>
      <c r="CM31" s="211">
        <f t="shared" si="24"/>
        <v>239.60067902002106</v>
      </c>
      <c r="CN31" s="211">
        <f t="shared" si="24"/>
        <v>186.3560836822387</v>
      </c>
      <c r="CO31" s="211">
        <f t="shared" si="24"/>
        <v>133.11148834445612</v>
      </c>
      <c r="CP31" s="211">
        <f t="shared" si="24"/>
        <v>79.866893006673763</v>
      </c>
      <c r="CQ31" s="211">
        <f t="shared" si="24"/>
        <v>26.622297668891406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74643.851749729351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1244.0641958288224</v>
      </c>
      <c r="BO32" s="211">
        <f t="shared" si="22"/>
        <v>3732.1925874864673</v>
      </c>
      <c r="BP32" s="211">
        <f t="shared" si="22"/>
        <v>6220.3209791441132</v>
      </c>
      <c r="BQ32" s="211">
        <f t="shared" si="22"/>
        <v>8708.4493708017581</v>
      </c>
      <c r="BR32" s="211">
        <f t="shared" si="22"/>
        <v>11196.577762459403</v>
      </c>
      <c r="BS32" s="211">
        <f t="shared" si="22"/>
        <v>13684.706154117048</v>
      </c>
      <c r="BT32" s="211">
        <f t="shared" si="22"/>
        <v>16172.834545774693</v>
      </c>
      <c r="BU32" s="211">
        <f t="shared" si="22"/>
        <v>18660.962937432338</v>
      </c>
      <c r="BV32" s="211">
        <f t="shared" si="22"/>
        <v>21149.091329089984</v>
      </c>
      <c r="BW32" s="211">
        <f t="shared" si="22"/>
        <v>23637.219720747627</v>
      </c>
      <c r="BX32" s="211">
        <f t="shared" si="23"/>
        <v>26125.348112405274</v>
      </c>
      <c r="BY32" s="211">
        <f t="shared" si="23"/>
        <v>28613.476504062921</v>
      </c>
      <c r="BZ32" s="211">
        <f t="shared" si="23"/>
        <v>31101.60489572056</v>
      </c>
      <c r="CA32" s="211">
        <f t="shared" si="23"/>
        <v>33589.733287378207</v>
      </c>
      <c r="CB32" s="211">
        <f t="shared" si="23"/>
        <v>36077.86167903585</v>
      </c>
      <c r="CC32" s="211">
        <f t="shared" si="23"/>
        <v>38565.9900706935</v>
      </c>
      <c r="CD32" s="211">
        <f t="shared" si="23"/>
        <v>41054.118462351144</v>
      </c>
      <c r="CE32" s="211">
        <f t="shared" si="23"/>
        <v>43542.246854008787</v>
      </c>
      <c r="CF32" s="211">
        <f t="shared" si="23"/>
        <v>46030.375245666437</v>
      </c>
      <c r="CG32" s="211">
        <f t="shared" si="23"/>
        <v>48518.50363732408</v>
      </c>
      <c r="CH32" s="211">
        <f t="shared" si="24"/>
        <v>51006.632028981723</v>
      </c>
      <c r="CI32" s="211">
        <f t="shared" si="24"/>
        <v>53494.760420639373</v>
      </c>
      <c r="CJ32" s="211">
        <f t="shared" si="24"/>
        <v>55982.888812297017</v>
      </c>
      <c r="CK32" s="211">
        <f t="shared" si="24"/>
        <v>58471.01720395466</v>
      </c>
      <c r="CL32" s="211">
        <f t="shared" si="24"/>
        <v>60959.145595612303</v>
      </c>
      <c r="CM32" s="211">
        <f t="shared" si="24"/>
        <v>63447.273987269946</v>
      </c>
      <c r="CN32" s="211">
        <f t="shared" si="24"/>
        <v>65935.402378927596</v>
      </c>
      <c r="CO32" s="211">
        <f t="shared" si="24"/>
        <v>68423.530770585232</v>
      </c>
      <c r="CP32" s="211">
        <f t="shared" si="24"/>
        <v>70911.659162242882</v>
      </c>
      <c r="CQ32" s="211">
        <f t="shared" si="24"/>
        <v>73399.787553900533</v>
      </c>
      <c r="CR32" s="211">
        <f t="shared" si="25"/>
        <v>71089.382618789852</v>
      </c>
      <c r="CS32" s="211">
        <f t="shared" si="25"/>
        <v>63980.44435691087</v>
      </c>
      <c r="CT32" s="211">
        <f t="shared" si="25"/>
        <v>56871.506095031888</v>
      </c>
      <c r="CU32" s="211">
        <f t="shared" si="25"/>
        <v>49762.567833152905</v>
      </c>
      <c r="CV32" s="211">
        <f t="shared" si="25"/>
        <v>42653.629571273916</v>
      </c>
      <c r="CW32" s="211">
        <f t="shared" si="25"/>
        <v>35544.691309394926</v>
      </c>
      <c r="CX32" s="211">
        <f t="shared" si="25"/>
        <v>28435.753047515944</v>
      </c>
      <c r="CY32" s="211">
        <f t="shared" si="25"/>
        <v>21326.814785636961</v>
      </c>
      <c r="CZ32" s="211">
        <f t="shared" si="25"/>
        <v>14217.876523757972</v>
      </c>
      <c r="DA32" s="211">
        <f t="shared" si="25"/>
        <v>7108.9382618789823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4141.2463040497487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104.84167858353794</v>
      </c>
      <c r="AB34" s="211">
        <f t="shared" si="18"/>
        <v>209.68335716707588</v>
      </c>
      <c r="AC34" s="211">
        <f t="shared" si="18"/>
        <v>314.52503575061382</v>
      </c>
      <c r="AD34" s="211">
        <f t="shared" si="18"/>
        <v>419.36671433415177</v>
      </c>
      <c r="AE34" s="211">
        <f t="shared" si="18"/>
        <v>524.20839291768971</v>
      </c>
      <c r="AF34" s="211">
        <f t="shared" si="18"/>
        <v>629.05007150122765</v>
      </c>
      <c r="AG34" s="211">
        <f t="shared" si="18"/>
        <v>733.89175008476559</v>
      </c>
      <c r="AH34" s="211">
        <f t="shared" si="18"/>
        <v>838.73342866830353</v>
      </c>
      <c r="AI34" s="211">
        <f t="shared" si="18"/>
        <v>943.57510725184136</v>
      </c>
      <c r="AJ34" s="211">
        <f t="shared" si="19"/>
        <v>1048.4167858353794</v>
      </c>
      <c r="AK34" s="211">
        <f t="shared" si="19"/>
        <v>1153.2584644189174</v>
      </c>
      <c r="AL34" s="211">
        <f t="shared" si="19"/>
        <v>1258.1001430024553</v>
      </c>
      <c r="AM34" s="211">
        <f t="shared" si="19"/>
        <v>1362.9418215859932</v>
      </c>
      <c r="AN34" s="211">
        <f t="shared" si="19"/>
        <v>1467.7835001695312</v>
      </c>
      <c r="AO34" s="211">
        <f t="shared" si="19"/>
        <v>1572.6251787530691</v>
      </c>
      <c r="AP34" s="211">
        <f t="shared" si="19"/>
        <v>1677.4668573366071</v>
      </c>
      <c r="AQ34" s="211">
        <f t="shared" si="19"/>
        <v>1782.3085359201452</v>
      </c>
      <c r="AR34" s="211">
        <f t="shared" si="19"/>
        <v>1887.1502145036827</v>
      </c>
      <c r="AS34" s="211">
        <f t="shared" si="19"/>
        <v>1991.9918930872209</v>
      </c>
      <c r="AT34" s="211">
        <f t="shared" si="20"/>
        <v>2096.8335716707588</v>
      </c>
      <c r="AU34" s="211">
        <f t="shared" si="20"/>
        <v>2201.6752502542968</v>
      </c>
      <c r="AV34" s="211">
        <f t="shared" si="20"/>
        <v>2306.5169288378347</v>
      </c>
      <c r="AW34" s="211">
        <f t="shared" si="20"/>
        <v>2411.3586074213727</v>
      </c>
      <c r="AX34" s="211">
        <f t="shared" si="20"/>
        <v>2516.2002860049106</v>
      </c>
      <c r="AY34" s="211">
        <f t="shared" si="20"/>
        <v>2621.0419645884485</v>
      </c>
      <c r="AZ34" s="211">
        <f t="shared" si="20"/>
        <v>2725.8836431719865</v>
      </c>
      <c r="BA34" s="211">
        <f t="shared" si="20"/>
        <v>2830.7253217555244</v>
      </c>
      <c r="BB34" s="211">
        <f t="shared" si="20"/>
        <v>2935.5670003390624</v>
      </c>
      <c r="BC34" s="211">
        <f t="shared" si="20"/>
        <v>3040.4086789226003</v>
      </c>
      <c r="BD34" s="211">
        <f t="shared" si="21"/>
        <v>3145.2503575061382</v>
      </c>
      <c r="BE34" s="211">
        <f t="shared" si="21"/>
        <v>3250.0920360896762</v>
      </c>
      <c r="BF34" s="211">
        <f t="shared" si="21"/>
        <v>3354.9337146732141</v>
      </c>
      <c r="BG34" s="211">
        <f t="shared" si="21"/>
        <v>3459.7753932567516</v>
      </c>
      <c r="BH34" s="211">
        <f t="shared" si="21"/>
        <v>3564.6170718402905</v>
      </c>
      <c r="BI34" s="211">
        <f t="shared" si="21"/>
        <v>3669.458750423828</v>
      </c>
      <c r="BJ34" s="211">
        <f t="shared" si="21"/>
        <v>3774.3004290073654</v>
      </c>
      <c r="BK34" s="211">
        <f t="shared" si="21"/>
        <v>3879.1421075909038</v>
      </c>
      <c r="BL34" s="211">
        <f t="shared" si="21"/>
        <v>3983.9837861744418</v>
      </c>
      <c r="BM34" s="211">
        <f t="shared" si="21"/>
        <v>4088.8254647579793</v>
      </c>
      <c r="BN34" s="211">
        <f t="shared" si="22"/>
        <v>4072.2255323155864</v>
      </c>
      <c r="BO34" s="211">
        <f t="shared" si="22"/>
        <v>3934.1839888472614</v>
      </c>
      <c r="BP34" s="211">
        <f t="shared" si="22"/>
        <v>3796.1424453789364</v>
      </c>
      <c r="BQ34" s="211">
        <f t="shared" si="22"/>
        <v>3658.1009019106114</v>
      </c>
      <c r="BR34" s="211">
        <f t="shared" si="22"/>
        <v>3520.0593584422863</v>
      </c>
      <c r="BS34" s="211">
        <f t="shared" si="22"/>
        <v>3382.0178149739613</v>
      </c>
      <c r="BT34" s="211">
        <f t="shared" si="22"/>
        <v>3243.9762715056363</v>
      </c>
      <c r="BU34" s="211">
        <f t="shared" si="22"/>
        <v>3105.9347280373113</v>
      </c>
      <c r="BV34" s="211">
        <f t="shared" si="22"/>
        <v>2967.8931845689867</v>
      </c>
      <c r="BW34" s="211">
        <f t="shared" si="22"/>
        <v>2829.8516411006617</v>
      </c>
      <c r="BX34" s="211">
        <f t="shared" si="23"/>
        <v>2691.8100976323367</v>
      </c>
      <c r="BY34" s="211">
        <f t="shared" si="23"/>
        <v>2553.7685541640117</v>
      </c>
      <c r="BZ34" s="211">
        <f t="shared" si="23"/>
        <v>2415.7270106956867</v>
      </c>
      <c r="CA34" s="211">
        <f t="shared" si="23"/>
        <v>2277.6854672273616</v>
      </c>
      <c r="CB34" s="211">
        <f t="shared" si="23"/>
        <v>2139.6439237590366</v>
      </c>
      <c r="CC34" s="211">
        <f t="shared" si="23"/>
        <v>2001.6023802907121</v>
      </c>
      <c r="CD34" s="211">
        <f t="shared" si="23"/>
        <v>1863.560836822387</v>
      </c>
      <c r="CE34" s="211">
        <f t="shared" si="23"/>
        <v>1725.519293354062</v>
      </c>
      <c r="CF34" s="211">
        <f t="shared" si="23"/>
        <v>1587.477749885737</v>
      </c>
      <c r="CG34" s="211">
        <f t="shared" si="23"/>
        <v>1449.4362064174124</v>
      </c>
      <c r="CH34" s="211">
        <f t="shared" si="24"/>
        <v>1311.394662949087</v>
      </c>
      <c r="CI34" s="211">
        <f t="shared" si="24"/>
        <v>1173.353119480762</v>
      </c>
      <c r="CJ34" s="211">
        <f t="shared" si="24"/>
        <v>1035.3115760124374</v>
      </c>
      <c r="CK34" s="211">
        <f t="shared" si="24"/>
        <v>897.27003254411238</v>
      </c>
      <c r="CL34" s="211">
        <f t="shared" si="24"/>
        <v>759.22848907578737</v>
      </c>
      <c r="CM34" s="211">
        <f t="shared" si="24"/>
        <v>621.18694560746189</v>
      </c>
      <c r="CN34" s="211">
        <f t="shared" si="24"/>
        <v>483.14540213913733</v>
      </c>
      <c r="CO34" s="211">
        <f t="shared" si="24"/>
        <v>345.10385867081231</v>
      </c>
      <c r="CP34" s="211">
        <f t="shared" si="24"/>
        <v>207.0623152024873</v>
      </c>
      <c r="CQ34" s="211">
        <f t="shared" si="24"/>
        <v>69.020771734162736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31716.030622872437</v>
      </c>
      <c r="C36" s="204">
        <f>Income!C85</f>
        <v>31920.134905000599</v>
      </c>
      <c r="D36" s="204">
        <f>Income!D85</f>
        <v>33691.151564212087</v>
      </c>
      <c r="E36" s="204">
        <f>Income!E85</f>
        <v>0</v>
      </c>
      <c r="F36" s="211">
        <f t="shared" si="16"/>
        <v>31716.030622872437</v>
      </c>
      <c r="G36" s="211">
        <f t="shared" si="16"/>
        <v>31716.030622872437</v>
      </c>
      <c r="H36" s="211">
        <f t="shared" si="16"/>
        <v>31716.030622872437</v>
      </c>
      <c r="I36" s="211">
        <f t="shared" si="16"/>
        <v>31716.030622872437</v>
      </c>
      <c r="J36" s="211">
        <f t="shared" si="16"/>
        <v>31716.030622872437</v>
      </c>
      <c r="K36" s="211">
        <f t="shared" si="16"/>
        <v>31716.030622872437</v>
      </c>
      <c r="L36" s="211">
        <f t="shared" si="16"/>
        <v>31716.030622872437</v>
      </c>
      <c r="M36" s="211">
        <f t="shared" si="16"/>
        <v>31716.030622872437</v>
      </c>
      <c r="N36" s="211">
        <f t="shared" si="16"/>
        <v>31716.030622872437</v>
      </c>
      <c r="O36" s="211">
        <f t="shared" si="16"/>
        <v>31716.030622872437</v>
      </c>
      <c r="P36" s="211">
        <f t="shared" si="16"/>
        <v>31716.030622872437</v>
      </c>
      <c r="Q36" s="211">
        <f t="shared" si="16"/>
        <v>31716.030622872437</v>
      </c>
      <c r="R36" s="211">
        <f t="shared" si="16"/>
        <v>31716.030622872437</v>
      </c>
      <c r="S36" s="211">
        <f t="shared" si="16"/>
        <v>31716.030622872437</v>
      </c>
      <c r="T36" s="211">
        <f t="shared" si="16"/>
        <v>31716.030622872437</v>
      </c>
      <c r="U36" s="211">
        <f t="shared" si="16"/>
        <v>31716.030622872437</v>
      </c>
      <c r="V36" s="211">
        <f t="shared" si="17"/>
        <v>31716.030622872437</v>
      </c>
      <c r="W36" s="211">
        <f t="shared" si="17"/>
        <v>31716.030622872437</v>
      </c>
      <c r="X36" s="211">
        <f t="shared" si="17"/>
        <v>31716.030622872437</v>
      </c>
      <c r="Y36" s="211">
        <f t="shared" si="17"/>
        <v>31716.030622872437</v>
      </c>
      <c r="Z36" s="211">
        <f t="shared" si="17"/>
        <v>31716.030622872437</v>
      </c>
      <c r="AA36" s="211">
        <f t="shared" si="17"/>
        <v>31721.197819888341</v>
      </c>
      <c r="AB36" s="211">
        <f t="shared" si="17"/>
        <v>31726.365016904241</v>
      </c>
      <c r="AC36" s="211">
        <f t="shared" si="17"/>
        <v>31731.532213920145</v>
      </c>
      <c r="AD36" s="211">
        <f t="shared" si="17"/>
        <v>31736.699410936049</v>
      </c>
      <c r="AE36" s="211">
        <f t="shared" si="17"/>
        <v>31741.86660795195</v>
      </c>
      <c r="AF36" s="211">
        <f t="shared" si="18"/>
        <v>31747.033804967854</v>
      </c>
      <c r="AG36" s="211">
        <f t="shared" si="18"/>
        <v>31752.201001983758</v>
      </c>
      <c r="AH36" s="211">
        <f t="shared" si="18"/>
        <v>31757.368198999658</v>
      </c>
      <c r="AI36" s="211">
        <f t="shared" si="18"/>
        <v>31762.535396015563</v>
      </c>
      <c r="AJ36" s="211">
        <f t="shared" si="18"/>
        <v>31767.702593031467</v>
      </c>
      <c r="AK36" s="211">
        <f t="shared" si="18"/>
        <v>31772.869790047367</v>
      </c>
      <c r="AL36" s="211">
        <f t="shared" si="18"/>
        <v>31778.036987063271</v>
      </c>
      <c r="AM36" s="211">
        <f t="shared" si="18"/>
        <v>31783.204184079175</v>
      </c>
      <c r="AN36" s="211">
        <f t="shared" si="18"/>
        <v>31788.371381095076</v>
      </c>
      <c r="AO36" s="211">
        <f t="shared" si="18"/>
        <v>31793.53857811098</v>
      </c>
      <c r="AP36" s="211">
        <f t="shared" si="19"/>
        <v>31798.705775126884</v>
      </c>
      <c r="AQ36" s="211">
        <f t="shared" si="19"/>
        <v>31803.872972142784</v>
      </c>
      <c r="AR36" s="211">
        <f t="shared" si="19"/>
        <v>31809.040169158689</v>
      </c>
      <c r="AS36" s="211">
        <f t="shared" si="19"/>
        <v>31814.207366174593</v>
      </c>
      <c r="AT36" s="211">
        <f t="shared" si="19"/>
        <v>31819.374563190493</v>
      </c>
      <c r="AU36" s="211">
        <f t="shared" si="19"/>
        <v>31824.541760206397</v>
      </c>
      <c r="AV36" s="211">
        <f t="shared" si="19"/>
        <v>31829.708957222298</v>
      </c>
      <c r="AW36" s="211">
        <f t="shared" si="19"/>
        <v>31834.876154238202</v>
      </c>
      <c r="AX36" s="211">
        <f t="shared" si="19"/>
        <v>31840.043351254106</v>
      </c>
      <c r="AY36" s="211">
        <f t="shared" si="19"/>
        <v>31845.210548270006</v>
      </c>
      <c r="AZ36" s="211">
        <f t="shared" si="20"/>
        <v>31850.37774528591</v>
      </c>
      <c r="BA36" s="211">
        <f t="shared" si="20"/>
        <v>31855.544942301814</v>
      </c>
      <c r="BB36" s="211">
        <f t="shared" si="20"/>
        <v>31860.712139317715</v>
      </c>
      <c r="BC36" s="211">
        <f t="shared" si="20"/>
        <v>31865.879336333619</v>
      </c>
      <c r="BD36" s="211">
        <f t="shared" si="20"/>
        <v>31871.046533349523</v>
      </c>
      <c r="BE36" s="211">
        <f t="shared" si="20"/>
        <v>31876.213730365424</v>
      </c>
      <c r="BF36" s="211">
        <f t="shared" si="20"/>
        <v>31881.380927381328</v>
      </c>
      <c r="BG36" s="211">
        <f t="shared" si="20"/>
        <v>31886.548124397232</v>
      </c>
      <c r="BH36" s="211">
        <f t="shared" si="20"/>
        <v>31891.715321413132</v>
      </c>
      <c r="BI36" s="211">
        <f t="shared" si="20"/>
        <v>31896.882518429036</v>
      </c>
      <c r="BJ36" s="211">
        <f t="shared" si="21"/>
        <v>31902.04971544494</v>
      </c>
      <c r="BK36" s="211">
        <f t="shared" si="21"/>
        <v>31907.216912460841</v>
      </c>
      <c r="BL36" s="211">
        <f t="shared" si="21"/>
        <v>31912.384109476745</v>
      </c>
      <c r="BM36" s="211">
        <f t="shared" si="21"/>
        <v>31917.551306492649</v>
      </c>
      <c r="BN36" s="211">
        <f t="shared" si="21"/>
        <v>31949.651849320791</v>
      </c>
      <c r="BO36" s="211">
        <f t="shared" si="21"/>
        <v>32008.685737961172</v>
      </c>
      <c r="BP36" s="211">
        <f t="shared" si="21"/>
        <v>32067.719626601556</v>
      </c>
      <c r="BQ36" s="211">
        <f t="shared" si="21"/>
        <v>32126.75351524194</v>
      </c>
      <c r="BR36" s="211">
        <f t="shared" si="21"/>
        <v>32185.787403882321</v>
      </c>
      <c r="BS36" s="211">
        <f t="shared" si="21"/>
        <v>32244.821292522705</v>
      </c>
      <c r="BT36" s="211">
        <f t="shared" si="22"/>
        <v>32303.85518116309</v>
      </c>
      <c r="BU36" s="211">
        <f t="shared" si="22"/>
        <v>32362.88906980347</v>
      </c>
      <c r="BV36" s="211">
        <f t="shared" si="22"/>
        <v>32421.922958443854</v>
      </c>
      <c r="BW36" s="211">
        <f t="shared" si="22"/>
        <v>32480.956847084239</v>
      </c>
      <c r="BX36" s="211">
        <f t="shared" si="22"/>
        <v>32539.990735724619</v>
      </c>
      <c r="BY36" s="211">
        <f t="shared" si="22"/>
        <v>32599.024624365004</v>
      </c>
      <c r="BZ36" s="211">
        <f t="shared" si="22"/>
        <v>32658.058513005384</v>
      </c>
      <c r="CA36" s="211">
        <f t="shared" si="22"/>
        <v>32717.092401645768</v>
      </c>
      <c r="CB36" s="211">
        <f t="shared" si="22"/>
        <v>32776.126290286149</v>
      </c>
      <c r="CC36" s="211">
        <f t="shared" si="22"/>
        <v>32835.160178926533</v>
      </c>
      <c r="CD36" s="211">
        <f t="shared" si="23"/>
        <v>32894.194067566918</v>
      </c>
      <c r="CE36" s="211">
        <f t="shared" si="23"/>
        <v>32953.227956207302</v>
      </c>
      <c r="CF36" s="211">
        <f t="shared" si="23"/>
        <v>33012.261844847686</v>
      </c>
      <c r="CG36" s="211">
        <f t="shared" si="23"/>
        <v>33071.295733488063</v>
      </c>
      <c r="CH36" s="211">
        <f t="shared" si="23"/>
        <v>33130.329622128447</v>
      </c>
      <c r="CI36" s="211">
        <f t="shared" si="23"/>
        <v>33189.363510768831</v>
      </c>
      <c r="CJ36" s="211">
        <f t="shared" si="23"/>
        <v>33248.397399409216</v>
      </c>
      <c r="CK36" s="211">
        <f t="shared" si="23"/>
        <v>33307.4312880496</v>
      </c>
      <c r="CL36" s="211">
        <f t="shared" si="23"/>
        <v>33366.465176689977</v>
      </c>
      <c r="CM36" s="211">
        <f t="shared" si="23"/>
        <v>33425.499065330361</v>
      </c>
      <c r="CN36" s="211">
        <f t="shared" si="24"/>
        <v>33484.532953970745</v>
      </c>
      <c r="CO36" s="211">
        <f t="shared" si="24"/>
        <v>33543.56684261113</v>
      </c>
      <c r="CP36" s="211">
        <f t="shared" si="24"/>
        <v>33602.600731251514</v>
      </c>
      <c r="CQ36" s="211">
        <f t="shared" si="24"/>
        <v>33661.634619891898</v>
      </c>
      <c r="CR36" s="211">
        <f t="shared" si="24"/>
        <v>32086.81101353532</v>
      </c>
      <c r="CS36" s="211">
        <f t="shared" si="24"/>
        <v>28878.129912181786</v>
      </c>
      <c r="CT36" s="211">
        <f t="shared" si="24"/>
        <v>25669.448810828257</v>
      </c>
      <c r="CU36" s="211">
        <f t="shared" si="24"/>
        <v>22460.767709474723</v>
      </c>
      <c r="CV36" s="211">
        <f t="shared" si="24"/>
        <v>19252.086608121193</v>
      </c>
      <c r="CW36" s="211">
        <f t="shared" si="24"/>
        <v>16043.40550676766</v>
      </c>
      <c r="CX36" s="211">
        <f t="shared" si="25"/>
        <v>12834.72440541413</v>
      </c>
      <c r="CY36" s="211">
        <f t="shared" si="25"/>
        <v>9626.0433040605967</v>
      </c>
      <c r="CZ36" s="211">
        <f t="shared" si="25"/>
        <v>6417.3622027070669</v>
      </c>
      <c r="DA36" s="211">
        <f t="shared" si="25"/>
        <v>3208.6811013535334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56335.986173104189</v>
      </c>
      <c r="C38" s="204">
        <f>Income!C88</f>
        <v>70425.674076600117</v>
      </c>
      <c r="D38" s="204">
        <f>Income!D88</f>
        <v>137822.7596082073</v>
      </c>
      <c r="E38" s="204">
        <f>Income!E88</f>
        <v>0</v>
      </c>
      <c r="F38" s="205">
        <f t="shared" ref="F38:AK38" si="26">SUM(F25:F37)</f>
        <v>48881.742825814639</v>
      </c>
      <c r="G38" s="205">
        <f t="shared" si="26"/>
        <v>48881.742825814639</v>
      </c>
      <c r="H38" s="205">
        <f t="shared" si="26"/>
        <v>48881.742825814639</v>
      </c>
      <c r="I38" s="205">
        <f t="shared" si="26"/>
        <v>48881.742825814639</v>
      </c>
      <c r="J38" s="205">
        <f t="shared" si="26"/>
        <v>48881.742825814639</v>
      </c>
      <c r="K38" s="205">
        <f t="shared" si="26"/>
        <v>48881.742825814639</v>
      </c>
      <c r="L38" s="205">
        <f t="shared" si="26"/>
        <v>48881.742825814639</v>
      </c>
      <c r="M38" s="205">
        <f t="shared" si="26"/>
        <v>48881.742825814639</v>
      </c>
      <c r="N38" s="205">
        <f t="shared" si="26"/>
        <v>48881.742825814639</v>
      </c>
      <c r="O38" s="205">
        <f t="shared" si="26"/>
        <v>48881.742825814639</v>
      </c>
      <c r="P38" s="205">
        <f t="shared" si="26"/>
        <v>48881.742825814639</v>
      </c>
      <c r="Q38" s="205">
        <f t="shared" si="26"/>
        <v>48881.742825814639</v>
      </c>
      <c r="R38" s="205">
        <f t="shared" si="26"/>
        <v>48881.742825814639</v>
      </c>
      <c r="S38" s="205">
        <f t="shared" si="26"/>
        <v>48881.742825814639</v>
      </c>
      <c r="T38" s="205">
        <f t="shared" si="26"/>
        <v>48881.742825814639</v>
      </c>
      <c r="U38" s="205">
        <f t="shared" si="26"/>
        <v>48881.742825814639</v>
      </c>
      <c r="V38" s="205">
        <f t="shared" si="26"/>
        <v>48881.742825814639</v>
      </c>
      <c r="W38" s="205">
        <f t="shared" si="26"/>
        <v>48881.742825814639</v>
      </c>
      <c r="X38" s="205">
        <f t="shared" si="26"/>
        <v>48881.742825814639</v>
      </c>
      <c r="Y38" s="205">
        <f t="shared" si="26"/>
        <v>48881.742825814639</v>
      </c>
      <c r="Z38" s="205">
        <f t="shared" si="26"/>
        <v>48881.742825814639</v>
      </c>
      <c r="AA38" s="205">
        <f t="shared" si="26"/>
        <v>49157.565919060944</v>
      </c>
      <c r="AB38" s="205">
        <f t="shared" si="26"/>
        <v>49433.389012307249</v>
      </c>
      <c r="AC38" s="205">
        <f t="shared" si="26"/>
        <v>49709.212105553554</v>
      </c>
      <c r="AD38" s="205">
        <f t="shared" si="26"/>
        <v>49985.035198799858</v>
      </c>
      <c r="AE38" s="205">
        <f t="shared" si="26"/>
        <v>50260.858292046163</v>
      </c>
      <c r="AF38" s="205">
        <f t="shared" si="26"/>
        <v>50536.681385292468</v>
      </c>
      <c r="AG38" s="205">
        <f t="shared" si="26"/>
        <v>50812.504478538773</v>
      </c>
      <c r="AH38" s="205">
        <f t="shared" si="26"/>
        <v>51088.32757178507</v>
      </c>
      <c r="AI38" s="205">
        <f t="shared" si="26"/>
        <v>51364.150665031375</v>
      </c>
      <c r="AJ38" s="205">
        <f t="shared" si="26"/>
        <v>51639.97375827768</v>
      </c>
      <c r="AK38" s="205">
        <f t="shared" si="26"/>
        <v>51915.796851523977</v>
      </c>
      <c r="AL38" s="205">
        <f t="shared" ref="AL38:BQ38" si="27">SUM(AL25:AL37)</f>
        <v>52191.619944770282</v>
      </c>
      <c r="AM38" s="205">
        <f t="shared" si="27"/>
        <v>52467.443038016587</v>
      </c>
      <c r="AN38" s="205">
        <f t="shared" si="27"/>
        <v>52743.266131262892</v>
      </c>
      <c r="AO38" s="205">
        <f t="shared" si="27"/>
        <v>53019.089224509196</v>
      </c>
      <c r="AP38" s="205">
        <f t="shared" si="27"/>
        <v>53294.912317755501</v>
      </c>
      <c r="AQ38" s="205">
        <f t="shared" si="27"/>
        <v>53570.735411001806</v>
      </c>
      <c r="AR38" s="205">
        <f t="shared" si="27"/>
        <v>53846.558504248103</v>
      </c>
      <c r="AS38" s="205">
        <f t="shared" si="27"/>
        <v>54122.381597494415</v>
      </c>
      <c r="AT38" s="205">
        <f t="shared" si="27"/>
        <v>54398.204690740706</v>
      </c>
      <c r="AU38" s="205">
        <f t="shared" si="27"/>
        <v>54674.027783987018</v>
      </c>
      <c r="AV38" s="205">
        <f t="shared" si="27"/>
        <v>54949.850877233315</v>
      </c>
      <c r="AW38" s="205">
        <f t="shared" si="27"/>
        <v>55225.67397047962</v>
      </c>
      <c r="AX38" s="205">
        <f t="shared" si="27"/>
        <v>55501.497063725925</v>
      </c>
      <c r="AY38" s="205">
        <f t="shared" si="27"/>
        <v>55777.32015697223</v>
      </c>
      <c r="AZ38" s="205">
        <f t="shared" si="27"/>
        <v>56053.143250218534</v>
      </c>
      <c r="BA38" s="205">
        <f t="shared" si="27"/>
        <v>56328.966343464839</v>
      </c>
      <c r="BB38" s="205">
        <f t="shared" si="27"/>
        <v>56604.789436711137</v>
      </c>
      <c r="BC38" s="205">
        <f t="shared" si="27"/>
        <v>56880.612529957449</v>
      </c>
      <c r="BD38" s="205">
        <f t="shared" si="27"/>
        <v>57156.435623203739</v>
      </c>
      <c r="BE38" s="205">
        <f t="shared" si="27"/>
        <v>57432.258716450044</v>
      </c>
      <c r="BF38" s="205">
        <f t="shared" si="27"/>
        <v>57708.081809696349</v>
      </c>
      <c r="BG38" s="205">
        <f t="shared" si="27"/>
        <v>57983.904902942653</v>
      </c>
      <c r="BH38" s="205">
        <f t="shared" si="27"/>
        <v>58259.727996188958</v>
      </c>
      <c r="BI38" s="205">
        <f t="shared" si="27"/>
        <v>58535.551089435263</v>
      </c>
      <c r="BJ38" s="205">
        <f t="shared" si="27"/>
        <v>58811.374182681568</v>
      </c>
      <c r="BK38" s="205">
        <f t="shared" si="27"/>
        <v>59087.197275927865</v>
      </c>
      <c r="BL38" s="205">
        <f t="shared" si="27"/>
        <v>59363.02036917417</v>
      </c>
      <c r="BM38" s="205">
        <f t="shared" si="27"/>
        <v>59638.843462420475</v>
      </c>
      <c r="BN38" s="205">
        <f t="shared" si="27"/>
        <v>61077.52175236302</v>
      </c>
      <c r="BO38" s="205">
        <f t="shared" si="27"/>
        <v>63679.055239001813</v>
      </c>
      <c r="BP38" s="205">
        <f t="shared" si="27"/>
        <v>66280.588725640599</v>
      </c>
      <c r="BQ38" s="205">
        <f t="shared" si="27"/>
        <v>68882.122212279384</v>
      </c>
      <c r="BR38" s="205">
        <f t="shared" ref="BR38:CW38" si="28">SUM(BR25:BR37)</f>
        <v>71483.655698918184</v>
      </c>
      <c r="BS38" s="205">
        <f t="shared" si="28"/>
        <v>74085.18918555697</v>
      </c>
      <c r="BT38" s="205">
        <f t="shared" si="28"/>
        <v>76686.722672195756</v>
      </c>
      <c r="BU38" s="205">
        <f t="shared" si="28"/>
        <v>79288.256158834542</v>
      </c>
      <c r="BV38" s="205">
        <f t="shared" si="28"/>
        <v>81889.789645473342</v>
      </c>
      <c r="BW38" s="205">
        <f t="shared" si="28"/>
        <v>84491.323132112127</v>
      </c>
      <c r="BX38" s="205">
        <f t="shared" si="28"/>
        <v>87092.856618750913</v>
      </c>
      <c r="BY38" s="205">
        <f t="shared" si="28"/>
        <v>89694.390105389699</v>
      </c>
      <c r="BZ38" s="205">
        <f t="shared" si="28"/>
        <v>92295.923592028485</v>
      </c>
      <c r="CA38" s="205">
        <f t="shared" si="28"/>
        <v>94897.457078667285</v>
      </c>
      <c r="CB38" s="205">
        <f t="shared" si="28"/>
        <v>97498.99056530607</v>
      </c>
      <c r="CC38" s="205">
        <f t="shared" si="28"/>
        <v>100100.52405194487</v>
      </c>
      <c r="CD38" s="205">
        <f t="shared" si="28"/>
        <v>102702.05753858366</v>
      </c>
      <c r="CE38" s="205">
        <f t="shared" si="28"/>
        <v>105303.59102522244</v>
      </c>
      <c r="CF38" s="205">
        <f t="shared" si="28"/>
        <v>107905.12451186124</v>
      </c>
      <c r="CG38" s="205">
        <f t="shared" si="28"/>
        <v>110506.6579985</v>
      </c>
      <c r="CH38" s="205">
        <f t="shared" si="28"/>
        <v>113108.19148513881</v>
      </c>
      <c r="CI38" s="205">
        <f t="shared" si="28"/>
        <v>115709.7249717776</v>
      </c>
      <c r="CJ38" s="205">
        <f t="shared" si="28"/>
        <v>118311.25845841639</v>
      </c>
      <c r="CK38" s="205">
        <f t="shared" si="28"/>
        <v>120912.79194505517</v>
      </c>
      <c r="CL38" s="205">
        <f t="shared" si="28"/>
        <v>123514.32543169396</v>
      </c>
      <c r="CM38" s="205">
        <f t="shared" si="28"/>
        <v>126115.85891833276</v>
      </c>
      <c r="CN38" s="205">
        <f t="shared" si="28"/>
        <v>128717.39240497154</v>
      </c>
      <c r="CO38" s="205">
        <f t="shared" si="28"/>
        <v>131318.92589161033</v>
      </c>
      <c r="CP38" s="205">
        <f t="shared" si="28"/>
        <v>133920.45937824913</v>
      </c>
      <c r="CQ38" s="205">
        <f t="shared" si="28"/>
        <v>136521.99286488793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39377.931316630667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-7.1953694760516473E-16</v>
      </c>
      <c r="AB47" s="211">
        <f t="shared" si="51"/>
        <v>-7.1953694760516473E-16</v>
      </c>
      <c r="AC47" s="211">
        <f t="shared" si="51"/>
        <v>-7.1953694760516473E-16</v>
      </c>
      <c r="AD47" s="211">
        <f t="shared" si="51"/>
        <v>-7.1953694760516473E-16</v>
      </c>
      <c r="AE47" s="211">
        <f t="shared" si="51"/>
        <v>-7.1953694760516473E-16</v>
      </c>
      <c r="AF47" s="211">
        <f t="shared" si="51"/>
        <v>-7.1953694760516473E-16</v>
      </c>
      <c r="AG47" s="211">
        <f t="shared" si="51"/>
        <v>-7.1953694760516473E-16</v>
      </c>
      <c r="AH47" s="211">
        <f t="shared" si="51"/>
        <v>-7.1953694760516473E-16</v>
      </c>
      <c r="AI47" s="211">
        <f t="shared" si="51"/>
        <v>-7.1953694760516473E-16</v>
      </c>
      <c r="AJ47" s="211">
        <f t="shared" si="51"/>
        <v>-7.1953694760516473E-16</v>
      </c>
      <c r="AK47" s="211">
        <f t="shared" si="51"/>
        <v>-7.1953694760516473E-16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-7.1953694760516473E-16</v>
      </c>
      <c r="AM47" s="211">
        <f t="shared" si="52"/>
        <v>-7.1953694760516473E-16</v>
      </c>
      <c r="AN47" s="211">
        <f t="shared" si="52"/>
        <v>-7.1953694760516473E-16</v>
      </c>
      <c r="AO47" s="211">
        <f t="shared" si="52"/>
        <v>-7.1953694760516473E-16</v>
      </c>
      <c r="AP47" s="211">
        <f t="shared" si="52"/>
        <v>-7.1953694760516473E-16</v>
      </c>
      <c r="AQ47" s="211">
        <f t="shared" si="52"/>
        <v>-7.1953694760516473E-16</v>
      </c>
      <c r="AR47" s="211">
        <f t="shared" si="52"/>
        <v>-7.1953694760516473E-16</v>
      </c>
      <c r="AS47" s="211">
        <f t="shared" si="52"/>
        <v>-7.1953694760516473E-16</v>
      </c>
      <c r="AT47" s="211">
        <f t="shared" si="52"/>
        <v>-7.1953694760516473E-16</v>
      </c>
      <c r="AU47" s="211">
        <f t="shared" si="52"/>
        <v>-7.1953694760516473E-16</v>
      </c>
      <c r="AV47" s="211">
        <f t="shared" si="52"/>
        <v>-7.1953694760516473E-16</v>
      </c>
      <c r="AW47" s="211">
        <f t="shared" si="52"/>
        <v>-7.1953694760516473E-16</v>
      </c>
      <c r="AX47" s="211">
        <f t="shared" si="52"/>
        <v>-7.1953694760516473E-16</v>
      </c>
      <c r="AY47" s="211">
        <f t="shared" si="52"/>
        <v>-7.1953694760516473E-16</v>
      </c>
      <c r="AZ47" s="211">
        <f t="shared" si="52"/>
        <v>-7.1953694760516473E-16</v>
      </c>
      <c r="BA47" s="211">
        <f t="shared" si="52"/>
        <v>-7.1953694760516473E-16</v>
      </c>
      <c r="BB47" s="211">
        <f t="shared" si="52"/>
        <v>-7.1953694760516473E-16</v>
      </c>
      <c r="BC47" s="211">
        <f t="shared" si="52"/>
        <v>-7.1953694760516473E-16</v>
      </c>
      <c r="BD47" s="211">
        <f t="shared" si="52"/>
        <v>-7.1953694760516473E-16</v>
      </c>
      <c r="BE47" s="211">
        <f t="shared" si="52"/>
        <v>-7.1953694760516473E-16</v>
      </c>
      <c r="BF47" s="211">
        <f t="shared" si="52"/>
        <v>-7.1953694760516473E-16</v>
      </c>
      <c r="BG47" s="211">
        <f t="shared" si="52"/>
        <v>-7.1953694760516473E-16</v>
      </c>
      <c r="BH47" s="211">
        <f t="shared" si="52"/>
        <v>-7.1953694760516473E-16</v>
      </c>
      <c r="BI47" s="211">
        <f t="shared" si="52"/>
        <v>-7.1953694760516473E-16</v>
      </c>
      <c r="BJ47" s="211">
        <f t="shared" si="52"/>
        <v>-7.1953694760516473E-16</v>
      </c>
      <c r="BK47" s="211">
        <f t="shared" si="52"/>
        <v>-7.1953694760516473E-16</v>
      </c>
      <c r="BL47" s="211">
        <f t="shared" si="52"/>
        <v>-7.1953694760516473E-16</v>
      </c>
      <c r="BM47" s="211">
        <f t="shared" si="52"/>
        <v>-7.1953694760516473E-16</v>
      </c>
      <c r="BN47" s="211">
        <f t="shared" si="52"/>
        <v>2.3543143070395396</v>
      </c>
      <c r="BO47" s="211">
        <f t="shared" si="52"/>
        <v>2.3543143070395396</v>
      </c>
      <c r="BP47" s="211">
        <f t="shared" si="52"/>
        <v>2.3543143070395396</v>
      </c>
      <c r="BQ47" s="211">
        <f t="shared" si="52"/>
        <v>2.3543143070395396</v>
      </c>
      <c r="BR47" s="211">
        <f t="shared" ref="BR47:DA47" si="53">IF(BR$22&lt;=$E$24,IF(BR$22&lt;=$D$24,IF(BR$22&lt;=$C$24,IF(BR$22&lt;=$B$24,$B113,($C30-$B30)/($C$24-$B$24)),($D30-$C30)/($D$24-$C$24)),($E30-$D30)/($E$24-$D$24)),$F113)</f>
        <v>2.3543143070395396</v>
      </c>
      <c r="BS47" s="211">
        <f t="shared" si="53"/>
        <v>2.3543143070395396</v>
      </c>
      <c r="BT47" s="211">
        <f t="shared" si="53"/>
        <v>2.3543143070395396</v>
      </c>
      <c r="BU47" s="211">
        <f t="shared" si="53"/>
        <v>2.3543143070395396</v>
      </c>
      <c r="BV47" s="211">
        <f t="shared" si="53"/>
        <v>2.3543143070395396</v>
      </c>
      <c r="BW47" s="211">
        <f t="shared" si="53"/>
        <v>2.3543143070395396</v>
      </c>
      <c r="BX47" s="211">
        <f t="shared" si="53"/>
        <v>2.3543143070395396</v>
      </c>
      <c r="BY47" s="211">
        <f t="shared" si="53"/>
        <v>2.3543143070395396</v>
      </c>
      <c r="BZ47" s="211">
        <f t="shared" si="53"/>
        <v>2.3543143070395396</v>
      </c>
      <c r="CA47" s="211">
        <f t="shared" si="53"/>
        <v>2.3543143070395396</v>
      </c>
      <c r="CB47" s="211">
        <f t="shared" si="53"/>
        <v>2.3543143070395396</v>
      </c>
      <c r="CC47" s="211">
        <f t="shared" si="53"/>
        <v>2.3543143070395396</v>
      </c>
      <c r="CD47" s="211">
        <f t="shared" si="53"/>
        <v>2.3543143070395396</v>
      </c>
      <c r="CE47" s="211">
        <f t="shared" si="53"/>
        <v>2.3543143070395396</v>
      </c>
      <c r="CF47" s="211">
        <f t="shared" si="53"/>
        <v>2.3543143070395396</v>
      </c>
      <c r="CG47" s="211">
        <f t="shared" si="53"/>
        <v>2.3543143070395396</v>
      </c>
      <c r="CH47" s="211">
        <f t="shared" si="53"/>
        <v>2.3543143070395396</v>
      </c>
      <c r="CI47" s="211">
        <f t="shared" si="53"/>
        <v>2.3543143070395396</v>
      </c>
      <c r="CJ47" s="211">
        <f t="shared" si="53"/>
        <v>2.3543143070395396</v>
      </c>
      <c r="CK47" s="211">
        <f t="shared" si="53"/>
        <v>2.3543143070395396</v>
      </c>
      <c r="CL47" s="211">
        <f t="shared" si="53"/>
        <v>2.3543143070395396</v>
      </c>
      <c r="CM47" s="211">
        <f t="shared" si="53"/>
        <v>2.3543143070395396</v>
      </c>
      <c r="CN47" s="211">
        <f t="shared" si="53"/>
        <v>2.3543143070395396</v>
      </c>
      <c r="CO47" s="211">
        <f t="shared" si="53"/>
        <v>2.3543143070395396</v>
      </c>
      <c r="CP47" s="211">
        <f t="shared" si="53"/>
        <v>2.3543143070395396</v>
      </c>
      <c r="CQ47" s="211">
        <f t="shared" si="53"/>
        <v>2.3543143070395396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-20.219466583968035</v>
      </c>
      <c r="AB48" s="211">
        <f t="shared" si="54"/>
        <v>-20.219466583968035</v>
      </c>
      <c r="AC48" s="211">
        <f t="shared" si="54"/>
        <v>-20.219466583968035</v>
      </c>
      <c r="AD48" s="211">
        <f t="shared" si="54"/>
        <v>-20.219466583968035</v>
      </c>
      <c r="AE48" s="211">
        <f t="shared" si="54"/>
        <v>-20.219466583968035</v>
      </c>
      <c r="AF48" s="211">
        <f t="shared" si="54"/>
        <v>-20.219466583968035</v>
      </c>
      <c r="AG48" s="211">
        <f t="shared" si="54"/>
        <v>-20.219466583968035</v>
      </c>
      <c r="AH48" s="211">
        <f t="shared" si="54"/>
        <v>-20.219466583968035</v>
      </c>
      <c r="AI48" s="211">
        <f t="shared" si="54"/>
        <v>-20.219466583968035</v>
      </c>
      <c r="AJ48" s="211">
        <f t="shared" si="54"/>
        <v>-20.219466583968035</v>
      </c>
      <c r="AK48" s="211">
        <f t="shared" si="54"/>
        <v>-20.219466583968035</v>
      </c>
      <c r="AL48" s="211">
        <f t="shared" ref="AL48:BQ48" si="55">IF(AL$22&lt;=$E$24,IF(AL$22&lt;=$D$24,IF(AL$22&lt;=$C$24,IF(AL$22&lt;=$B$24,$B114,($C31-$B31)/($C$24-$B$24)),($D31-$C31)/($D$24-$C$24)),($E31-$D31)/($E$24-$D$24)),$F114)</f>
        <v>-20.219466583968035</v>
      </c>
      <c r="AM48" s="211">
        <f t="shared" si="55"/>
        <v>-20.219466583968035</v>
      </c>
      <c r="AN48" s="211">
        <f t="shared" si="55"/>
        <v>-20.219466583968035</v>
      </c>
      <c r="AO48" s="211">
        <f t="shared" si="55"/>
        <v>-20.219466583968035</v>
      </c>
      <c r="AP48" s="211">
        <f t="shared" si="55"/>
        <v>-20.219466583968035</v>
      </c>
      <c r="AQ48" s="211">
        <f t="shared" si="55"/>
        <v>-20.219466583968035</v>
      </c>
      <c r="AR48" s="211">
        <f t="shared" si="55"/>
        <v>-20.219466583968035</v>
      </c>
      <c r="AS48" s="211">
        <f t="shared" si="55"/>
        <v>-20.219466583968035</v>
      </c>
      <c r="AT48" s="211">
        <f t="shared" si="55"/>
        <v>-20.219466583968035</v>
      </c>
      <c r="AU48" s="211">
        <f t="shared" si="55"/>
        <v>-20.219466583968035</v>
      </c>
      <c r="AV48" s="211">
        <f t="shared" si="55"/>
        <v>-20.219466583968035</v>
      </c>
      <c r="AW48" s="211">
        <f t="shared" si="55"/>
        <v>-20.219466583968035</v>
      </c>
      <c r="AX48" s="211">
        <f t="shared" si="55"/>
        <v>-20.219466583968035</v>
      </c>
      <c r="AY48" s="211">
        <f t="shared" si="55"/>
        <v>-20.219466583968035</v>
      </c>
      <c r="AZ48" s="211">
        <f t="shared" si="55"/>
        <v>-20.219466583968035</v>
      </c>
      <c r="BA48" s="211">
        <f t="shared" si="55"/>
        <v>-20.219466583968035</v>
      </c>
      <c r="BB48" s="211">
        <f t="shared" si="55"/>
        <v>-20.219466583968035</v>
      </c>
      <c r="BC48" s="211">
        <f t="shared" si="55"/>
        <v>-20.219466583968035</v>
      </c>
      <c r="BD48" s="211">
        <f t="shared" si="55"/>
        <v>-20.219466583968035</v>
      </c>
      <c r="BE48" s="211">
        <f t="shared" si="55"/>
        <v>-20.219466583968035</v>
      </c>
      <c r="BF48" s="211">
        <f t="shared" si="55"/>
        <v>-20.219466583968035</v>
      </c>
      <c r="BG48" s="211">
        <f t="shared" si="55"/>
        <v>-20.219466583968035</v>
      </c>
      <c r="BH48" s="211">
        <f t="shared" si="55"/>
        <v>-20.219466583968035</v>
      </c>
      <c r="BI48" s="211">
        <f t="shared" si="55"/>
        <v>-20.219466583968035</v>
      </c>
      <c r="BJ48" s="211">
        <f t="shared" si="55"/>
        <v>-20.219466583968035</v>
      </c>
      <c r="BK48" s="211">
        <f t="shared" si="55"/>
        <v>-20.219466583968035</v>
      </c>
      <c r="BL48" s="211">
        <f t="shared" si="55"/>
        <v>-20.219466583968035</v>
      </c>
      <c r="BM48" s="211">
        <f t="shared" si="55"/>
        <v>-20.219466583968035</v>
      </c>
      <c r="BN48" s="211">
        <f t="shared" si="55"/>
        <v>-53.244595337782485</v>
      </c>
      <c r="BO48" s="211">
        <f t="shared" si="55"/>
        <v>-53.244595337782485</v>
      </c>
      <c r="BP48" s="211">
        <f t="shared" si="55"/>
        <v>-53.244595337782485</v>
      </c>
      <c r="BQ48" s="211">
        <f t="shared" si="55"/>
        <v>-53.244595337782485</v>
      </c>
      <c r="BR48" s="211">
        <f t="shared" ref="BR48:DA48" si="56">IF(BR$22&lt;=$E$24,IF(BR$22&lt;=$D$24,IF(BR$22&lt;=$C$24,IF(BR$22&lt;=$B$24,$B114,($C31-$B31)/($C$24-$B$24)),($D31-$C31)/($D$24-$C$24)),($E31-$D31)/($E$24-$D$24)),$F114)</f>
        <v>-53.244595337782485</v>
      </c>
      <c r="BS48" s="211">
        <f t="shared" si="56"/>
        <v>-53.244595337782485</v>
      </c>
      <c r="BT48" s="211">
        <f t="shared" si="56"/>
        <v>-53.244595337782485</v>
      </c>
      <c r="BU48" s="211">
        <f t="shared" si="56"/>
        <v>-53.244595337782485</v>
      </c>
      <c r="BV48" s="211">
        <f t="shared" si="56"/>
        <v>-53.244595337782485</v>
      </c>
      <c r="BW48" s="211">
        <f t="shared" si="56"/>
        <v>-53.244595337782485</v>
      </c>
      <c r="BX48" s="211">
        <f t="shared" si="56"/>
        <v>-53.244595337782485</v>
      </c>
      <c r="BY48" s="211">
        <f t="shared" si="56"/>
        <v>-53.244595337782485</v>
      </c>
      <c r="BZ48" s="211">
        <f t="shared" si="56"/>
        <v>-53.244595337782485</v>
      </c>
      <c r="CA48" s="211">
        <f t="shared" si="56"/>
        <v>-53.244595337782485</v>
      </c>
      <c r="CB48" s="211">
        <f t="shared" si="56"/>
        <v>-53.244595337782485</v>
      </c>
      <c r="CC48" s="211">
        <f t="shared" si="56"/>
        <v>-53.244595337782485</v>
      </c>
      <c r="CD48" s="211">
        <f t="shared" si="56"/>
        <v>-53.244595337782485</v>
      </c>
      <c r="CE48" s="211">
        <f t="shared" si="56"/>
        <v>-53.244595337782485</v>
      </c>
      <c r="CF48" s="211">
        <f t="shared" si="56"/>
        <v>-53.244595337782485</v>
      </c>
      <c r="CG48" s="211">
        <f t="shared" si="56"/>
        <v>-53.244595337782485</v>
      </c>
      <c r="CH48" s="211">
        <f t="shared" si="56"/>
        <v>-53.244595337782485</v>
      </c>
      <c r="CI48" s="211">
        <f t="shared" si="56"/>
        <v>-53.244595337782485</v>
      </c>
      <c r="CJ48" s="211">
        <f t="shared" si="56"/>
        <v>-53.244595337782485</v>
      </c>
      <c r="CK48" s="211">
        <f t="shared" si="56"/>
        <v>-53.244595337782485</v>
      </c>
      <c r="CL48" s="211">
        <f t="shared" si="56"/>
        <v>-53.244595337782485</v>
      </c>
      <c r="CM48" s="211">
        <f t="shared" si="56"/>
        <v>-53.244595337782485</v>
      </c>
      <c r="CN48" s="211">
        <f t="shared" si="56"/>
        <v>-53.244595337782485</v>
      </c>
      <c r="CO48" s="211">
        <f t="shared" si="56"/>
        <v>-53.244595337782485</v>
      </c>
      <c r="CP48" s="211">
        <f t="shared" si="56"/>
        <v>-53.244595337782485</v>
      </c>
      <c r="CQ48" s="211">
        <f t="shared" si="56"/>
        <v>-53.244595337782485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2488.1283916576449</v>
      </c>
      <c r="BO49" s="211">
        <f t="shared" si="58"/>
        <v>2488.1283916576449</v>
      </c>
      <c r="BP49" s="211">
        <f t="shared" si="58"/>
        <v>2488.1283916576449</v>
      </c>
      <c r="BQ49" s="211">
        <f t="shared" si="58"/>
        <v>2488.1283916576449</v>
      </c>
      <c r="BR49" s="211">
        <f t="shared" ref="BR49:DA49" si="59">IF(BR$22&lt;=$E$24,IF(BR$22&lt;=$D$24,IF(BR$22&lt;=$C$24,IF(BR$22&lt;=$B$24,$B115,($C32-$B32)/($C$24-$B$24)),($D32-$C32)/($D$24-$C$24)),($E32-$D32)/($E$24-$D$24)),$F115)</f>
        <v>2488.1283916576449</v>
      </c>
      <c r="BS49" s="211">
        <f t="shared" si="59"/>
        <v>2488.1283916576449</v>
      </c>
      <c r="BT49" s="211">
        <f t="shared" si="59"/>
        <v>2488.1283916576449</v>
      </c>
      <c r="BU49" s="211">
        <f t="shared" si="59"/>
        <v>2488.1283916576449</v>
      </c>
      <c r="BV49" s="211">
        <f t="shared" si="59"/>
        <v>2488.1283916576449</v>
      </c>
      <c r="BW49" s="211">
        <f t="shared" si="59"/>
        <v>2488.1283916576449</v>
      </c>
      <c r="BX49" s="211">
        <f t="shared" si="59"/>
        <v>2488.1283916576449</v>
      </c>
      <c r="BY49" s="211">
        <f t="shared" si="59"/>
        <v>2488.1283916576449</v>
      </c>
      <c r="BZ49" s="211">
        <f t="shared" si="59"/>
        <v>2488.1283916576449</v>
      </c>
      <c r="CA49" s="211">
        <f t="shared" si="59"/>
        <v>2488.1283916576449</v>
      </c>
      <c r="CB49" s="211">
        <f t="shared" si="59"/>
        <v>2488.1283916576449</v>
      </c>
      <c r="CC49" s="211">
        <f t="shared" si="59"/>
        <v>2488.1283916576449</v>
      </c>
      <c r="CD49" s="211">
        <f t="shared" si="59"/>
        <v>2488.1283916576449</v>
      </c>
      <c r="CE49" s="211">
        <f t="shared" si="59"/>
        <v>2488.1283916576449</v>
      </c>
      <c r="CF49" s="211">
        <f t="shared" si="59"/>
        <v>2488.1283916576449</v>
      </c>
      <c r="CG49" s="211">
        <f t="shared" si="59"/>
        <v>2488.1283916576449</v>
      </c>
      <c r="CH49" s="211">
        <f t="shared" si="59"/>
        <v>2488.1283916576449</v>
      </c>
      <c r="CI49" s="211">
        <f t="shared" si="59"/>
        <v>2488.1283916576449</v>
      </c>
      <c r="CJ49" s="211">
        <f t="shared" si="59"/>
        <v>2488.1283916576449</v>
      </c>
      <c r="CK49" s="211">
        <f t="shared" si="59"/>
        <v>2488.1283916576449</v>
      </c>
      <c r="CL49" s="211">
        <f t="shared" si="59"/>
        <v>2488.1283916576449</v>
      </c>
      <c r="CM49" s="211">
        <f t="shared" si="59"/>
        <v>2488.1283916576449</v>
      </c>
      <c r="CN49" s="211">
        <f t="shared" si="59"/>
        <v>2488.1283916576449</v>
      </c>
      <c r="CO49" s="211">
        <f t="shared" si="59"/>
        <v>2488.1283916576449</v>
      </c>
      <c r="CP49" s="211">
        <f t="shared" si="59"/>
        <v>2488.1283916576449</v>
      </c>
      <c r="CQ49" s="211">
        <f t="shared" si="59"/>
        <v>2488.1283916576449</v>
      </c>
      <c r="CR49" s="211">
        <f t="shared" si="59"/>
        <v>-7108.9382618789859</v>
      </c>
      <c r="CS49" s="211">
        <f t="shared" si="59"/>
        <v>-7108.9382618789859</v>
      </c>
      <c r="CT49" s="211">
        <f t="shared" si="59"/>
        <v>-7108.9382618789859</v>
      </c>
      <c r="CU49" s="211">
        <f t="shared" si="59"/>
        <v>-7108.9382618789859</v>
      </c>
      <c r="CV49" s="211">
        <f t="shared" si="59"/>
        <v>-7108.9382618789859</v>
      </c>
      <c r="CW49" s="211">
        <f t="shared" si="59"/>
        <v>-7108.9382618789859</v>
      </c>
      <c r="CX49" s="211">
        <f t="shared" si="59"/>
        <v>-7108.9382618789859</v>
      </c>
      <c r="CY49" s="211">
        <f t="shared" si="59"/>
        <v>-7108.9382618789859</v>
      </c>
      <c r="CZ49" s="211">
        <f t="shared" si="59"/>
        <v>-7108.9382618789859</v>
      </c>
      <c r="DA49" s="211">
        <f t="shared" si="59"/>
        <v>-7108.9382618789859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104.84167858353794</v>
      </c>
      <c r="AB51" s="211">
        <f t="shared" si="63"/>
        <v>104.84167858353794</v>
      </c>
      <c r="AC51" s="211">
        <f t="shared" si="63"/>
        <v>104.84167858353794</v>
      </c>
      <c r="AD51" s="211">
        <f t="shared" si="63"/>
        <v>104.84167858353794</v>
      </c>
      <c r="AE51" s="211">
        <f t="shared" si="63"/>
        <v>104.84167858353794</v>
      </c>
      <c r="AF51" s="211">
        <f t="shared" si="63"/>
        <v>104.84167858353794</v>
      </c>
      <c r="AG51" s="211">
        <f t="shared" si="63"/>
        <v>104.84167858353794</v>
      </c>
      <c r="AH51" s="211">
        <f t="shared" si="63"/>
        <v>104.84167858353794</v>
      </c>
      <c r="AI51" s="211">
        <f t="shared" si="63"/>
        <v>104.84167858353794</v>
      </c>
      <c r="AJ51" s="211">
        <f t="shared" si="63"/>
        <v>104.84167858353794</v>
      </c>
      <c r="AK51" s="211">
        <f t="shared" si="63"/>
        <v>104.84167858353794</v>
      </c>
      <c r="AL51" s="211">
        <f t="shared" ref="AL51:BQ51" si="64">IF(AL$22&lt;=$E$24,IF(AL$22&lt;=$D$24,IF(AL$22&lt;=$C$24,IF(AL$22&lt;=$B$24,$B117,($C34-$B34)/($C$24-$B$24)),($D34-$C34)/($D$24-$C$24)),($E34-$D34)/($E$24-$D$24)),$F117)</f>
        <v>104.84167858353794</v>
      </c>
      <c r="AM51" s="211">
        <f t="shared" si="64"/>
        <v>104.84167858353794</v>
      </c>
      <c r="AN51" s="211">
        <f t="shared" si="64"/>
        <v>104.84167858353794</v>
      </c>
      <c r="AO51" s="211">
        <f t="shared" si="64"/>
        <v>104.84167858353794</v>
      </c>
      <c r="AP51" s="211">
        <f t="shared" si="64"/>
        <v>104.84167858353794</v>
      </c>
      <c r="AQ51" s="211">
        <f t="shared" si="64"/>
        <v>104.84167858353794</v>
      </c>
      <c r="AR51" s="211">
        <f t="shared" si="64"/>
        <v>104.84167858353794</v>
      </c>
      <c r="AS51" s="211">
        <f t="shared" si="64"/>
        <v>104.84167858353794</v>
      </c>
      <c r="AT51" s="211">
        <f t="shared" si="64"/>
        <v>104.84167858353794</v>
      </c>
      <c r="AU51" s="211">
        <f t="shared" si="64"/>
        <v>104.84167858353794</v>
      </c>
      <c r="AV51" s="211">
        <f t="shared" si="64"/>
        <v>104.84167858353794</v>
      </c>
      <c r="AW51" s="211">
        <f t="shared" si="64"/>
        <v>104.84167858353794</v>
      </c>
      <c r="AX51" s="211">
        <f t="shared" si="64"/>
        <v>104.84167858353794</v>
      </c>
      <c r="AY51" s="211">
        <f t="shared" si="64"/>
        <v>104.84167858353794</v>
      </c>
      <c r="AZ51" s="211">
        <f t="shared" si="64"/>
        <v>104.84167858353794</v>
      </c>
      <c r="BA51" s="211">
        <f t="shared" si="64"/>
        <v>104.84167858353794</v>
      </c>
      <c r="BB51" s="211">
        <f t="shared" si="64"/>
        <v>104.84167858353794</v>
      </c>
      <c r="BC51" s="211">
        <f t="shared" si="64"/>
        <v>104.84167858353794</v>
      </c>
      <c r="BD51" s="211">
        <f t="shared" si="64"/>
        <v>104.84167858353794</v>
      </c>
      <c r="BE51" s="211">
        <f t="shared" si="64"/>
        <v>104.84167858353794</v>
      </c>
      <c r="BF51" s="211">
        <f t="shared" si="64"/>
        <v>104.84167858353794</v>
      </c>
      <c r="BG51" s="211">
        <f t="shared" si="64"/>
        <v>104.84167858353794</v>
      </c>
      <c r="BH51" s="211">
        <f t="shared" si="64"/>
        <v>104.84167858353794</v>
      </c>
      <c r="BI51" s="211">
        <f t="shared" si="64"/>
        <v>104.84167858353794</v>
      </c>
      <c r="BJ51" s="211">
        <f t="shared" si="64"/>
        <v>104.84167858353794</v>
      </c>
      <c r="BK51" s="211">
        <f t="shared" si="64"/>
        <v>104.84167858353794</v>
      </c>
      <c r="BL51" s="211">
        <f t="shared" si="64"/>
        <v>104.84167858353794</v>
      </c>
      <c r="BM51" s="211">
        <f t="shared" si="64"/>
        <v>104.84167858353794</v>
      </c>
      <c r="BN51" s="211">
        <f t="shared" si="64"/>
        <v>-138.04154346832496</v>
      </c>
      <c r="BO51" s="211">
        <f t="shared" si="64"/>
        <v>-138.04154346832496</v>
      </c>
      <c r="BP51" s="211">
        <f t="shared" si="64"/>
        <v>-138.04154346832496</v>
      </c>
      <c r="BQ51" s="211">
        <f t="shared" si="64"/>
        <v>-138.04154346832496</v>
      </c>
      <c r="BR51" s="211">
        <f t="shared" ref="BR51:DA51" si="65">IF(BR$22&lt;=$E$24,IF(BR$22&lt;=$D$24,IF(BR$22&lt;=$C$24,IF(BR$22&lt;=$B$24,$B117,($C34-$B34)/($C$24-$B$24)),($D34-$C34)/($D$24-$C$24)),($E34-$D34)/($E$24-$D$24)),$F117)</f>
        <v>-138.04154346832496</v>
      </c>
      <c r="BS51" s="211">
        <f t="shared" si="65"/>
        <v>-138.04154346832496</v>
      </c>
      <c r="BT51" s="211">
        <f t="shared" si="65"/>
        <v>-138.04154346832496</v>
      </c>
      <c r="BU51" s="211">
        <f t="shared" si="65"/>
        <v>-138.04154346832496</v>
      </c>
      <c r="BV51" s="211">
        <f t="shared" si="65"/>
        <v>-138.04154346832496</v>
      </c>
      <c r="BW51" s="211">
        <f t="shared" si="65"/>
        <v>-138.04154346832496</v>
      </c>
      <c r="BX51" s="211">
        <f t="shared" si="65"/>
        <v>-138.04154346832496</v>
      </c>
      <c r="BY51" s="211">
        <f t="shared" si="65"/>
        <v>-138.04154346832496</v>
      </c>
      <c r="BZ51" s="211">
        <f t="shared" si="65"/>
        <v>-138.04154346832496</v>
      </c>
      <c r="CA51" s="211">
        <f t="shared" si="65"/>
        <v>-138.04154346832496</v>
      </c>
      <c r="CB51" s="211">
        <f t="shared" si="65"/>
        <v>-138.04154346832496</v>
      </c>
      <c r="CC51" s="211">
        <f t="shared" si="65"/>
        <v>-138.04154346832496</v>
      </c>
      <c r="CD51" s="211">
        <f t="shared" si="65"/>
        <v>-138.04154346832496</v>
      </c>
      <c r="CE51" s="211">
        <f t="shared" si="65"/>
        <v>-138.04154346832496</v>
      </c>
      <c r="CF51" s="211">
        <f t="shared" si="65"/>
        <v>-138.04154346832496</v>
      </c>
      <c r="CG51" s="211">
        <f t="shared" si="65"/>
        <v>-138.04154346832496</v>
      </c>
      <c r="CH51" s="211">
        <f t="shared" si="65"/>
        <v>-138.04154346832496</v>
      </c>
      <c r="CI51" s="211">
        <f t="shared" si="65"/>
        <v>-138.04154346832496</v>
      </c>
      <c r="CJ51" s="211">
        <f t="shared" si="65"/>
        <v>-138.04154346832496</v>
      </c>
      <c r="CK51" s="211">
        <f t="shared" si="65"/>
        <v>-138.04154346832496</v>
      </c>
      <c r="CL51" s="211">
        <f t="shared" si="65"/>
        <v>-138.04154346832496</v>
      </c>
      <c r="CM51" s="211">
        <f t="shared" si="65"/>
        <v>-138.04154346832496</v>
      </c>
      <c r="CN51" s="211">
        <f t="shared" si="65"/>
        <v>-138.04154346832496</v>
      </c>
      <c r="CO51" s="211">
        <f t="shared" si="65"/>
        <v>-138.04154346832496</v>
      </c>
      <c r="CP51" s="211">
        <f t="shared" si="65"/>
        <v>-138.04154346832496</v>
      </c>
      <c r="CQ51" s="211">
        <f t="shared" si="65"/>
        <v>-138.04154346832496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5.1671970159028504</v>
      </c>
      <c r="AB53" s="211">
        <f t="shared" si="69"/>
        <v>5.1671970159028504</v>
      </c>
      <c r="AC53" s="211">
        <f t="shared" si="69"/>
        <v>5.1671970159028504</v>
      </c>
      <c r="AD53" s="211">
        <f t="shared" si="69"/>
        <v>5.1671970159028504</v>
      </c>
      <c r="AE53" s="211">
        <f t="shared" si="69"/>
        <v>5.1671970159028504</v>
      </c>
      <c r="AF53" s="211">
        <f t="shared" si="69"/>
        <v>5.1671970159028504</v>
      </c>
      <c r="AG53" s="211">
        <f t="shared" si="69"/>
        <v>5.1671970159028504</v>
      </c>
      <c r="AH53" s="211">
        <f t="shared" si="69"/>
        <v>5.1671970159028504</v>
      </c>
      <c r="AI53" s="211">
        <f t="shared" si="69"/>
        <v>5.1671970159028504</v>
      </c>
      <c r="AJ53" s="211">
        <f t="shared" si="69"/>
        <v>5.1671970159028504</v>
      </c>
      <c r="AK53" s="211">
        <f t="shared" si="69"/>
        <v>5.1671970159028504</v>
      </c>
      <c r="AL53" s="211">
        <f t="shared" ref="AL53:BQ53" si="70">IF(AL$22&lt;=$E$24,IF(AL$22&lt;=$D$24,IF(AL$22&lt;=$C$24,IF(AL$22&lt;=$B$24,$B119,($C36-$B36)/($C$24-$B$24)),($D36-$C36)/($D$24-$C$24)),($E36-$D36)/($E$24-$D$24)),$F119)</f>
        <v>5.1671970159028504</v>
      </c>
      <c r="AM53" s="211">
        <f t="shared" si="70"/>
        <v>5.1671970159028504</v>
      </c>
      <c r="AN53" s="211">
        <f t="shared" si="70"/>
        <v>5.1671970159028504</v>
      </c>
      <c r="AO53" s="211">
        <f t="shared" si="70"/>
        <v>5.1671970159028504</v>
      </c>
      <c r="AP53" s="211">
        <f t="shared" si="70"/>
        <v>5.1671970159028504</v>
      </c>
      <c r="AQ53" s="211">
        <f t="shared" si="70"/>
        <v>5.1671970159028504</v>
      </c>
      <c r="AR53" s="211">
        <f t="shared" si="70"/>
        <v>5.1671970159028504</v>
      </c>
      <c r="AS53" s="211">
        <f t="shared" si="70"/>
        <v>5.1671970159028504</v>
      </c>
      <c r="AT53" s="211">
        <f t="shared" si="70"/>
        <v>5.1671970159028504</v>
      </c>
      <c r="AU53" s="211">
        <f t="shared" si="70"/>
        <v>5.1671970159028504</v>
      </c>
      <c r="AV53" s="211">
        <f t="shared" si="70"/>
        <v>5.1671970159028504</v>
      </c>
      <c r="AW53" s="211">
        <f t="shared" si="70"/>
        <v>5.1671970159028504</v>
      </c>
      <c r="AX53" s="211">
        <f t="shared" si="70"/>
        <v>5.1671970159028504</v>
      </c>
      <c r="AY53" s="211">
        <f t="shared" si="70"/>
        <v>5.1671970159028504</v>
      </c>
      <c r="AZ53" s="211">
        <f t="shared" si="70"/>
        <v>5.1671970159028504</v>
      </c>
      <c r="BA53" s="211">
        <f t="shared" si="70"/>
        <v>5.1671970159028504</v>
      </c>
      <c r="BB53" s="211">
        <f t="shared" si="70"/>
        <v>5.1671970159028504</v>
      </c>
      <c r="BC53" s="211">
        <f t="shared" si="70"/>
        <v>5.1671970159028504</v>
      </c>
      <c r="BD53" s="211">
        <f t="shared" si="70"/>
        <v>5.1671970159028504</v>
      </c>
      <c r="BE53" s="211">
        <f t="shared" si="70"/>
        <v>5.1671970159028504</v>
      </c>
      <c r="BF53" s="211">
        <f t="shared" si="70"/>
        <v>5.1671970159028504</v>
      </c>
      <c r="BG53" s="211">
        <f t="shared" si="70"/>
        <v>5.1671970159028504</v>
      </c>
      <c r="BH53" s="211">
        <f t="shared" si="70"/>
        <v>5.1671970159028504</v>
      </c>
      <c r="BI53" s="211">
        <f t="shared" si="70"/>
        <v>5.1671970159028504</v>
      </c>
      <c r="BJ53" s="211">
        <f t="shared" si="70"/>
        <v>5.1671970159028504</v>
      </c>
      <c r="BK53" s="211">
        <f t="shared" si="70"/>
        <v>5.1671970159028504</v>
      </c>
      <c r="BL53" s="211">
        <f t="shared" si="70"/>
        <v>5.1671970159028504</v>
      </c>
      <c r="BM53" s="211">
        <f t="shared" si="70"/>
        <v>5.1671970159028504</v>
      </c>
      <c r="BN53" s="211">
        <f t="shared" si="70"/>
        <v>59.033888640382912</v>
      </c>
      <c r="BO53" s="211">
        <f t="shared" si="70"/>
        <v>59.033888640382912</v>
      </c>
      <c r="BP53" s="211">
        <f t="shared" si="70"/>
        <v>59.033888640382912</v>
      </c>
      <c r="BQ53" s="211">
        <f t="shared" si="70"/>
        <v>59.033888640382912</v>
      </c>
      <c r="BR53" s="211">
        <f t="shared" ref="BR53:DA53" si="71">IF(BR$22&lt;=$E$24,IF(BR$22&lt;=$D$24,IF(BR$22&lt;=$C$24,IF(BR$22&lt;=$B$24,$B119,($C36-$B36)/($C$24-$B$24)),($D36-$C36)/($D$24-$C$24)),($E36-$D36)/($E$24-$D$24)),$F119)</f>
        <v>59.033888640382912</v>
      </c>
      <c r="BS53" s="211">
        <f t="shared" si="71"/>
        <v>59.033888640382912</v>
      </c>
      <c r="BT53" s="211">
        <f t="shared" si="71"/>
        <v>59.033888640382912</v>
      </c>
      <c r="BU53" s="211">
        <f t="shared" si="71"/>
        <v>59.033888640382912</v>
      </c>
      <c r="BV53" s="211">
        <f t="shared" si="71"/>
        <v>59.033888640382912</v>
      </c>
      <c r="BW53" s="211">
        <f t="shared" si="71"/>
        <v>59.033888640382912</v>
      </c>
      <c r="BX53" s="211">
        <f t="shared" si="71"/>
        <v>59.033888640382912</v>
      </c>
      <c r="BY53" s="211">
        <f t="shared" si="71"/>
        <v>59.033888640382912</v>
      </c>
      <c r="BZ53" s="211">
        <f t="shared" si="71"/>
        <v>59.033888640382912</v>
      </c>
      <c r="CA53" s="211">
        <f t="shared" si="71"/>
        <v>59.033888640382912</v>
      </c>
      <c r="CB53" s="211">
        <f t="shared" si="71"/>
        <v>59.033888640382912</v>
      </c>
      <c r="CC53" s="211">
        <f t="shared" si="71"/>
        <v>59.033888640382912</v>
      </c>
      <c r="CD53" s="211">
        <f t="shared" si="71"/>
        <v>59.033888640382912</v>
      </c>
      <c r="CE53" s="211">
        <f t="shared" si="71"/>
        <v>59.033888640382912</v>
      </c>
      <c r="CF53" s="211">
        <f t="shared" si="71"/>
        <v>59.033888640382912</v>
      </c>
      <c r="CG53" s="211">
        <f t="shared" si="71"/>
        <v>59.033888640382912</v>
      </c>
      <c r="CH53" s="211">
        <f t="shared" si="71"/>
        <v>59.033888640382912</v>
      </c>
      <c r="CI53" s="211">
        <f t="shared" si="71"/>
        <v>59.033888640382912</v>
      </c>
      <c r="CJ53" s="211">
        <f t="shared" si="71"/>
        <v>59.033888640382912</v>
      </c>
      <c r="CK53" s="211">
        <f t="shared" si="71"/>
        <v>59.033888640382912</v>
      </c>
      <c r="CL53" s="211">
        <f t="shared" si="71"/>
        <v>59.033888640382912</v>
      </c>
      <c r="CM53" s="211">
        <f t="shared" si="71"/>
        <v>59.033888640382912</v>
      </c>
      <c r="CN53" s="211">
        <f t="shared" si="71"/>
        <v>59.033888640382912</v>
      </c>
      <c r="CO53" s="211">
        <f t="shared" si="71"/>
        <v>59.033888640382912</v>
      </c>
      <c r="CP53" s="211">
        <f t="shared" si="71"/>
        <v>59.033888640382912</v>
      </c>
      <c r="CQ53" s="211">
        <f t="shared" si="71"/>
        <v>59.033888640382912</v>
      </c>
      <c r="CR53" s="211">
        <f t="shared" si="71"/>
        <v>-3208.6811013535321</v>
      </c>
      <c r="CS53" s="211">
        <f t="shared" si="71"/>
        <v>-3208.6811013535321</v>
      </c>
      <c r="CT53" s="211">
        <f t="shared" si="71"/>
        <v>-3208.6811013535321</v>
      </c>
      <c r="CU53" s="211">
        <f t="shared" si="71"/>
        <v>-3208.6811013535321</v>
      </c>
      <c r="CV53" s="211">
        <f t="shared" si="71"/>
        <v>-3208.6811013535321</v>
      </c>
      <c r="CW53" s="211">
        <f t="shared" si="71"/>
        <v>-3208.6811013535321</v>
      </c>
      <c r="CX53" s="211">
        <f t="shared" si="71"/>
        <v>-3208.6811013535321</v>
      </c>
      <c r="CY53" s="211">
        <f t="shared" si="71"/>
        <v>-3208.6811013535321</v>
      </c>
      <c r="CZ53" s="211">
        <f t="shared" si="71"/>
        <v>-3208.6811013535321</v>
      </c>
      <c r="DA53" s="211">
        <f t="shared" si="71"/>
        <v>-3208.6811013535321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134.83800122135537</v>
      </c>
      <c r="G64" s="205">
        <f t="shared" si="90"/>
        <v>134.83800122135537</v>
      </c>
      <c r="H64" s="205">
        <f t="shared" si="90"/>
        <v>134.83800122135537</v>
      </c>
      <c r="I64" s="205">
        <f t="shared" si="90"/>
        <v>134.83800122135537</v>
      </c>
      <c r="J64" s="205">
        <f t="shared" si="90"/>
        <v>134.83800122135537</v>
      </c>
      <c r="K64" s="205">
        <f t="shared" si="90"/>
        <v>134.83800122135537</v>
      </c>
      <c r="L64" s="205">
        <f t="shared" si="88"/>
        <v>134.83800122135537</v>
      </c>
      <c r="M64" s="205">
        <f t="shared" si="90"/>
        <v>134.83800122135537</v>
      </c>
      <c r="N64" s="205">
        <f t="shared" si="90"/>
        <v>134.83800122135537</v>
      </c>
      <c r="O64" s="205">
        <f t="shared" si="90"/>
        <v>134.83800122135537</v>
      </c>
      <c r="P64" s="205">
        <f t="shared" si="90"/>
        <v>134.83800122135537</v>
      </c>
      <c r="Q64" s="205">
        <f t="shared" si="90"/>
        <v>134.83800122135537</v>
      </c>
      <c r="R64" s="205">
        <f t="shared" si="90"/>
        <v>134.83800122135537</v>
      </c>
      <c r="S64" s="205">
        <f t="shared" si="90"/>
        <v>134.83800122135537</v>
      </c>
      <c r="T64" s="205">
        <f t="shared" si="90"/>
        <v>134.83800122135537</v>
      </c>
      <c r="U64" s="205">
        <f t="shared" si="90"/>
        <v>134.83800122135537</v>
      </c>
      <c r="V64" s="205">
        <f t="shared" si="90"/>
        <v>134.83800122135537</v>
      </c>
      <c r="W64" s="205">
        <f t="shared" si="90"/>
        <v>134.83800122135537</v>
      </c>
      <c r="X64" s="205">
        <f t="shared" si="90"/>
        <v>134.83800122135537</v>
      </c>
      <c r="Y64" s="205">
        <f t="shared" si="90"/>
        <v>134.83800122135537</v>
      </c>
      <c r="Z64" s="205">
        <f t="shared" si="90"/>
        <v>134.83800122135537</v>
      </c>
      <c r="AA64" s="205">
        <f t="shared" si="90"/>
        <v>134.83800122135537</v>
      </c>
      <c r="AB64" s="205">
        <f t="shared" si="90"/>
        <v>134.83800122135537</v>
      </c>
      <c r="AC64" s="205">
        <f t="shared" si="90"/>
        <v>134.83800122135537</v>
      </c>
      <c r="AD64" s="205">
        <f t="shared" si="90"/>
        <v>134.83800122135537</v>
      </c>
      <c r="AE64" s="205">
        <f t="shared" si="90"/>
        <v>134.83800122135537</v>
      </c>
      <c r="AF64" s="205">
        <f t="shared" si="90"/>
        <v>134.83800122135537</v>
      </c>
      <c r="AG64" s="205">
        <f t="shared" si="90"/>
        <v>134.83800122135537</v>
      </c>
      <c r="AH64" s="205">
        <f t="shared" si="90"/>
        <v>134.83800122135537</v>
      </c>
      <c r="AI64" s="205">
        <f t="shared" si="90"/>
        <v>134.83800122135537</v>
      </c>
      <c r="AJ64" s="205">
        <f t="shared" si="90"/>
        <v>134.83800122135537</v>
      </c>
      <c r="AK64" s="205">
        <f t="shared" si="90"/>
        <v>134.83800122135537</v>
      </c>
      <c r="AL64" s="205">
        <f t="shared" si="90"/>
        <v>134.83800122135537</v>
      </c>
      <c r="AM64" s="205">
        <f t="shared" si="90"/>
        <v>134.83800122135537</v>
      </c>
      <c r="AN64" s="205">
        <f t="shared" si="90"/>
        <v>134.83800122135537</v>
      </c>
      <c r="AO64" s="205">
        <f t="shared" si="90"/>
        <v>134.83800122135537</v>
      </c>
      <c r="AP64" s="205">
        <f t="shared" si="90"/>
        <v>134.83800122135537</v>
      </c>
      <c r="AQ64" s="205">
        <f t="shared" si="90"/>
        <v>134.83800122135537</v>
      </c>
      <c r="AR64" s="205">
        <f t="shared" si="90"/>
        <v>134.83800122135537</v>
      </c>
      <c r="AS64" s="205">
        <f t="shared" si="90"/>
        <v>134.83800122135537</v>
      </c>
      <c r="AT64" s="205">
        <f t="shared" si="90"/>
        <v>134.83800122135534</v>
      </c>
      <c r="AU64" s="205">
        <f t="shared" si="90"/>
        <v>134.83800122135534</v>
      </c>
      <c r="AV64" s="205">
        <f t="shared" si="90"/>
        <v>134.83800122135534</v>
      </c>
      <c r="AW64" s="205">
        <f t="shared" si="90"/>
        <v>134.83800122135534</v>
      </c>
      <c r="AX64" s="205">
        <f t="shared" si="90"/>
        <v>134.83800122135534</v>
      </c>
      <c r="AY64" s="205">
        <f t="shared" si="90"/>
        <v>134.83800122135534</v>
      </c>
      <c r="AZ64" s="205">
        <f t="shared" si="90"/>
        <v>134.83800122135534</v>
      </c>
      <c r="BA64" s="205">
        <f t="shared" si="90"/>
        <v>134.83800122135534</v>
      </c>
      <c r="BB64" s="205">
        <f t="shared" si="90"/>
        <v>134.83800122135534</v>
      </c>
      <c r="BC64" s="205">
        <f t="shared" si="90"/>
        <v>134.83800122135534</v>
      </c>
      <c r="BD64" s="205">
        <f t="shared" si="90"/>
        <v>134.83800122135534</v>
      </c>
      <c r="BE64" s="205">
        <f t="shared" si="90"/>
        <v>134.83800122135534</v>
      </c>
      <c r="BF64" s="205">
        <f t="shared" si="90"/>
        <v>134.83800122135534</v>
      </c>
      <c r="BG64" s="205">
        <f t="shared" si="90"/>
        <v>134.83800122135534</v>
      </c>
      <c r="BH64" s="205">
        <f t="shared" si="90"/>
        <v>134.83800122135534</v>
      </c>
      <c r="BI64" s="205">
        <f t="shared" si="90"/>
        <v>134.83800122135534</v>
      </c>
      <c r="BJ64" s="205">
        <f t="shared" si="90"/>
        <v>134.83800122135534</v>
      </c>
      <c r="BK64" s="205">
        <f t="shared" si="90"/>
        <v>134.83800122135534</v>
      </c>
      <c r="BL64" s="205">
        <f t="shared" si="90"/>
        <v>134.83800122135534</v>
      </c>
      <c r="BM64" s="205">
        <f t="shared" si="90"/>
        <v>134.83800122135534</v>
      </c>
      <c r="BN64" s="205">
        <f t="shared" si="90"/>
        <v>136.01515837487511</v>
      </c>
      <c r="BO64" s="205">
        <f t="shared" si="90"/>
        <v>138.36947268191466</v>
      </c>
      <c r="BP64" s="205">
        <f t="shared" si="90"/>
        <v>140.7237869889542</v>
      </c>
      <c r="BQ64" s="205">
        <f t="shared" si="90"/>
        <v>143.07810129599372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145.43241560303326</v>
      </c>
      <c r="BS64" s="205">
        <f t="shared" si="91"/>
        <v>147.78672991007281</v>
      </c>
      <c r="BT64" s="205">
        <f t="shared" si="91"/>
        <v>150.14104421711235</v>
      </c>
      <c r="BU64" s="205">
        <f t="shared" si="91"/>
        <v>152.4953585241519</v>
      </c>
      <c r="BV64" s="205">
        <f t="shared" si="91"/>
        <v>154.84967283119141</v>
      </c>
      <c r="BW64" s="205">
        <f t="shared" si="91"/>
        <v>157.20398713823096</v>
      </c>
      <c r="BX64" s="205">
        <f t="shared" si="91"/>
        <v>159.5583014452705</v>
      </c>
      <c r="BY64" s="205">
        <f t="shared" si="91"/>
        <v>161.91261575231005</v>
      </c>
      <c r="BZ64" s="205">
        <f t="shared" si="91"/>
        <v>164.26693005934959</v>
      </c>
      <c r="CA64" s="205">
        <f t="shared" si="91"/>
        <v>166.62124436638913</v>
      </c>
      <c r="CB64" s="205">
        <f t="shared" si="91"/>
        <v>168.97555867342868</v>
      </c>
      <c r="CC64" s="205">
        <f t="shared" si="91"/>
        <v>171.3298729804682</v>
      </c>
      <c r="CD64" s="205">
        <f t="shared" si="91"/>
        <v>173.68418728750774</v>
      </c>
      <c r="CE64" s="205">
        <f t="shared" si="91"/>
        <v>176.03850159454728</v>
      </c>
      <c r="CF64" s="205">
        <f t="shared" si="91"/>
        <v>178.39281590158683</v>
      </c>
      <c r="CG64" s="205">
        <f t="shared" si="91"/>
        <v>180.74713020862637</v>
      </c>
      <c r="CH64" s="205">
        <f t="shared" si="91"/>
        <v>183.10144451566589</v>
      </c>
      <c r="CI64" s="205">
        <f t="shared" si="91"/>
        <v>185.45575882270543</v>
      </c>
      <c r="CJ64" s="205">
        <f t="shared" si="91"/>
        <v>187.81007312974498</v>
      </c>
      <c r="CK64" s="205">
        <f t="shared" si="91"/>
        <v>190.16438743678452</v>
      </c>
      <c r="CL64" s="205">
        <f t="shared" si="91"/>
        <v>192.51870174382407</v>
      </c>
      <c r="CM64" s="205">
        <f t="shared" si="91"/>
        <v>194.87301605086361</v>
      </c>
      <c r="CN64" s="205">
        <f t="shared" si="91"/>
        <v>197.22733035790316</v>
      </c>
      <c r="CO64" s="205">
        <f t="shared" si="91"/>
        <v>199.5816446649427</v>
      </c>
      <c r="CP64" s="205">
        <f t="shared" si="91"/>
        <v>201.93595897198222</v>
      </c>
      <c r="CQ64" s="205">
        <f t="shared" si="91"/>
        <v>204.29027327902176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2396.006790200212</v>
      </c>
      <c r="G65" s="205">
        <f t="shared" si="92"/>
        <v>2396.006790200212</v>
      </c>
      <c r="H65" s="205">
        <f t="shared" si="92"/>
        <v>2396.006790200212</v>
      </c>
      <c r="I65" s="205">
        <f t="shared" si="92"/>
        <v>2396.006790200212</v>
      </c>
      <c r="J65" s="205">
        <f t="shared" si="92"/>
        <v>2396.006790200212</v>
      </c>
      <c r="K65" s="205">
        <f t="shared" si="92"/>
        <v>2396.006790200212</v>
      </c>
      <c r="L65" s="205">
        <f t="shared" si="88"/>
        <v>2396.006790200212</v>
      </c>
      <c r="M65" s="205">
        <f t="shared" si="92"/>
        <v>2396.006790200212</v>
      </c>
      <c r="N65" s="205">
        <f t="shared" si="92"/>
        <v>2396.006790200212</v>
      </c>
      <c r="O65" s="205">
        <f t="shared" si="92"/>
        <v>2396.006790200212</v>
      </c>
      <c r="P65" s="205">
        <f t="shared" si="92"/>
        <v>2396.006790200212</v>
      </c>
      <c r="Q65" s="205">
        <f t="shared" si="92"/>
        <v>2396.006790200212</v>
      </c>
      <c r="R65" s="205">
        <f t="shared" si="92"/>
        <v>2396.006790200212</v>
      </c>
      <c r="S65" s="205">
        <f t="shared" si="92"/>
        <v>2396.006790200212</v>
      </c>
      <c r="T65" s="205">
        <f t="shared" si="92"/>
        <v>2396.006790200212</v>
      </c>
      <c r="U65" s="205">
        <f t="shared" si="92"/>
        <v>2396.006790200212</v>
      </c>
      <c r="V65" s="205">
        <f t="shared" si="92"/>
        <v>2396.006790200212</v>
      </c>
      <c r="W65" s="205">
        <f t="shared" si="92"/>
        <v>2396.006790200212</v>
      </c>
      <c r="X65" s="205">
        <f t="shared" si="92"/>
        <v>2396.006790200212</v>
      </c>
      <c r="Y65" s="205">
        <f t="shared" si="92"/>
        <v>2396.006790200212</v>
      </c>
      <c r="Z65" s="205">
        <f t="shared" si="92"/>
        <v>2396.006790200212</v>
      </c>
      <c r="AA65" s="205">
        <f t="shared" si="92"/>
        <v>2375.7873236162441</v>
      </c>
      <c r="AB65" s="205">
        <f t="shared" si="92"/>
        <v>2355.5678570322757</v>
      </c>
      <c r="AC65" s="205">
        <f t="shared" si="92"/>
        <v>2335.3483904483078</v>
      </c>
      <c r="AD65" s="205">
        <f t="shared" si="92"/>
        <v>2315.1289238643399</v>
      </c>
      <c r="AE65" s="205">
        <f t="shared" si="92"/>
        <v>2294.909457280372</v>
      </c>
      <c r="AF65" s="205">
        <f t="shared" si="92"/>
        <v>2274.6899906964036</v>
      </c>
      <c r="AG65" s="205">
        <f t="shared" si="92"/>
        <v>2254.4705241124357</v>
      </c>
      <c r="AH65" s="205">
        <f t="shared" si="92"/>
        <v>2234.2510575284678</v>
      </c>
      <c r="AI65" s="205">
        <f t="shared" si="92"/>
        <v>2214.0315909444998</v>
      </c>
      <c r="AJ65" s="205">
        <f t="shared" si="92"/>
        <v>2193.8121243605315</v>
      </c>
      <c r="AK65" s="205">
        <f t="shared" si="92"/>
        <v>2173.5926577765636</v>
      </c>
      <c r="AL65" s="205">
        <f t="shared" si="92"/>
        <v>2153.3731911925956</v>
      </c>
      <c r="AM65" s="205">
        <f t="shared" si="92"/>
        <v>2133.1537246086273</v>
      </c>
      <c r="AN65" s="205">
        <f t="shared" si="92"/>
        <v>2112.9342580246594</v>
      </c>
      <c r="AO65" s="205">
        <f t="shared" si="92"/>
        <v>2092.7147914406914</v>
      </c>
      <c r="AP65" s="205">
        <f t="shared" si="92"/>
        <v>2072.4953248567235</v>
      </c>
      <c r="AQ65" s="205">
        <f t="shared" si="92"/>
        <v>2052.2758582727556</v>
      </c>
      <c r="AR65" s="205">
        <f t="shared" si="92"/>
        <v>2032.0563916887872</v>
      </c>
      <c r="AS65" s="205">
        <f t="shared" si="92"/>
        <v>2011.8369251048193</v>
      </c>
      <c r="AT65" s="205">
        <f t="shared" si="92"/>
        <v>1991.6174585208514</v>
      </c>
      <c r="AU65" s="205">
        <f t="shared" si="92"/>
        <v>1971.3979919368833</v>
      </c>
      <c r="AV65" s="205">
        <f t="shared" si="92"/>
        <v>1951.1785253529151</v>
      </c>
      <c r="AW65" s="205">
        <f t="shared" si="92"/>
        <v>1930.9590587689472</v>
      </c>
      <c r="AX65" s="205">
        <f t="shared" si="92"/>
        <v>1910.7395921849791</v>
      </c>
      <c r="AY65" s="205">
        <f t="shared" si="92"/>
        <v>1890.5201256010112</v>
      </c>
      <c r="AZ65" s="205">
        <f t="shared" si="92"/>
        <v>1870.300659017043</v>
      </c>
      <c r="BA65" s="205">
        <f t="shared" si="92"/>
        <v>1850.0811924330751</v>
      </c>
      <c r="BB65" s="205">
        <f t="shared" si="92"/>
        <v>1829.861725849107</v>
      </c>
      <c r="BC65" s="205">
        <f t="shared" si="92"/>
        <v>1809.6422592651388</v>
      </c>
      <c r="BD65" s="205">
        <f t="shared" si="92"/>
        <v>1789.4227926811709</v>
      </c>
      <c r="BE65" s="205">
        <f t="shared" si="92"/>
        <v>1769.203326097203</v>
      </c>
      <c r="BF65" s="205">
        <f t="shared" si="92"/>
        <v>1748.9838595132348</v>
      </c>
      <c r="BG65" s="205">
        <f t="shared" si="92"/>
        <v>1728.7643929292667</v>
      </c>
      <c r="BH65" s="205">
        <f t="shared" si="92"/>
        <v>1708.5449263452988</v>
      </c>
      <c r="BI65" s="205">
        <f t="shared" si="92"/>
        <v>1688.3254597613309</v>
      </c>
      <c r="BJ65" s="205">
        <f t="shared" si="92"/>
        <v>1668.1059931773627</v>
      </c>
      <c r="BK65" s="205">
        <f t="shared" si="92"/>
        <v>1647.8865265933946</v>
      </c>
      <c r="BL65" s="205">
        <f t="shared" si="92"/>
        <v>1627.6670600094267</v>
      </c>
      <c r="BM65" s="205">
        <f t="shared" si="92"/>
        <v>1607.4475934254588</v>
      </c>
      <c r="BN65" s="205">
        <f t="shared" si="92"/>
        <v>1570.7155624645834</v>
      </c>
      <c r="BO65" s="205">
        <f t="shared" si="92"/>
        <v>1517.4709671268008</v>
      </c>
      <c r="BP65" s="205">
        <f t="shared" si="92"/>
        <v>1464.2263717890185</v>
      </c>
      <c r="BQ65" s="205">
        <f t="shared" si="92"/>
        <v>1410.9817764512359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1357.7371811134535</v>
      </c>
      <c r="BS65" s="205">
        <f t="shared" si="93"/>
        <v>1304.4925857756709</v>
      </c>
      <c r="BT65" s="205">
        <f t="shared" si="93"/>
        <v>1251.2479904378883</v>
      </c>
      <c r="BU65" s="205">
        <f t="shared" si="93"/>
        <v>1198.003395100106</v>
      </c>
      <c r="BV65" s="205">
        <f t="shared" si="93"/>
        <v>1144.7587997623234</v>
      </c>
      <c r="BW65" s="205">
        <f t="shared" si="93"/>
        <v>1091.514204424541</v>
      </c>
      <c r="BX65" s="205">
        <f t="shared" si="93"/>
        <v>1038.2696090867585</v>
      </c>
      <c r="BY65" s="205">
        <f t="shared" si="93"/>
        <v>985.02501374897599</v>
      </c>
      <c r="BZ65" s="205">
        <f t="shared" si="93"/>
        <v>931.78041841119352</v>
      </c>
      <c r="CA65" s="205">
        <f t="shared" si="93"/>
        <v>878.53582307341105</v>
      </c>
      <c r="CB65" s="205">
        <f t="shared" si="93"/>
        <v>825.29122773562858</v>
      </c>
      <c r="CC65" s="205">
        <f t="shared" si="93"/>
        <v>772.04663239784611</v>
      </c>
      <c r="CD65" s="205">
        <f t="shared" si="93"/>
        <v>718.80203706006353</v>
      </c>
      <c r="CE65" s="205">
        <f t="shared" si="93"/>
        <v>665.55744172228106</v>
      </c>
      <c r="CF65" s="205">
        <f t="shared" si="93"/>
        <v>612.31284638449858</v>
      </c>
      <c r="CG65" s="205">
        <f t="shared" si="93"/>
        <v>559.06825104671611</v>
      </c>
      <c r="CH65" s="205">
        <f t="shared" si="93"/>
        <v>505.82365570893353</v>
      </c>
      <c r="CI65" s="205">
        <f t="shared" si="93"/>
        <v>452.57906037115117</v>
      </c>
      <c r="CJ65" s="205">
        <f t="shared" si="93"/>
        <v>399.33446503336859</v>
      </c>
      <c r="CK65" s="205">
        <f t="shared" si="93"/>
        <v>346.08986969558623</v>
      </c>
      <c r="CL65" s="205">
        <f t="shared" si="93"/>
        <v>292.84527435780365</v>
      </c>
      <c r="CM65" s="205">
        <f t="shared" si="93"/>
        <v>239.60067902002129</v>
      </c>
      <c r="CN65" s="205">
        <f t="shared" si="93"/>
        <v>186.3560836822387</v>
      </c>
      <c r="CO65" s="205">
        <f t="shared" si="93"/>
        <v>133.11148834445635</v>
      </c>
      <c r="CP65" s="205">
        <f t="shared" si="93"/>
        <v>79.866893006673763</v>
      </c>
      <c r="CQ65" s="205">
        <f t="shared" si="93"/>
        <v>26.622297668891179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1244.0641958288224</v>
      </c>
      <c r="BO66" s="205">
        <f t="shared" si="94"/>
        <v>3732.1925874864673</v>
      </c>
      <c r="BP66" s="205">
        <f t="shared" si="94"/>
        <v>6220.3209791441122</v>
      </c>
      <c r="BQ66" s="205">
        <f t="shared" si="94"/>
        <v>8708.4493708017581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11196.577762459401</v>
      </c>
      <c r="BS66" s="205">
        <f t="shared" si="95"/>
        <v>13684.706154117048</v>
      </c>
      <c r="BT66" s="205">
        <f t="shared" si="95"/>
        <v>16172.834545774691</v>
      </c>
      <c r="BU66" s="205">
        <f t="shared" si="95"/>
        <v>18660.962937432338</v>
      </c>
      <c r="BV66" s="205">
        <f t="shared" si="95"/>
        <v>21149.091329089981</v>
      </c>
      <c r="BW66" s="205">
        <f t="shared" si="95"/>
        <v>23637.219720747627</v>
      </c>
      <c r="BX66" s="205">
        <f t="shared" si="95"/>
        <v>26125.348112405271</v>
      </c>
      <c r="BY66" s="205">
        <f t="shared" si="95"/>
        <v>28613.476504062917</v>
      </c>
      <c r="BZ66" s="205">
        <f t="shared" si="95"/>
        <v>31101.60489572056</v>
      </c>
      <c r="CA66" s="205">
        <f t="shared" si="95"/>
        <v>33589.733287378207</v>
      </c>
      <c r="CB66" s="205">
        <f t="shared" si="95"/>
        <v>36077.86167903585</v>
      </c>
      <c r="CC66" s="205">
        <f t="shared" si="95"/>
        <v>38565.990070693493</v>
      </c>
      <c r="CD66" s="205">
        <f t="shared" si="95"/>
        <v>41054.118462351144</v>
      </c>
      <c r="CE66" s="205">
        <f t="shared" si="95"/>
        <v>43542.246854008787</v>
      </c>
      <c r="CF66" s="205">
        <f t="shared" si="95"/>
        <v>46030.37524566643</v>
      </c>
      <c r="CG66" s="205">
        <f t="shared" si="95"/>
        <v>48518.503637324073</v>
      </c>
      <c r="CH66" s="205">
        <f t="shared" si="95"/>
        <v>51006.632028981723</v>
      </c>
      <c r="CI66" s="205">
        <f t="shared" si="95"/>
        <v>53494.760420639366</v>
      </c>
      <c r="CJ66" s="205">
        <f t="shared" si="95"/>
        <v>55982.888812297009</v>
      </c>
      <c r="CK66" s="205">
        <f t="shared" si="95"/>
        <v>58471.017203954652</v>
      </c>
      <c r="CL66" s="205">
        <f t="shared" si="95"/>
        <v>60959.145595612303</v>
      </c>
      <c r="CM66" s="205">
        <f t="shared" si="95"/>
        <v>63447.273987269946</v>
      </c>
      <c r="CN66" s="205">
        <f t="shared" si="95"/>
        <v>65935.402378927596</v>
      </c>
      <c r="CO66" s="205">
        <f t="shared" si="95"/>
        <v>68423.530770585232</v>
      </c>
      <c r="CP66" s="205">
        <f t="shared" si="95"/>
        <v>70911.659162242882</v>
      </c>
      <c r="CQ66" s="205">
        <f t="shared" si="95"/>
        <v>73399.787553900518</v>
      </c>
      <c r="CR66" s="205">
        <f t="shared" si="95"/>
        <v>71089.382618789852</v>
      </c>
      <c r="CS66" s="205">
        <f t="shared" si="95"/>
        <v>63980.44435691087</v>
      </c>
      <c r="CT66" s="205">
        <f t="shared" si="95"/>
        <v>56871.506095031888</v>
      </c>
      <c r="CU66" s="205">
        <f t="shared" si="95"/>
        <v>49762.567833152898</v>
      </c>
      <c r="CV66" s="205">
        <f t="shared" si="95"/>
        <v>42653.629571273916</v>
      </c>
      <c r="CW66" s="205">
        <f t="shared" si="95"/>
        <v>35544.691309394926</v>
      </c>
      <c r="CX66" s="205">
        <f t="shared" si="95"/>
        <v>28435.753047515944</v>
      </c>
      <c r="CY66" s="205">
        <f t="shared" si="95"/>
        <v>21326.814785636954</v>
      </c>
      <c r="CZ66" s="205">
        <f t="shared" si="95"/>
        <v>14217.876523757972</v>
      </c>
      <c r="DA66" s="205">
        <f t="shared" si="95"/>
        <v>7108.9382618789823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104.84167858353794</v>
      </c>
      <c r="AB68" s="205">
        <f t="shared" si="98"/>
        <v>209.68335716707588</v>
      </c>
      <c r="AC68" s="205">
        <f t="shared" si="98"/>
        <v>314.52503575061382</v>
      </c>
      <c r="AD68" s="205">
        <f t="shared" si="98"/>
        <v>419.36671433415177</v>
      </c>
      <c r="AE68" s="205">
        <f t="shared" si="98"/>
        <v>524.20839291768971</v>
      </c>
      <c r="AF68" s="205">
        <f t="shared" si="98"/>
        <v>629.05007150122765</v>
      </c>
      <c r="AG68" s="205">
        <f t="shared" si="98"/>
        <v>733.89175008476559</v>
      </c>
      <c r="AH68" s="205">
        <f t="shared" si="98"/>
        <v>838.73342866830353</v>
      </c>
      <c r="AI68" s="205">
        <f t="shared" si="98"/>
        <v>943.57510725184147</v>
      </c>
      <c r="AJ68" s="205">
        <f t="shared" si="98"/>
        <v>1048.4167858353794</v>
      </c>
      <c r="AK68" s="205">
        <f t="shared" si="98"/>
        <v>1153.2584644189174</v>
      </c>
      <c r="AL68" s="205">
        <f t="shared" si="98"/>
        <v>1258.1001430024553</v>
      </c>
      <c r="AM68" s="205">
        <f t="shared" si="98"/>
        <v>1362.9418215859932</v>
      </c>
      <c r="AN68" s="205">
        <f t="shared" si="98"/>
        <v>1467.7835001695312</v>
      </c>
      <c r="AO68" s="205">
        <f t="shared" si="98"/>
        <v>1572.6251787530691</v>
      </c>
      <c r="AP68" s="205">
        <f t="shared" si="98"/>
        <v>1677.4668573366071</v>
      </c>
      <c r="AQ68" s="205">
        <f t="shared" si="98"/>
        <v>1782.308535920145</v>
      </c>
      <c r="AR68" s="205">
        <f t="shared" si="98"/>
        <v>1887.1502145036829</v>
      </c>
      <c r="AS68" s="205">
        <f t="shared" si="98"/>
        <v>1991.9918930872209</v>
      </c>
      <c r="AT68" s="205">
        <f t="shared" si="98"/>
        <v>2096.8335716707588</v>
      </c>
      <c r="AU68" s="205">
        <f t="shared" si="98"/>
        <v>2201.6752502542968</v>
      </c>
      <c r="AV68" s="205">
        <f t="shared" si="98"/>
        <v>2306.5169288378347</v>
      </c>
      <c r="AW68" s="205">
        <f t="shared" si="98"/>
        <v>2411.3586074213727</v>
      </c>
      <c r="AX68" s="205">
        <f t="shared" si="98"/>
        <v>2516.2002860049106</v>
      </c>
      <c r="AY68" s="205">
        <f t="shared" si="98"/>
        <v>2621.0419645884485</v>
      </c>
      <c r="AZ68" s="205">
        <f t="shared" si="98"/>
        <v>2725.8836431719865</v>
      </c>
      <c r="BA68" s="205">
        <f t="shared" si="98"/>
        <v>2830.7253217555244</v>
      </c>
      <c r="BB68" s="205">
        <f t="shared" si="98"/>
        <v>2935.5670003390624</v>
      </c>
      <c r="BC68" s="205">
        <f t="shared" si="98"/>
        <v>3040.4086789226003</v>
      </c>
      <c r="BD68" s="205">
        <f t="shared" si="98"/>
        <v>3145.2503575061382</v>
      </c>
      <c r="BE68" s="205">
        <f t="shared" si="98"/>
        <v>3250.0920360896762</v>
      </c>
      <c r="BF68" s="205">
        <f t="shared" si="98"/>
        <v>3354.9337146732141</v>
      </c>
      <c r="BG68" s="205">
        <f t="shared" si="98"/>
        <v>3459.7753932567521</v>
      </c>
      <c r="BH68" s="205">
        <f t="shared" si="98"/>
        <v>3564.61707184029</v>
      </c>
      <c r="BI68" s="205">
        <f t="shared" si="98"/>
        <v>3669.458750423828</v>
      </c>
      <c r="BJ68" s="205">
        <f t="shared" si="98"/>
        <v>3774.3004290073659</v>
      </c>
      <c r="BK68" s="205">
        <f t="shared" si="98"/>
        <v>3879.1421075909038</v>
      </c>
      <c r="BL68" s="205">
        <f t="shared" si="98"/>
        <v>3983.9837861744418</v>
      </c>
      <c r="BM68" s="205">
        <f t="shared" si="98"/>
        <v>4088.8254647579797</v>
      </c>
      <c r="BN68" s="205">
        <f t="shared" si="98"/>
        <v>4072.2255323155864</v>
      </c>
      <c r="BO68" s="205">
        <f t="shared" si="98"/>
        <v>3934.1839888472614</v>
      </c>
      <c r="BP68" s="205">
        <f t="shared" si="98"/>
        <v>3796.1424453789364</v>
      </c>
      <c r="BQ68" s="205">
        <f t="shared" si="98"/>
        <v>3658.1009019106114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3520.0593584422863</v>
      </c>
      <c r="BS68" s="205">
        <f t="shared" si="99"/>
        <v>3382.0178149739613</v>
      </c>
      <c r="BT68" s="205">
        <f t="shared" si="99"/>
        <v>3243.9762715056363</v>
      </c>
      <c r="BU68" s="205">
        <f t="shared" si="99"/>
        <v>3105.9347280373113</v>
      </c>
      <c r="BV68" s="205">
        <f t="shared" si="99"/>
        <v>2967.8931845689867</v>
      </c>
      <c r="BW68" s="205">
        <f t="shared" si="99"/>
        <v>2829.8516411006613</v>
      </c>
      <c r="BX68" s="205">
        <f t="shared" si="99"/>
        <v>2691.8100976323367</v>
      </c>
      <c r="BY68" s="205">
        <f t="shared" si="99"/>
        <v>2553.7685541640117</v>
      </c>
      <c r="BZ68" s="205">
        <f t="shared" si="99"/>
        <v>2415.7270106956867</v>
      </c>
      <c r="CA68" s="205">
        <f t="shared" si="99"/>
        <v>2277.6854672273616</v>
      </c>
      <c r="CB68" s="205">
        <f t="shared" si="99"/>
        <v>2139.6439237590366</v>
      </c>
      <c r="CC68" s="205">
        <f t="shared" si="99"/>
        <v>2001.6023802907116</v>
      </c>
      <c r="CD68" s="205">
        <f t="shared" si="99"/>
        <v>1863.560836822387</v>
      </c>
      <c r="CE68" s="205">
        <f t="shared" si="99"/>
        <v>1725.519293354062</v>
      </c>
      <c r="CF68" s="205">
        <f t="shared" si="99"/>
        <v>1587.477749885737</v>
      </c>
      <c r="CG68" s="205">
        <f t="shared" si="99"/>
        <v>1449.436206417412</v>
      </c>
      <c r="CH68" s="205">
        <f t="shared" si="99"/>
        <v>1311.394662949087</v>
      </c>
      <c r="CI68" s="205">
        <f t="shared" si="99"/>
        <v>1173.353119480762</v>
      </c>
      <c r="CJ68" s="205">
        <f t="shared" si="99"/>
        <v>1035.3115760124369</v>
      </c>
      <c r="CK68" s="205">
        <f t="shared" si="99"/>
        <v>897.27003254411193</v>
      </c>
      <c r="CL68" s="205">
        <f t="shared" si="99"/>
        <v>759.22848907578737</v>
      </c>
      <c r="CM68" s="205">
        <f t="shared" si="99"/>
        <v>621.18694560746235</v>
      </c>
      <c r="CN68" s="205">
        <f t="shared" si="99"/>
        <v>483.14540213913733</v>
      </c>
      <c r="CO68" s="205">
        <f t="shared" si="99"/>
        <v>345.10385867081231</v>
      </c>
      <c r="CP68" s="205">
        <f t="shared" si="99"/>
        <v>207.0623152024873</v>
      </c>
      <c r="CQ68" s="205">
        <f t="shared" si="99"/>
        <v>69.020771734162281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31716.030622872437</v>
      </c>
      <c r="G70" s="205">
        <f t="shared" si="100"/>
        <v>31716.030622872437</v>
      </c>
      <c r="H70" s="205">
        <f t="shared" si="100"/>
        <v>31716.030622872437</v>
      </c>
      <c r="I70" s="205">
        <f t="shared" si="100"/>
        <v>31716.030622872437</v>
      </c>
      <c r="J70" s="205">
        <f t="shared" si="100"/>
        <v>31716.030622872437</v>
      </c>
      <c r="K70" s="205">
        <f t="shared" si="100"/>
        <v>31716.030622872437</v>
      </c>
      <c r="L70" s="205">
        <f t="shared" si="100"/>
        <v>31716.030622872437</v>
      </c>
      <c r="M70" s="205">
        <f t="shared" si="100"/>
        <v>31716.030622872437</v>
      </c>
      <c r="N70" s="205">
        <f t="shared" si="100"/>
        <v>31716.030622872437</v>
      </c>
      <c r="O70" s="205">
        <f t="shared" si="100"/>
        <v>31716.030622872437</v>
      </c>
      <c r="P70" s="205">
        <f t="shared" si="100"/>
        <v>31716.030622872437</v>
      </c>
      <c r="Q70" s="205">
        <f t="shared" si="100"/>
        <v>31716.030622872437</v>
      </c>
      <c r="R70" s="205">
        <f t="shared" si="100"/>
        <v>31716.030622872437</v>
      </c>
      <c r="S70" s="205">
        <f t="shared" si="100"/>
        <v>31716.030622872437</v>
      </c>
      <c r="T70" s="205">
        <f t="shared" si="100"/>
        <v>31716.030622872437</v>
      </c>
      <c r="U70" s="205">
        <f t="shared" si="100"/>
        <v>31716.030622872437</v>
      </c>
      <c r="V70" s="205">
        <f t="shared" si="100"/>
        <v>31716.030622872437</v>
      </c>
      <c r="W70" s="205">
        <f t="shared" si="100"/>
        <v>31716.030622872437</v>
      </c>
      <c r="X70" s="205">
        <f t="shared" si="100"/>
        <v>31716.030622872437</v>
      </c>
      <c r="Y70" s="205">
        <f t="shared" si="100"/>
        <v>31716.030622872437</v>
      </c>
      <c r="Z70" s="205">
        <f t="shared" si="100"/>
        <v>31716.030622872437</v>
      </c>
      <c r="AA70" s="205">
        <f t="shared" si="100"/>
        <v>31721.197819888341</v>
      </c>
      <c r="AB70" s="205">
        <f t="shared" si="100"/>
        <v>31726.365016904241</v>
      </c>
      <c r="AC70" s="205">
        <f t="shared" si="100"/>
        <v>31731.532213920145</v>
      </c>
      <c r="AD70" s="205">
        <f t="shared" si="100"/>
        <v>31736.699410936049</v>
      </c>
      <c r="AE70" s="205">
        <f t="shared" si="100"/>
        <v>31741.86660795195</v>
      </c>
      <c r="AF70" s="205">
        <f t="shared" si="100"/>
        <v>31747.033804967854</v>
      </c>
      <c r="AG70" s="205">
        <f t="shared" si="100"/>
        <v>31752.201001983758</v>
      </c>
      <c r="AH70" s="205">
        <f t="shared" si="100"/>
        <v>31757.368198999658</v>
      </c>
      <c r="AI70" s="205">
        <f t="shared" si="100"/>
        <v>31762.535396015563</v>
      </c>
      <c r="AJ70" s="205">
        <f t="shared" si="100"/>
        <v>31767.702593031467</v>
      </c>
      <c r="AK70" s="205">
        <f t="shared" si="100"/>
        <v>31772.869790047367</v>
      </c>
      <c r="AL70" s="205">
        <f t="shared" si="100"/>
        <v>31778.036987063271</v>
      </c>
      <c r="AM70" s="205">
        <f t="shared" si="100"/>
        <v>31783.204184079175</v>
      </c>
      <c r="AN70" s="205">
        <f t="shared" si="100"/>
        <v>31788.371381095076</v>
      </c>
      <c r="AO70" s="205">
        <f t="shared" si="100"/>
        <v>31793.53857811098</v>
      </c>
      <c r="AP70" s="205">
        <f t="shared" si="100"/>
        <v>31798.705775126884</v>
      </c>
      <c r="AQ70" s="205">
        <f t="shared" si="100"/>
        <v>31803.872972142784</v>
      </c>
      <c r="AR70" s="205">
        <f t="shared" si="100"/>
        <v>31809.040169158689</v>
      </c>
      <c r="AS70" s="205">
        <f t="shared" si="100"/>
        <v>31814.207366174593</v>
      </c>
      <c r="AT70" s="205">
        <f t="shared" si="100"/>
        <v>31819.374563190493</v>
      </c>
      <c r="AU70" s="205">
        <f t="shared" si="100"/>
        <v>31824.541760206397</v>
      </c>
      <c r="AV70" s="205">
        <f t="shared" si="100"/>
        <v>31829.708957222298</v>
      </c>
      <c r="AW70" s="205">
        <f t="shared" si="100"/>
        <v>31834.876154238202</v>
      </c>
      <c r="AX70" s="205">
        <f t="shared" si="100"/>
        <v>31840.043351254106</v>
      </c>
      <c r="AY70" s="205">
        <f t="shared" si="100"/>
        <v>31845.210548270006</v>
      </c>
      <c r="AZ70" s="205">
        <f t="shared" si="100"/>
        <v>31850.37774528591</v>
      </c>
      <c r="BA70" s="205">
        <f t="shared" si="100"/>
        <v>31855.544942301814</v>
      </c>
      <c r="BB70" s="205">
        <f t="shared" si="100"/>
        <v>31860.712139317715</v>
      </c>
      <c r="BC70" s="205">
        <f t="shared" si="100"/>
        <v>31865.879336333619</v>
      </c>
      <c r="BD70" s="205">
        <f t="shared" si="100"/>
        <v>31871.046533349523</v>
      </c>
      <c r="BE70" s="205">
        <f t="shared" si="100"/>
        <v>31876.213730365424</v>
      </c>
      <c r="BF70" s="205">
        <f t="shared" si="100"/>
        <v>31881.380927381328</v>
      </c>
      <c r="BG70" s="205">
        <f t="shared" si="100"/>
        <v>31886.548124397232</v>
      </c>
      <c r="BH70" s="205">
        <f t="shared" si="100"/>
        <v>31891.715321413132</v>
      </c>
      <c r="BI70" s="205">
        <f t="shared" si="100"/>
        <v>31896.882518429036</v>
      </c>
      <c r="BJ70" s="205">
        <f t="shared" si="100"/>
        <v>31902.04971544494</v>
      </c>
      <c r="BK70" s="205">
        <f t="shared" si="100"/>
        <v>31907.216912460841</v>
      </c>
      <c r="BL70" s="205">
        <f t="shared" si="100"/>
        <v>31912.384109476745</v>
      </c>
      <c r="BM70" s="205">
        <f t="shared" si="100"/>
        <v>31917.551306492649</v>
      </c>
      <c r="BN70" s="205">
        <f t="shared" si="100"/>
        <v>31949.651849320791</v>
      </c>
      <c r="BO70" s="205">
        <f t="shared" si="100"/>
        <v>32008.685737961172</v>
      </c>
      <c r="BP70" s="205">
        <f t="shared" si="100"/>
        <v>32067.719626601556</v>
      </c>
      <c r="BQ70" s="205">
        <f t="shared" si="100"/>
        <v>32126.75351524194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32185.787403882321</v>
      </c>
      <c r="BS70" s="205">
        <f t="shared" si="102"/>
        <v>32244.821292522705</v>
      </c>
      <c r="BT70" s="205">
        <f t="shared" si="102"/>
        <v>32303.85518116309</v>
      </c>
      <c r="BU70" s="205">
        <f t="shared" si="102"/>
        <v>32362.88906980347</v>
      </c>
      <c r="BV70" s="205">
        <f t="shared" si="102"/>
        <v>32421.922958443854</v>
      </c>
      <c r="BW70" s="205">
        <f t="shared" si="102"/>
        <v>32480.956847084235</v>
      </c>
      <c r="BX70" s="205">
        <f t="shared" si="102"/>
        <v>32539.990735724619</v>
      </c>
      <c r="BY70" s="205">
        <f t="shared" si="102"/>
        <v>32599.024624365004</v>
      </c>
      <c r="BZ70" s="205">
        <f t="shared" si="102"/>
        <v>32658.058513005384</v>
      </c>
      <c r="CA70" s="205">
        <f t="shared" si="102"/>
        <v>32717.092401645768</v>
      </c>
      <c r="CB70" s="205">
        <f t="shared" si="102"/>
        <v>32776.126290286149</v>
      </c>
      <c r="CC70" s="205">
        <f t="shared" si="102"/>
        <v>32835.160178926533</v>
      </c>
      <c r="CD70" s="205">
        <f t="shared" si="102"/>
        <v>32894.194067566918</v>
      </c>
      <c r="CE70" s="205">
        <f t="shared" si="102"/>
        <v>32953.227956207302</v>
      </c>
      <c r="CF70" s="205">
        <f t="shared" si="102"/>
        <v>33012.261844847686</v>
      </c>
      <c r="CG70" s="205">
        <f t="shared" si="102"/>
        <v>33071.295733488063</v>
      </c>
      <c r="CH70" s="205">
        <f t="shared" si="102"/>
        <v>33130.329622128447</v>
      </c>
      <c r="CI70" s="205">
        <f t="shared" si="102"/>
        <v>33189.363510768831</v>
      </c>
      <c r="CJ70" s="205">
        <f t="shared" si="102"/>
        <v>33248.397399409216</v>
      </c>
      <c r="CK70" s="205">
        <f t="shared" si="102"/>
        <v>33307.4312880496</v>
      </c>
      <c r="CL70" s="205">
        <f t="shared" si="102"/>
        <v>33366.465176689977</v>
      </c>
      <c r="CM70" s="205">
        <f t="shared" si="102"/>
        <v>33425.499065330361</v>
      </c>
      <c r="CN70" s="205">
        <f t="shared" si="102"/>
        <v>33484.532953970745</v>
      </c>
      <c r="CO70" s="205">
        <f t="shared" si="102"/>
        <v>33543.56684261113</v>
      </c>
      <c r="CP70" s="205">
        <f t="shared" si="102"/>
        <v>33602.600731251514</v>
      </c>
      <c r="CQ70" s="205">
        <f t="shared" si="102"/>
        <v>33661.634619891898</v>
      </c>
      <c r="CR70" s="205">
        <f t="shared" si="102"/>
        <v>32086.81101353532</v>
      </c>
      <c r="CS70" s="205">
        <f t="shared" si="102"/>
        <v>28878.129912181786</v>
      </c>
      <c r="CT70" s="205">
        <f t="shared" si="102"/>
        <v>25669.448810828257</v>
      </c>
      <c r="CU70" s="205">
        <f t="shared" si="102"/>
        <v>22460.767709474727</v>
      </c>
      <c r="CV70" s="205">
        <f t="shared" si="102"/>
        <v>19252.086608121193</v>
      </c>
      <c r="CW70" s="205">
        <f t="shared" si="102"/>
        <v>16043.40550676766</v>
      </c>
      <c r="CX70" s="205">
        <f t="shared" si="102"/>
        <v>12834.724405414127</v>
      </c>
      <c r="CY70" s="205">
        <f t="shared" si="102"/>
        <v>9626.0433040605967</v>
      </c>
      <c r="CZ70" s="205">
        <f t="shared" si="102"/>
        <v>6417.3622027070633</v>
      </c>
      <c r="DA70" s="205">
        <f t="shared" si="102"/>
        <v>3208.6811013535334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55686.942825814651</v>
      </c>
      <c r="G72" s="205">
        <f t="shared" ref="G72:BR72" si="105">SUM(G59:G71)</f>
        <v>55346.682825814642</v>
      </c>
      <c r="H72" s="205">
        <f t="shared" si="105"/>
        <v>55006.422825814647</v>
      </c>
      <c r="I72" s="205">
        <f t="shared" si="105"/>
        <v>54666.162825814645</v>
      </c>
      <c r="J72" s="205">
        <f t="shared" si="105"/>
        <v>54325.902825814643</v>
      </c>
      <c r="K72" s="205">
        <f t="shared" si="105"/>
        <v>53985.642825814648</v>
      </c>
      <c r="L72" s="205">
        <f t="shared" si="105"/>
        <v>53645.382825814646</v>
      </c>
      <c r="M72" s="205">
        <f t="shared" si="105"/>
        <v>53305.122825814644</v>
      </c>
      <c r="N72" s="205">
        <f t="shared" si="105"/>
        <v>52964.862825814649</v>
      </c>
      <c r="O72" s="205">
        <f t="shared" si="105"/>
        <v>52624.60282581464</v>
      </c>
      <c r="P72" s="205">
        <f t="shared" si="105"/>
        <v>52284.342825814645</v>
      </c>
      <c r="Q72" s="205">
        <f t="shared" si="105"/>
        <v>51944.082825814643</v>
      </c>
      <c r="R72" s="205">
        <f t="shared" si="105"/>
        <v>51603.822825814641</v>
      </c>
      <c r="S72" s="205">
        <f t="shared" si="105"/>
        <v>51263.562825814646</v>
      </c>
      <c r="T72" s="205">
        <f t="shared" si="105"/>
        <v>50923.302825814644</v>
      </c>
      <c r="U72" s="205">
        <f t="shared" si="105"/>
        <v>50583.042825814642</v>
      </c>
      <c r="V72" s="205">
        <f t="shared" si="105"/>
        <v>50242.782825814647</v>
      </c>
      <c r="W72" s="205">
        <f t="shared" si="105"/>
        <v>49902.522825814645</v>
      </c>
      <c r="X72" s="205">
        <f t="shared" si="105"/>
        <v>49562.262825814643</v>
      </c>
      <c r="Y72" s="205">
        <f t="shared" si="105"/>
        <v>49222.002825814649</v>
      </c>
      <c r="Z72" s="205">
        <f t="shared" si="105"/>
        <v>48881.742825814639</v>
      </c>
      <c r="AA72" s="205">
        <f t="shared" si="105"/>
        <v>49157.565919060944</v>
      </c>
      <c r="AB72" s="205">
        <f t="shared" si="105"/>
        <v>49433.389012307249</v>
      </c>
      <c r="AC72" s="205">
        <f t="shared" si="105"/>
        <v>49709.212105553554</v>
      </c>
      <c r="AD72" s="205">
        <f t="shared" si="105"/>
        <v>49985.035198799858</v>
      </c>
      <c r="AE72" s="205">
        <f t="shared" si="105"/>
        <v>50260.858292046163</v>
      </c>
      <c r="AF72" s="205">
        <f t="shared" si="105"/>
        <v>50536.681385292468</v>
      </c>
      <c r="AG72" s="205">
        <f t="shared" si="105"/>
        <v>50812.504478538773</v>
      </c>
      <c r="AH72" s="205">
        <f t="shared" si="105"/>
        <v>51088.32757178507</v>
      </c>
      <c r="AI72" s="205">
        <f t="shared" si="105"/>
        <v>51364.150665031375</v>
      </c>
      <c r="AJ72" s="205">
        <f t="shared" si="105"/>
        <v>51639.97375827768</v>
      </c>
      <c r="AK72" s="205">
        <f t="shared" si="105"/>
        <v>51915.796851523977</v>
      </c>
      <c r="AL72" s="205">
        <f t="shared" si="105"/>
        <v>52191.619944770282</v>
      </c>
      <c r="AM72" s="205">
        <f t="shared" si="105"/>
        <v>52467.443038016587</v>
      </c>
      <c r="AN72" s="205">
        <f t="shared" si="105"/>
        <v>52743.266131262892</v>
      </c>
      <c r="AO72" s="205">
        <f t="shared" si="105"/>
        <v>53019.089224509196</v>
      </c>
      <c r="AP72" s="205">
        <f t="shared" si="105"/>
        <v>53294.912317755501</v>
      </c>
      <c r="AQ72" s="205">
        <f t="shared" si="105"/>
        <v>53570.735411001806</v>
      </c>
      <c r="AR72" s="205">
        <f t="shared" si="105"/>
        <v>53846.558504248103</v>
      </c>
      <c r="AS72" s="205">
        <f t="shared" si="105"/>
        <v>54122.381597494415</v>
      </c>
      <c r="AT72" s="205">
        <f t="shared" si="105"/>
        <v>54398.204690740706</v>
      </c>
      <c r="AU72" s="205">
        <f t="shared" si="105"/>
        <v>54674.027783987018</v>
      </c>
      <c r="AV72" s="205">
        <f t="shared" si="105"/>
        <v>54949.850877233315</v>
      </c>
      <c r="AW72" s="205">
        <f t="shared" si="105"/>
        <v>55225.67397047962</v>
      </c>
      <c r="AX72" s="205">
        <f t="shared" si="105"/>
        <v>55501.497063725925</v>
      </c>
      <c r="AY72" s="205">
        <f t="shared" si="105"/>
        <v>55777.32015697223</v>
      </c>
      <c r="AZ72" s="205">
        <f t="shared" si="105"/>
        <v>56053.143250218534</v>
      </c>
      <c r="BA72" s="205">
        <f t="shared" si="105"/>
        <v>56328.966343464839</v>
      </c>
      <c r="BB72" s="205">
        <f t="shared" si="105"/>
        <v>56604.789436711137</v>
      </c>
      <c r="BC72" s="205">
        <f t="shared" si="105"/>
        <v>56880.612529957449</v>
      </c>
      <c r="BD72" s="205">
        <f t="shared" si="105"/>
        <v>57156.435623203739</v>
      </c>
      <c r="BE72" s="205">
        <f t="shared" si="105"/>
        <v>57432.258716450044</v>
      </c>
      <c r="BF72" s="205">
        <f t="shared" si="105"/>
        <v>57708.081809696349</v>
      </c>
      <c r="BG72" s="205">
        <f t="shared" si="105"/>
        <v>57983.904902942661</v>
      </c>
      <c r="BH72" s="205">
        <f t="shared" si="105"/>
        <v>58259.727996188958</v>
      </c>
      <c r="BI72" s="205">
        <f t="shared" si="105"/>
        <v>58535.551089435263</v>
      </c>
      <c r="BJ72" s="205">
        <f t="shared" si="105"/>
        <v>58811.374182681568</v>
      </c>
      <c r="BK72" s="205">
        <f t="shared" si="105"/>
        <v>59087.197275927865</v>
      </c>
      <c r="BL72" s="205">
        <f t="shared" si="105"/>
        <v>59363.02036917417</v>
      </c>
      <c r="BM72" s="205">
        <f t="shared" si="105"/>
        <v>59638.843462420475</v>
      </c>
      <c r="BN72" s="205">
        <f t="shared" si="105"/>
        <v>61077.52175236302</v>
      </c>
      <c r="BO72" s="205">
        <f t="shared" si="105"/>
        <v>63679.055239001813</v>
      </c>
      <c r="BP72" s="205">
        <f t="shared" si="105"/>
        <v>66280.588725640599</v>
      </c>
      <c r="BQ72" s="205">
        <f t="shared" si="105"/>
        <v>68882.122212279384</v>
      </c>
      <c r="BR72" s="205">
        <f t="shared" si="105"/>
        <v>71483.655698918184</v>
      </c>
      <c r="BS72" s="205">
        <f t="shared" ref="BS72:DA72" si="106">SUM(BS59:BS71)</f>
        <v>74085.18918555697</v>
      </c>
      <c r="BT72" s="205">
        <f t="shared" si="106"/>
        <v>76686.722672195756</v>
      </c>
      <c r="BU72" s="205">
        <f t="shared" si="106"/>
        <v>79288.256158834542</v>
      </c>
      <c r="BV72" s="205">
        <f t="shared" si="106"/>
        <v>81889.789645473342</v>
      </c>
      <c r="BW72" s="205">
        <f t="shared" si="106"/>
        <v>84491.323132112127</v>
      </c>
      <c r="BX72" s="205">
        <f t="shared" si="106"/>
        <v>87092.856618750913</v>
      </c>
      <c r="BY72" s="205">
        <f t="shared" si="106"/>
        <v>89694.390105389699</v>
      </c>
      <c r="BZ72" s="205">
        <f t="shared" si="106"/>
        <v>92295.923592028485</v>
      </c>
      <c r="CA72" s="205">
        <f t="shared" si="106"/>
        <v>94897.457078667285</v>
      </c>
      <c r="CB72" s="205">
        <f t="shared" si="106"/>
        <v>97498.99056530607</v>
      </c>
      <c r="CC72" s="205">
        <f t="shared" si="106"/>
        <v>100100.52405194487</v>
      </c>
      <c r="CD72" s="205">
        <f t="shared" si="106"/>
        <v>102702.05753858366</v>
      </c>
      <c r="CE72" s="205">
        <f t="shared" si="106"/>
        <v>105303.59102522244</v>
      </c>
      <c r="CF72" s="205">
        <f t="shared" si="106"/>
        <v>107905.12451186124</v>
      </c>
      <c r="CG72" s="205">
        <f t="shared" si="106"/>
        <v>110506.6579985</v>
      </c>
      <c r="CH72" s="205">
        <f t="shared" si="106"/>
        <v>113108.19148513881</v>
      </c>
      <c r="CI72" s="205">
        <f t="shared" si="106"/>
        <v>115709.7249717776</v>
      </c>
      <c r="CJ72" s="205">
        <f t="shared" si="106"/>
        <v>118311.25845841639</v>
      </c>
      <c r="CK72" s="205">
        <f t="shared" si="106"/>
        <v>120912.79194505517</v>
      </c>
      <c r="CL72" s="205">
        <f t="shared" si="106"/>
        <v>123514.32543169396</v>
      </c>
      <c r="CM72" s="205">
        <f t="shared" si="106"/>
        <v>126115.85891833276</v>
      </c>
      <c r="CN72" s="205">
        <f t="shared" si="106"/>
        <v>128717.39240497154</v>
      </c>
      <c r="CO72" s="205">
        <f t="shared" si="106"/>
        <v>131318.92589161033</v>
      </c>
      <c r="CP72" s="205">
        <f t="shared" si="106"/>
        <v>133920.45937824913</v>
      </c>
      <c r="CQ72" s="205">
        <f t="shared" si="106"/>
        <v>136521.9928648879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91881.839738804876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-21280.482860135548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-0.62736554018818202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-7.1953694760516473E-16</v>
      </c>
      <c r="D113" s="213">
        <f t="shared" si="108"/>
        <v>2.3543143070395396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-20.219466583968035</v>
      </c>
      <c r="D114" s="213">
        <f t="shared" si="108"/>
        <v>-53.244595337782485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2488.1283916576449</v>
      </c>
      <c r="E115" s="213">
        <f t="shared" si="109"/>
        <v>-7108.9382618789859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104.84167858353794</v>
      </c>
      <c r="D117" s="213">
        <f t="shared" si="108"/>
        <v>-138.04154346832496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5.1671970159028504</v>
      </c>
      <c r="D119" s="213">
        <f t="shared" si="108"/>
        <v>59.033888640382912</v>
      </c>
      <c r="E119" s="213">
        <f t="shared" si="109"/>
        <v>-3208.6811013535321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2016-08-10T07:43:27Z</dcterms:modified>
  <cp:category/>
</cp:coreProperties>
</file>