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67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I91" i="8"/>
  <c r="B92" i="8"/>
  <c r="C92" i="8"/>
  <c r="D92" i="8"/>
  <c r="I92" i="8"/>
  <c r="B93" i="8"/>
  <c r="C93" i="8"/>
  <c r="D93" i="8"/>
  <c r="I93" i="8"/>
  <c r="B94" i="8"/>
  <c r="C94" i="8"/>
  <c r="D94" i="8"/>
  <c r="I94" i="8"/>
  <c r="B95" i="8"/>
  <c r="C95" i="8"/>
  <c r="D95" i="8"/>
  <c r="I95" i="8"/>
  <c r="B96" i="8"/>
  <c r="C96" i="8"/>
  <c r="D96" i="8"/>
  <c r="I96" i="8"/>
  <c r="B97" i="8"/>
  <c r="C97" i="8"/>
  <c r="D97" i="8"/>
  <c r="I97" i="8"/>
  <c r="B98" i="8"/>
  <c r="C98" i="8"/>
  <c r="D98" i="8"/>
  <c r="I98" i="8"/>
  <c r="B99" i="8"/>
  <c r="C99" i="8"/>
  <c r="D99" i="8"/>
  <c r="I99" i="8"/>
  <c r="B100" i="8"/>
  <c r="C100" i="8"/>
  <c r="D100" i="8"/>
  <c r="I100" i="8"/>
  <c r="B101" i="8"/>
  <c r="C101" i="8"/>
  <c r="D101" i="8"/>
  <c r="I101" i="8"/>
  <c r="B102" i="8"/>
  <c r="C102" i="8"/>
  <c r="D102" i="8"/>
  <c r="I102" i="8"/>
  <c r="B103" i="8"/>
  <c r="C103" i="8"/>
  <c r="D103" i="8"/>
  <c r="I103" i="8"/>
  <c r="B104" i="8"/>
  <c r="C104" i="8"/>
  <c r="D104" i="8"/>
  <c r="I104" i="8"/>
  <c r="B105" i="8"/>
  <c r="C105" i="8"/>
  <c r="D105" i="8"/>
  <c r="I105" i="8"/>
  <c r="B106" i="8"/>
  <c r="C106" i="8"/>
  <c r="D106" i="8"/>
  <c r="I106" i="8"/>
  <c r="B107" i="8"/>
  <c r="C107" i="8"/>
  <c r="D107" i="8"/>
  <c r="I107" i="8"/>
  <c r="B108" i="8"/>
  <c r="C108" i="8"/>
  <c r="D108" i="8"/>
  <c r="I108" i="8"/>
  <c r="B109" i="8"/>
  <c r="C109" i="8"/>
  <c r="D109" i="8"/>
  <c r="I109" i="8"/>
  <c r="B110" i="8"/>
  <c r="C110" i="8"/>
  <c r="D110" i="8"/>
  <c r="I110" i="8"/>
  <c r="B111" i="8"/>
  <c r="C111" i="8"/>
  <c r="D111" i="8"/>
  <c r="I111" i="8"/>
  <c r="B112" i="8"/>
  <c r="C112" i="8"/>
  <c r="D112" i="8"/>
  <c r="I112" i="8"/>
  <c r="B113" i="8"/>
  <c r="C113" i="8"/>
  <c r="D113" i="8"/>
  <c r="I113" i="8"/>
  <c r="B114" i="8"/>
  <c r="C114" i="8"/>
  <c r="D114" i="8"/>
  <c r="I114" i="8"/>
  <c r="B115" i="8"/>
  <c r="C115" i="8"/>
  <c r="D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I124" i="8"/>
  <c r="I30" i="8"/>
  <c r="I32" i="8"/>
  <c r="B125" i="8"/>
  <c r="I128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I91" i="7"/>
  <c r="B92" i="7"/>
  <c r="C92" i="7"/>
  <c r="D92" i="7"/>
  <c r="I92" i="7"/>
  <c r="B93" i="7"/>
  <c r="C93" i="7"/>
  <c r="D93" i="7"/>
  <c r="I93" i="7"/>
  <c r="B94" i="7"/>
  <c r="C94" i="7"/>
  <c r="D94" i="7"/>
  <c r="I94" i="7"/>
  <c r="B95" i="7"/>
  <c r="C95" i="7"/>
  <c r="D95" i="7"/>
  <c r="I95" i="7"/>
  <c r="B96" i="7"/>
  <c r="C96" i="7"/>
  <c r="D96" i="7"/>
  <c r="I96" i="7"/>
  <c r="B97" i="7"/>
  <c r="C97" i="7"/>
  <c r="D97" i="7"/>
  <c r="I97" i="7"/>
  <c r="B98" i="7"/>
  <c r="C98" i="7"/>
  <c r="D98" i="7"/>
  <c r="I98" i="7"/>
  <c r="B99" i="7"/>
  <c r="C99" i="7"/>
  <c r="D99" i="7"/>
  <c r="I99" i="7"/>
  <c r="B100" i="7"/>
  <c r="C100" i="7"/>
  <c r="D100" i="7"/>
  <c r="I100" i="7"/>
  <c r="B101" i="7"/>
  <c r="C101" i="7"/>
  <c r="D101" i="7"/>
  <c r="I101" i="7"/>
  <c r="B102" i="7"/>
  <c r="C102" i="7"/>
  <c r="D102" i="7"/>
  <c r="I102" i="7"/>
  <c r="B103" i="7"/>
  <c r="C103" i="7"/>
  <c r="D103" i="7"/>
  <c r="I103" i="7"/>
  <c r="B104" i="7"/>
  <c r="C104" i="7"/>
  <c r="D104" i="7"/>
  <c r="I104" i="7"/>
  <c r="B105" i="7"/>
  <c r="C105" i="7"/>
  <c r="D105" i="7"/>
  <c r="I105" i="7"/>
  <c r="B106" i="7"/>
  <c r="C106" i="7"/>
  <c r="D106" i="7"/>
  <c r="I106" i="7"/>
  <c r="B107" i="7"/>
  <c r="C107" i="7"/>
  <c r="D107" i="7"/>
  <c r="I107" i="7"/>
  <c r="B108" i="7"/>
  <c r="C108" i="7"/>
  <c r="D108" i="7"/>
  <c r="I108" i="7"/>
  <c r="B109" i="7"/>
  <c r="C109" i="7"/>
  <c r="D109" i="7"/>
  <c r="I109" i="7"/>
  <c r="B110" i="7"/>
  <c r="C110" i="7"/>
  <c r="D110" i="7"/>
  <c r="I110" i="7"/>
  <c r="B111" i="7"/>
  <c r="C111" i="7"/>
  <c r="D111" i="7"/>
  <c r="I111" i="7"/>
  <c r="B112" i="7"/>
  <c r="C112" i="7"/>
  <c r="D112" i="7"/>
  <c r="I112" i="7"/>
  <c r="B113" i="7"/>
  <c r="C113" i="7"/>
  <c r="D113" i="7"/>
  <c r="I113" i="7"/>
  <c r="B114" i="7"/>
  <c r="C114" i="7"/>
  <c r="D114" i="7"/>
  <c r="I114" i="7"/>
  <c r="B115" i="7"/>
  <c r="C115" i="7"/>
  <c r="D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I124" i="7"/>
  <c r="I30" i="7"/>
  <c r="I32" i="7"/>
  <c r="B125" i="7"/>
  <c r="I128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I91" i="12"/>
  <c r="B92" i="12"/>
  <c r="C92" i="12"/>
  <c r="D92" i="12"/>
  <c r="I92" i="12"/>
  <c r="B93" i="12"/>
  <c r="C93" i="12"/>
  <c r="D93" i="12"/>
  <c r="I93" i="12"/>
  <c r="B94" i="12"/>
  <c r="C94" i="12"/>
  <c r="D94" i="12"/>
  <c r="I94" i="12"/>
  <c r="B95" i="12"/>
  <c r="C95" i="12"/>
  <c r="D95" i="12"/>
  <c r="I95" i="12"/>
  <c r="B96" i="12"/>
  <c r="C96" i="12"/>
  <c r="D96" i="12"/>
  <c r="I96" i="12"/>
  <c r="B97" i="12"/>
  <c r="C97" i="12"/>
  <c r="D97" i="12"/>
  <c r="I97" i="12"/>
  <c r="B98" i="12"/>
  <c r="C98" i="12"/>
  <c r="D98" i="12"/>
  <c r="I98" i="12"/>
  <c r="B99" i="12"/>
  <c r="C99" i="12"/>
  <c r="D99" i="12"/>
  <c r="I99" i="12"/>
  <c r="B100" i="12"/>
  <c r="C100" i="12"/>
  <c r="D100" i="12"/>
  <c r="I100" i="12"/>
  <c r="B101" i="12"/>
  <c r="C101" i="12"/>
  <c r="D101" i="12"/>
  <c r="I101" i="12"/>
  <c r="B102" i="12"/>
  <c r="C102" i="12"/>
  <c r="D102" i="12"/>
  <c r="I102" i="12"/>
  <c r="B103" i="12"/>
  <c r="C103" i="12"/>
  <c r="D103" i="12"/>
  <c r="I103" i="12"/>
  <c r="B104" i="12"/>
  <c r="C104" i="12"/>
  <c r="D104" i="12"/>
  <c r="I104" i="12"/>
  <c r="B105" i="12"/>
  <c r="C105" i="12"/>
  <c r="D105" i="12"/>
  <c r="I105" i="12"/>
  <c r="B106" i="12"/>
  <c r="C106" i="12"/>
  <c r="D106" i="12"/>
  <c r="I106" i="12"/>
  <c r="B107" i="12"/>
  <c r="C107" i="12"/>
  <c r="D107" i="12"/>
  <c r="I107" i="12"/>
  <c r="B108" i="12"/>
  <c r="C108" i="12"/>
  <c r="D108" i="12"/>
  <c r="I108" i="12"/>
  <c r="B109" i="12"/>
  <c r="C109" i="12"/>
  <c r="D109" i="12"/>
  <c r="I109" i="12"/>
  <c r="B110" i="12"/>
  <c r="C110" i="12"/>
  <c r="D110" i="12"/>
  <c r="I110" i="12"/>
  <c r="B111" i="12"/>
  <c r="C111" i="12"/>
  <c r="D111" i="12"/>
  <c r="I111" i="12"/>
  <c r="B112" i="12"/>
  <c r="C112" i="12"/>
  <c r="D112" i="12"/>
  <c r="I112" i="12"/>
  <c r="B113" i="12"/>
  <c r="C113" i="12"/>
  <c r="D113" i="12"/>
  <c r="I113" i="12"/>
  <c r="B114" i="12"/>
  <c r="C114" i="12"/>
  <c r="D114" i="12"/>
  <c r="I114" i="12"/>
  <c r="B115" i="12"/>
  <c r="C115" i="12"/>
  <c r="D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I124" i="12"/>
  <c r="I30" i="12"/>
  <c r="I32" i="12"/>
  <c r="B125" i="12"/>
  <c r="I128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G37" i="12"/>
  <c r="H91" i="12"/>
  <c r="G38" i="12"/>
  <c r="H92" i="12"/>
  <c r="G39" i="12"/>
  <c r="H93" i="12"/>
  <c r="G40" i="12"/>
  <c r="H94" i="12"/>
  <c r="G41" i="12"/>
  <c r="H95" i="12"/>
  <c r="G42" i="12"/>
  <c r="H96" i="12"/>
  <c r="G43" i="12"/>
  <c r="H97" i="12"/>
  <c r="G44" i="12"/>
  <c r="H98" i="12"/>
  <c r="G45" i="12"/>
  <c r="H99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H125" i="12"/>
  <c r="H126" i="12"/>
  <c r="H127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<sst xmlns="http://schemas.openxmlformats.org/spreadsheetml/2006/main" count="790" uniqueCount="145">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</sst>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0.0176999502646959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0.313728638430497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0.648323112328767</c:v>
                </c:pt>
                <c:pt idx="2" formatCode="0.0%">
                  <c:v>0.579285697019093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568488"/>
        <c:axId val="-2014565144"/>
      </c:barChart>
      <c:catAx>
        <c:axId val="-201456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6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56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68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0.757575757575757</c:v>
                </c:pt>
                <c:pt idx="1">
                  <c:v>0.757575757575757</c:v>
                </c:pt>
                <c:pt idx="2">
                  <c:v>0.757575757575757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0.242424242424242</c:v>
                </c:pt>
                <c:pt idx="1">
                  <c:v>0.242424242424242</c:v>
                </c:pt>
                <c:pt idx="2">
                  <c:v>0.242424242424242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511400"/>
        <c:axId val="-2013508376"/>
      </c:barChart>
      <c:catAx>
        <c:axId val="-201351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508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508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51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368536"/>
        <c:axId val="-2013365480"/>
      </c:barChart>
      <c:catAx>
        <c:axId val="-201336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365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365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36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0.17491578129049</c:v>
                </c:pt>
                <c:pt idx="1">
                  <c:v>0.17491578129049</c:v>
                </c:pt>
                <c:pt idx="2">
                  <c:v>0.17491578129049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0.132806426535372</c:v>
                </c:pt>
                <c:pt idx="1">
                  <c:v>0.132806426535372</c:v>
                </c:pt>
                <c:pt idx="2">
                  <c:v>0.132806426535372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0.116610520860327</c:v>
                </c:pt>
                <c:pt idx="1">
                  <c:v>0.116610520860327</c:v>
                </c:pt>
                <c:pt idx="2">
                  <c:v>0.116610520860327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0.142523969940399</c:v>
                </c:pt>
                <c:pt idx="1">
                  <c:v>0.142523969940399</c:v>
                </c:pt>
                <c:pt idx="2">
                  <c:v>0.142523969940399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0.349831562580979</c:v>
                </c:pt>
                <c:pt idx="1">
                  <c:v>0.349831562580979</c:v>
                </c:pt>
                <c:pt idx="2">
                  <c:v>0.349831562580979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0.0833117387924333</c:v>
                </c:pt>
                <c:pt idx="1">
                  <c:v>0.0833117387924333</c:v>
                </c:pt>
                <c:pt idx="2">
                  <c:v>0.0833117387924333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127128"/>
        <c:axId val="-2014130264"/>
      </c:barChart>
      <c:catAx>
        <c:axId val="-201412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130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13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12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8886.0</c:v>
                </c:pt>
                <c:pt idx="1">
                  <c:v>17486.0</c:v>
                </c:pt>
                <c:pt idx="2">
                  <c:v>39600.0</c:v>
                </c:pt>
                <c:pt idx="3">
                  <c:v>0.0</c:v>
                </c:pt>
                <c:pt idx="4">
                  <c:v>8886.0</c:v>
                </c:pt>
                <c:pt idx="5">
                  <c:v>17486.0</c:v>
                </c:pt>
                <c:pt idx="6">
                  <c:v>39600.0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6550.0</c:v>
                </c:pt>
                <c:pt idx="1">
                  <c:v>133</c:v>
                </c:pt>
                <c:pt idx="2">
                  <c:v>0.0</c:v>
                </c:pt>
                <c:pt idx="3">
                  <c:v>0.0</c:v>
                </c:pt>
                <c:pt idx="4">
                  <c:v>6550.0</c:v>
                </c:pt>
                <c:pt idx="5">
                  <c:v>133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972.2885562307183</c:v>
                </c:pt>
                <c:pt idx="1">
                  <c:v>972.2885562307183</c:v>
                </c:pt>
                <c:pt idx="2">
                  <c:v>0.0</c:v>
                </c:pt>
                <c:pt idx="3">
                  <c:v>0.0</c:v>
                </c:pt>
                <c:pt idx="4">
                  <c:v>972.2885562307183</c:v>
                </c:pt>
                <c:pt idx="5">
                  <c:v>972.2885562307183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249784"/>
        <c:axId val="-20142531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  <c:pt idx="3">
                  <c:v>17800.51565503642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17800.51565503642</c:v>
                </c:pt>
                <c:pt idx="5" formatCode="#,##0">
                  <c:v>17800.51565503642</c:v>
                </c:pt>
                <c:pt idx="6" formatCode="#,##0">
                  <c:v>17800.51565503642</c:v>
                </c:pt>
                <c:pt idx="7" formatCode="#,##0">
                  <c:v>17800.51565503642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25589.84898836975</c:v>
                </c:pt>
                <c:pt idx="1">
                  <c:v>25589.84898836975</c:v>
                </c:pt>
                <c:pt idx="2">
                  <c:v>25589.84898836975</c:v>
                </c:pt>
                <c:pt idx="3">
                  <c:v>25589.84898836975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25589.84898836975</c:v>
                </c:pt>
                <c:pt idx="5" formatCode="#,##0">
                  <c:v>25589.84898836975</c:v>
                </c:pt>
                <c:pt idx="6" formatCode="#,##0">
                  <c:v>25589.84898836975</c:v>
                </c:pt>
                <c:pt idx="7" formatCode="#,##0">
                  <c:v>25589.84898836975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39461.84898836975</c:v>
                </c:pt>
                <c:pt idx="1">
                  <c:v>39461.84898836975</c:v>
                </c:pt>
                <c:pt idx="2">
                  <c:v>39461.84898836975</c:v>
                </c:pt>
                <c:pt idx="3">
                  <c:v>39461.84898836975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39461.84898836975</c:v>
                </c:pt>
                <c:pt idx="5" formatCode="#,##0">
                  <c:v>39461.84898836975</c:v>
                </c:pt>
                <c:pt idx="6" formatCode="#,##0">
                  <c:v>39461.84898836975</c:v>
                </c:pt>
                <c:pt idx="7" formatCode="#,##0">
                  <c:v>39461.84898836975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249784"/>
        <c:axId val="-2014253176"/>
      </c:lineChart>
      <c:catAx>
        <c:axId val="-201424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25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25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24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8886.0</c:v>
                </c:pt>
                <c:pt idx="1">
                  <c:v>17486.0</c:v>
                </c:pt>
                <c:pt idx="2">
                  <c:v>39600.0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6550.0</c:v>
                </c:pt>
                <c:pt idx="1">
                  <c:v>133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972.2885562307183</c:v>
                </c:pt>
                <c:pt idx="1">
                  <c:v>972.2885562307183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6189528"/>
        <c:axId val="-199618629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  <c:pt idx="3">
                  <c:v>17800.51565503642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25589.84898836975</c:v>
                </c:pt>
                <c:pt idx="1">
                  <c:v>25589.84898836975</c:v>
                </c:pt>
                <c:pt idx="2">
                  <c:v>25589.84898836975</c:v>
                </c:pt>
                <c:pt idx="3">
                  <c:v>25589.84898836975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39461.84898836975</c:v>
                </c:pt>
                <c:pt idx="1">
                  <c:v>39461.84898836975</c:v>
                </c:pt>
                <c:pt idx="2">
                  <c:v>39461.84898836975</c:v>
                </c:pt>
                <c:pt idx="3">
                  <c:v>39461.84898836975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189528"/>
        <c:axId val="-1996186296"/>
      </c:lineChart>
      <c:catAx>
        <c:axId val="-199618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18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18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189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8886.0</c:v>
                </c:pt>
                <c:pt idx="1">
                  <c:v>8886.0</c:v>
                </c:pt>
                <c:pt idx="2">
                  <c:v>8886.0</c:v>
                </c:pt>
                <c:pt idx="3">
                  <c:v>8886.0</c:v>
                </c:pt>
                <c:pt idx="4">
                  <c:v>8886.0</c:v>
                </c:pt>
                <c:pt idx="5">
                  <c:v>8886.0</c:v>
                </c:pt>
                <c:pt idx="6">
                  <c:v>8886.0</c:v>
                </c:pt>
                <c:pt idx="7">
                  <c:v>8886.0</c:v>
                </c:pt>
                <c:pt idx="8">
                  <c:v>17486.0</c:v>
                </c:pt>
                <c:pt idx="9">
                  <c:v>17486.0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6550.0</c:v>
                </c:pt>
                <c:pt idx="1">
                  <c:v>6550.0</c:v>
                </c:pt>
                <c:pt idx="2">
                  <c:v>6550.0</c:v>
                </c:pt>
                <c:pt idx="3">
                  <c:v>6550.0</c:v>
                </c:pt>
                <c:pt idx="4">
                  <c:v>6550.0</c:v>
                </c:pt>
                <c:pt idx="5">
                  <c:v>6550.0</c:v>
                </c:pt>
                <c:pt idx="6">
                  <c:v>6550.0</c:v>
                </c:pt>
                <c:pt idx="7">
                  <c:v>6550.0</c:v>
                </c:pt>
                <c:pt idx="8">
                  <c:v>133</c:v>
                </c:pt>
                <c:pt idx="9">
                  <c:v>133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972.2885562307183</c:v>
                </c:pt>
                <c:pt idx="1">
                  <c:v>972.2885562307183</c:v>
                </c:pt>
                <c:pt idx="2">
                  <c:v>972.2885562307183</c:v>
                </c:pt>
                <c:pt idx="3">
                  <c:v>972.2885562307183</c:v>
                </c:pt>
                <c:pt idx="4">
                  <c:v>972.2885562307183</c:v>
                </c:pt>
                <c:pt idx="5">
                  <c:v>972.2885562307183</c:v>
                </c:pt>
                <c:pt idx="6">
                  <c:v>972.2885562307183</c:v>
                </c:pt>
                <c:pt idx="7">
                  <c:v>972.2885562307183</c:v>
                </c:pt>
                <c:pt idx="8">
                  <c:v>972.2885562307183</c:v>
                </c:pt>
                <c:pt idx="9">
                  <c:v>972.2885562307183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6096824"/>
        <c:axId val="-19960935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  <c:pt idx="3">
                  <c:v>17800.51565503642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25589.84898836975</c:v>
                </c:pt>
                <c:pt idx="1">
                  <c:v>25589.84898836975</c:v>
                </c:pt>
                <c:pt idx="2">
                  <c:v>25589.84898836975</c:v>
                </c:pt>
                <c:pt idx="3">
                  <c:v>25589.84898836975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096824"/>
        <c:axId val="-1996093544"/>
      </c:lineChart>
      <c:catAx>
        <c:axId val="-1996096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09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09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096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0.30393995936176</c:v>
                </c:pt>
                <c:pt idx="1">
                  <c:v>0.30393995936176</c:v>
                </c:pt>
                <c:pt idx="2">
                  <c:v>0.30393995936176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0.253015439918578</c:v>
                </c:pt>
                <c:pt idx="1">
                  <c:v>0.253015439918578</c:v>
                </c:pt>
                <c:pt idx="2">
                  <c:v>0.253015439918578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0.450594426037809</c:v>
                </c:pt>
                <c:pt idx="1">
                  <c:v>0.213719582854399</c:v>
                </c:pt>
                <c:pt idx="2">
                  <c:v>0.238139515135378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0.151237575521341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0.229325017865263</c:v>
                </c:pt>
                <c:pt idx="1">
                  <c:v>0.229325017865263</c:v>
                </c:pt>
                <c:pt idx="2">
                  <c:v>0.204905085584284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-0.0392958570641791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029096"/>
        <c:axId val="-1996025720"/>
      </c:barChart>
      <c:catAx>
        <c:axId val="-199602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02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02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02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0.236290292649271</c:v>
                </c:pt>
                <c:pt idx="1">
                  <c:v>0.236290292649271</c:v>
                </c:pt>
                <c:pt idx="2">
                  <c:v>0.236290292649271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0.180291564067621</c:v>
                </c:pt>
                <c:pt idx="2">
                  <c:v>0.212176807871111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0.54040404040404</c:v>
                </c:pt>
                <c:pt idx="1">
                  <c:v>0.0364147762797407</c:v>
                </c:pt>
                <c:pt idx="2">
                  <c:v>0.00452953247625001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0.35030303030303</c:v>
                </c:pt>
                <c:pt idx="1">
                  <c:v>0.35030303030303</c:v>
                </c:pt>
                <c:pt idx="2">
                  <c:v>0.35030303030303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0.180291564067621</c:v>
                </c:pt>
                <c:pt idx="2">
                  <c:v>0.212176807871111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967240"/>
        <c:axId val="-1995963832"/>
      </c:barChart>
      <c:catAx>
        <c:axId val="-199596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963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96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967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911992"/>
        <c:axId val="-1995908488"/>
      </c:barChart>
      <c:catAx>
        <c:axId val="-199591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90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908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911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0.606186550201551</c:v>
                </c:pt>
                <c:pt idx="1">
                  <c:v>0.606186550201551</c:v>
                </c:pt>
                <c:pt idx="2">
                  <c:v>0.606186550201551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0.504621231752613</c:v>
                </c:pt>
                <c:pt idx="1">
                  <c:v>0.393813449798448</c:v>
                </c:pt>
                <c:pt idx="2">
                  <c:v>0.393813449798448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0.898678414096916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0.263863695257839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0.436671001580065</c:v>
                </c:pt>
                <c:pt idx="1">
                  <c:v>0.436671001580065</c:v>
                </c:pt>
                <c:pt idx="2">
                  <c:v>0.393813449798448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-0.504621231752613</c:v>
                </c:pt>
                <c:pt idx="2">
                  <c:v>-0.504621231752613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851032"/>
        <c:axId val="-1995847656"/>
      </c:barChart>
      <c:catAx>
        <c:axId val="-199585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847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847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85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0.000539409102510539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0.22788247668473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0.655627853051058</c:v>
                </c:pt>
                <c:pt idx="2" formatCode="0.0%">
                  <c:v>0.771578114212759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26648"/>
        <c:axId val="-2014423336"/>
      </c:barChart>
      <c:catAx>
        <c:axId val="-201442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23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23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2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8886.0</c:v>
                </c:pt>
                <c:pt idx="1">
                  <c:v>8886.0</c:v>
                </c:pt>
                <c:pt idx="2">
                  <c:v>8886.0</c:v>
                </c:pt>
                <c:pt idx="3">
                  <c:v>8886.0</c:v>
                </c:pt>
                <c:pt idx="4">
                  <c:v>8886.0</c:v>
                </c:pt>
                <c:pt idx="5">
                  <c:v>8886.0</c:v>
                </c:pt>
                <c:pt idx="6">
                  <c:v>8886.0</c:v>
                </c:pt>
                <c:pt idx="7">
                  <c:v>8886.0</c:v>
                </c:pt>
                <c:pt idx="8">
                  <c:v>8886.0</c:v>
                </c:pt>
                <c:pt idx="9">
                  <c:v>8886.0</c:v>
                </c:pt>
                <c:pt idx="10">
                  <c:v>8886.0</c:v>
                </c:pt>
                <c:pt idx="11">
                  <c:v>8886.0</c:v>
                </c:pt>
                <c:pt idx="12">
                  <c:v>8886.0</c:v>
                </c:pt>
                <c:pt idx="13">
                  <c:v>8886.0</c:v>
                </c:pt>
                <c:pt idx="14">
                  <c:v>8886.0</c:v>
                </c:pt>
                <c:pt idx="15">
                  <c:v>8886.0</c:v>
                </c:pt>
                <c:pt idx="16">
                  <c:v>8886.0</c:v>
                </c:pt>
                <c:pt idx="17">
                  <c:v>8886.0</c:v>
                </c:pt>
                <c:pt idx="18">
                  <c:v>17486.0</c:v>
                </c:pt>
                <c:pt idx="19">
                  <c:v>17486.0</c:v>
                </c:pt>
                <c:pt idx="20">
                  <c:v>17486.0</c:v>
                </c:pt>
                <c:pt idx="21">
                  <c:v>17486.0</c:v>
                </c:pt>
                <c:pt idx="22">
                  <c:v>17486.0</c:v>
                </c:pt>
                <c:pt idx="23">
                  <c:v>17486.0</c:v>
                </c:pt>
                <c:pt idx="24">
                  <c:v>17486.0</c:v>
                </c:pt>
                <c:pt idx="25">
                  <c:v>17486.0</c:v>
                </c:pt>
                <c:pt idx="26">
                  <c:v>17486.0</c:v>
                </c:pt>
                <c:pt idx="27">
                  <c:v>17486.0</c:v>
                </c:pt>
                <c:pt idx="28">
                  <c:v>17486.0</c:v>
                </c:pt>
                <c:pt idx="29">
                  <c:v>17486.0</c:v>
                </c:pt>
                <c:pt idx="30">
                  <c:v>17486.0</c:v>
                </c:pt>
                <c:pt idx="31">
                  <c:v>17486.0</c:v>
                </c:pt>
                <c:pt idx="32">
                  <c:v>17486.0</c:v>
                </c:pt>
                <c:pt idx="33">
                  <c:v>17486.0</c:v>
                </c:pt>
                <c:pt idx="34">
                  <c:v>17486.0</c:v>
                </c:pt>
                <c:pt idx="35">
                  <c:v>17486.0</c:v>
                </c:pt>
                <c:pt idx="36">
                  <c:v>17486.0</c:v>
                </c:pt>
                <c:pt idx="37">
                  <c:v>39600.0</c:v>
                </c:pt>
                <c:pt idx="38">
                  <c:v>39600.0</c:v>
                </c:pt>
                <c:pt idx="39">
                  <c:v>39600.0</c:v>
                </c:pt>
                <c:pt idx="40">
                  <c:v>39600.0</c:v>
                </c:pt>
                <c:pt idx="41">
                  <c:v>39600.0</c:v>
                </c:pt>
                <c:pt idx="42">
                  <c:v>39600.0</c:v>
                </c:pt>
                <c:pt idx="43">
                  <c:v>39600.0</c:v>
                </c:pt>
                <c:pt idx="44">
                  <c:v>39600.0</c:v>
                </c:pt>
                <c:pt idx="45">
                  <c:v>39600.0</c:v>
                </c:pt>
                <c:pt idx="46">
                  <c:v>39600.0</c:v>
                </c:pt>
                <c:pt idx="47">
                  <c:v>39600.0</c:v>
                </c:pt>
                <c:pt idx="48">
                  <c:v>39600.0</c:v>
                </c:pt>
                <c:pt idx="49">
                  <c:v>39600.0</c:v>
                </c:pt>
                <c:pt idx="50">
                  <c:v>39600.0</c:v>
                </c:pt>
                <c:pt idx="51">
                  <c:v>39600.0</c:v>
                </c:pt>
                <c:pt idx="52">
                  <c:v>39600.0</c:v>
                </c:pt>
                <c:pt idx="53">
                  <c:v>39600.0</c:v>
                </c:pt>
                <c:pt idx="54">
                  <c:v>39600.0</c:v>
                </c:pt>
                <c:pt idx="55">
                  <c:v>39600.0</c:v>
                </c:pt>
                <c:pt idx="56">
                  <c:v>39600.0</c:v>
                </c:pt>
                <c:pt idx="57">
                  <c:v>39600.0</c:v>
                </c:pt>
                <c:pt idx="58">
                  <c:v>39600.0</c:v>
                </c:pt>
                <c:pt idx="59">
                  <c:v>39600.0</c:v>
                </c:pt>
                <c:pt idx="60">
                  <c:v>39600.0</c:v>
                </c:pt>
                <c:pt idx="61">
                  <c:v>39600.0</c:v>
                </c:pt>
                <c:pt idx="62">
                  <c:v>39600.0</c:v>
                </c:pt>
                <c:pt idx="63">
                  <c:v>39600.0</c:v>
                </c:pt>
                <c:pt idx="64">
                  <c:v>39600.0</c:v>
                </c:pt>
                <c:pt idx="65">
                  <c:v>39600.0</c:v>
                </c:pt>
                <c:pt idx="66">
                  <c:v>39600.0</c:v>
                </c:pt>
                <c:pt idx="67">
                  <c:v>39600.0</c:v>
                </c:pt>
                <c:pt idx="68">
                  <c:v>39600.0</c:v>
                </c:pt>
                <c:pt idx="69">
                  <c:v>39600.0</c:v>
                </c:pt>
                <c:pt idx="70">
                  <c:v>39600.0</c:v>
                </c:pt>
                <c:pt idx="71">
                  <c:v>39600.0</c:v>
                </c:pt>
                <c:pt idx="72">
                  <c:v>39600.0</c:v>
                </c:pt>
                <c:pt idx="73">
                  <c:v>39600.0</c:v>
                </c:pt>
                <c:pt idx="74">
                  <c:v>39600.0</c:v>
                </c:pt>
                <c:pt idx="75">
                  <c:v>39600.0</c:v>
                </c:pt>
                <c:pt idx="76">
                  <c:v>39600.0</c:v>
                </c:pt>
                <c:pt idx="77">
                  <c:v>39600.0</c:v>
                </c:pt>
                <c:pt idx="78">
                  <c:v>39600.0</c:v>
                </c:pt>
                <c:pt idx="79">
                  <c:v>39600.0</c:v>
                </c:pt>
                <c:pt idx="80">
                  <c:v>39600.0</c:v>
                </c:pt>
                <c:pt idx="81">
                  <c:v>39600.0</c:v>
                </c:pt>
                <c:pt idx="82">
                  <c:v>39600.0</c:v>
                </c:pt>
                <c:pt idx="83">
                  <c:v>39600.0</c:v>
                </c:pt>
                <c:pt idx="84">
                  <c:v>39600.0</c:v>
                </c:pt>
                <c:pt idx="85">
                  <c:v>39600.0</c:v>
                </c:pt>
                <c:pt idx="86">
                  <c:v>39600.0</c:v>
                </c:pt>
                <c:pt idx="87">
                  <c:v>39600.0</c:v>
                </c:pt>
                <c:pt idx="88">
                  <c:v>39600.0</c:v>
                </c:pt>
                <c:pt idx="89">
                  <c:v>39600.0</c:v>
                </c:pt>
                <c:pt idx="90">
                  <c:v>39600.0</c:v>
                </c:pt>
                <c:pt idx="91">
                  <c:v>39600.0</c:v>
                </c:pt>
                <c:pt idx="92">
                  <c:v>39600.0</c:v>
                </c:pt>
                <c:pt idx="93">
                  <c:v>39600.0</c:v>
                </c:pt>
                <c:pt idx="94">
                  <c:v>39600.0</c:v>
                </c:pt>
                <c:pt idx="95">
                  <c:v>39600.0</c:v>
                </c:pt>
                <c:pt idx="96">
                  <c:v>39600.0</c:v>
                </c:pt>
                <c:pt idx="97">
                  <c:v>39600.0</c:v>
                </c:pt>
                <c:pt idx="98">
                  <c:v>39600.0</c:v>
                </c:pt>
                <c:pt idx="99">
                  <c:v>39600.0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6550.0</c:v>
                </c:pt>
                <c:pt idx="1">
                  <c:v>6550.0</c:v>
                </c:pt>
                <c:pt idx="2">
                  <c:v>6550.0</c:v>
                </c:pt>
                <c:pt idx="3">
                  <c:v>6550.0</c:v>
                </c:pt>
                <c:pt idx="4">
                  <c:v>6550.0</c:v>
                </c:pt>
                <c:pt idx="5">
                  <c:v>6550.0</c:v>
                </c:pt>
                <c:pt idx="6">
                  <c:v>6550.0</c:v>
                </c:pt>
                <c:pt idx="7">
                  <c:v>6550.0</c:v>
                </c:pt>
                <c:pt idx="8">
                  <c:v>6550.0</c:v>
                </c:pt>
                <c:pt idx="9">
                  <c:v>6550.0</c:v>
                </c:pt>
                <c:pt idx="10">
                  <c:v>6550.0</c:v>
                </c:pt>
                <c:pt idx="11">
                  <c:v>6550.0</c:v>
                </c:pt>
                <c:pt idx="12">
                  <c:v>6550.0</c:v>
                </c:pt>
                <c:pt idx="13">
                  <c:v>6550.0</c:v>
                </c:pt>
                <c:pt idx="14">
                  <c:v>6550.0</c:v>
                </c:pt>
                <c:pt idx="15">
                  <c:v>6550.0</c:v>
                </c:pt>
                <c:pt idx="16">
                  <c:v>6550.0</c:v>
                </c:pt>
                <c:pt idx="17">
                  <c:v>6550.0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  <c:pt idx="33">
                  <c:v>133</c:v>
                </c:pt>
                <c:pt idx="34">
                  <c:v>133</c:v>
                </c:pt>
                <c:pt idx="35">
                  <c:v>133</c:v>
                </c:pt>
                <c:pt idx="36">
                  <c:v>133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972.2885562307183</c:v>
                </c:pt>
                <c:pt idx="1">
                  <c:v>972.2885562307183</c:v>
                </c:pt>
                <c:pt idx="2">
                  <c:v>972.2885562307183</c:v>
                </c:pt>
                <c:pt idx="3">
                  <c:v>972.2885562307183</c:v>
                </c:pt>
                <c:pt idx="4">
                  <c:v>972.2885562307183</c:v>
                </c:pt>
                <c:pt idx="5">
                  <c:v>972.2885562307183</c:v>
                </c:pt>
                <c:pt idx="6">
                  <c:v>972.2885562307183</c:v>
                </c:pt>
                <c:pt idx="7">
                  <c:v>972.2885562307183</c:v>
                </c:pt>
                <c:pt idx="8">
                  <c:v>972.2885562307183</c:v>
                </c:pt>
                <c:pt idx="9">
                  <c:v>972.2885562307183</c:v>
                </c:pt>
                <c:pt idx="10">
                  <c:v>972.2885562307183</c:v>
                </c:pt>
                <c:pt idx="11">
                  <c:v>972.2885562307183</c:v>
                </c:pt>
                <c:pt idx="12">
                  <c:v>972.2885562307183</c:v>
                </c:pt>
                <c:pt idx="13">
                  <c:v>972.2885562307183</c:v>
                </c:pt>
                <c:pt idx="14">
                  <c:v>972.2885562307183</c:v>
                </c:pt>
                <c:pt idx="15">
                  <c:v>972.2885562307183</c:v>
                </c:pt>
                <c:pt idx="16">
                  <c:v>972.2885562307183</c:v>
                </c:pt>
                <c:pt idx="17">
                  <c:v>972.2885562307183</c:v>
                </c:pt>
                <c:pt idx="18">
                  <c:v>972.2885562307183</c:v>
                </c:pt>
                <c:pt idx="19">
                  <c:v>972.2885562307183</c:v>
                </c:pt>
                <c:pt idx="20">
                  <c:v>972.2885562307183</c:v>
                </c:pt>
                <c:pt idx="21">
                  <c:v>972.2885562307183</c:v>
                </c:pt>
                <c:pt idx="22">
                  <c:v>972.2885562307183</c:v>
                </c:pt>
                <c:pt idx="23">
                  <c:v>972.2885562307183</c:v>
                </c:pt>
                <c:pt idx="24">
                  <c:v>972.2885562307183</c:v>
                </c:pt>
                <c:pt idx="25">
                  <c:v>972.2885562307183</c:v>
                </c:pt>
                <c:pt idx="26">
                  <c:v>972.2885562307183</c:v>
                </c:pt>
                <c:pt idx="27">
                  <c:v>972.2885562307183</c:v>
                </c:pt>
                <c:pt idx="28">
                  <c:v>972.2885562307183</c:v>
                </c:pt>
                <c:pt idx="29">
                  <c:v>972.2885562307183</c:v>
                </c:pt>
                <c:pt idx="30">
                  <c:v>972.2885562307183</c:v>
                </c:pt>
                <c:pt idx="31">
                  <c:v>972.2885562307183</c:v>
                </c:pt>
                <c:pt idx="32">
                  <c:v>972.2885562307183</c:v>
                </c:pt>
                <c:pt idx="33">
                  <c:v>972.2885562307183</c:v>
                </c:pt>
                <c:pt idx="34">
                  <c:v>972.2885562307183</c:v>
                </c:pt>
                <c:pt idx="35">
                  <c:v>972.2885562307183</c:v>
                </c:pt>
                <c:pt idx="36">
                  <c:v>972.2885562307183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5671592"/>
        <c:axId val="-19956681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  <c:pt idx="3">
                  <c:v>17800.51565503642</c:v>
                </c:pt>
                <c:pt idx="4">
                  <c:v>17800.51565503642</c:v>
                </c:pt>
                <c:pt idx="5">
                  <c:v>17800.51565503642</c:v>
                </c:pt>
                <c:pt idx="6">
                  <c:v>17800.51565503642</c:v>
                </c:pt>
                <c:pt idx="7">
                  <c:v>17800.51565503642</c:v>
                </c:pt>
                <c:pt idx="8">
                  <c:v>17800.51565503642</c:v>
                </c:pt>
                <c:pt idx="9">
                  <c:v>17800.51565503642</c:v>
                </c:pt>
                <c:pt idx="10">
                  <c:v>17800.51565503642</c:v>
                </c:pt>
                <c:pt idx="11">
                  <c:v>17800.51565503642</c:v>
                </c:pt>
                <c:pt idx="12">
                  <c:v>17800.51565503642</c:v>
                </c:pt>
                <c:pt idx="13">
                  <c:v>17800.51565503642</c:v>
                </c:pt>
                <c:pt idx="14">
                  <c:v>17800.51565503642</c:v>
                </c:pt>
                <c:pt idx="15">
                  <c:v>17800.51565503642</c:v>
                </c:pt>
                <c:pt idx="16">
                  <c:v>17800.51565503642</c:v>
                </c:pt>
                <c:pt idx="17">
                  <c:v>17800.51565503642</c:v>
                </c:pt>
                <c:pt idx="18">
                  <c:v>17800.51565503642</c:v>
                </c:pt>
                <c:pt idx="19">
                  <c:v>17800.51565503642</c:v>
                </c:pt>
                <c:pt idx="20">
                  <c:v>17800.51565503642</c:v>
                </c:pt>
                <c:pt idx="21">
                  <c:v>17800.51565503642</c:v>
                </c:pt>
                <c:pt idx="22">
                  <c:v>17800.51565503642</c:v>
                </c:pt>
                <c:pt idx="23">
                  <c:v>17800.51565503642</c:v>
                </c:pt>
                <c:pt idx="24">
                  <c:v>17800.51565503642</c:v>
                </c:pt>
                <c:pt idx="25">
                  <c:v>17800.51565503642</c:v>
                </c:pt>
                <c:pt idx="26">
                  <c:v>17800.51565503642</c:v>
                </c:pt>
                <c:pt idx="27">
                  <c:v>17800.51565503642</c:v>
                </c:pt>
                <c:pt idx="28">
                  <c:v>17800.51565503642</c:v>
                </c:pt>
                <c:pt idx="29">
                  <c:v>17800.51565503642</c:v>
                </c:pt>
                <c:pt idx="30">
                  <c:v>17800.51565503642</c:v>
                </c:pt>
                <c:pt idx="31">
                  <c:v>17800.51565503642</c:v>
                </c:pt>
                <c:pt idx="32">
                  <c:v>17800.51565503642</c:v>
                </c:pt>
                <c:pt idx="33">
                  <c:v>17800.51565503642</c:v>
                </c:pt>
                <c:pt idx="34">
                  <c:v>17800.51565503642</c:v>
                </c:pt>
                <c:pt idx="35">
                  <c:v>17800.51565503642</c:v>
                </c:pt>
                <c:pt idx="36">
                  <c:v>17800.51565503642</c:v>
                </c:pt>
                <c:pt idx="37">
                  <c:v>17800.51565503642</c:v>
                </c:pt>
                <c:pt idx="38">
                  <c:v>17800.51565503642</c:v>
                </c:pt>
                <c:pt idx="39">
                  <c:v>17800.51565503642</c:v>
                </c:pt>
                <c:pt idx="40">
                  <c:v>17800.51565503642</c:v>
                </c:pt>
                <c:pt idx="41">
                  <c:v>17800.51565503642</c:v>
                </c:pt>
                <c:pt idx="42">
                  <c:v>17800.51565503642</c:v>
                </c:pt>
                <c:pt idx="43">
                  <c:v>17800.51565503642</c:v>
                </c:pt>
                <c:pt idx="44">
                  <c:v>17800.51565503642</c:v>
                </c:pt>
                <c:pt idx="45">
                  <c:v>17800.51565503642</c:v>
                </c:pt>
                <c:pt idx="46">
                  <c:v>17800.51565503642</c:v>
                </c:pt>
                <c:pt idx="47">
                  <c:v>17800.51565503642</c:v>
                </c:pt>
                <c:pt idx="48">
                  <c:v>17800.51565503642</c:v>
                </c:pt>
                <c:pt idx="49">
                  <c:v>17800.51565503642</c:v>
                </c:pt>
                <c:pt idx="50">
                  <c:v>17800.51565503642</c:v>
                </c:pt>
                <c:pt idx="51">
                  <c:v>17800.51565503642</c:v>
                </c:pt>
                <c:pt idx="52">
                  <c:v>17800.51565503642</c:v>
                </c:pt>
                <c:pt idx="53">
                  <c:v>17800.51565503642</c:v>
                </c:pt>
                <c:pt idx="54">
                  <c:v>17800.51565503642</c:v>
                </c:pt>
                <c:pt idx="55">
                  <c:v>17800.51565503642</c:v>
                </c:pt>
                <c:pt idx="56">
                  <c:v>17800.51565503642</c:v>
                </c:pt>
                <c:pt idx="57">
                  <c:v>17800.51565503642</c:v>
                </c:pt>
                <c:pt idx="58">
                  <c:v>17800.51565503642</c:v>
                </c:pt>
                <c:pt idx="59">
                  <c:v>17800.51565503642</c:v>
                </c:pt>
                <c:pt idx="60">
                  <c:v>17800.51565503642</c:v>
                </c:pt>
                <c:pt idx="61">
                  <c:v>17800.51565503642</c:v>
                </c:pt>
                <c:pt idx="62">
                  <c:v>17800.51565503642</c:v>
                </c:pt>
                <c:pt idx="63">
                  <c:v>17800.51565503642</c:v>
                </c:pt>
                <c:pt idx="64">
                  <c:v>17800.51565503642</c:v>
                </c:pt>
                <c:pt idx="65">
                  <c:v>17800.51565503642</c:v>
                </c:pt>
                <c:pt idx="66">
                  <c:v>17800.51565503642</c:v>
                </c:pt>
                <c:pt idx="67">
                  <c:v>17800.51565503642</c:v>
                </c:pt>
                <c:pt idx="68">
                  <c:v>17800.51565503642</c:v>
                </c:pt>
                <c:pt idx="69">
                  <c:v>17800.51565503642</c:v>
                </c:pt>
                <c:pt idx="70">
                  <c:v>17800.51565503642</c:v>
                </c:pt>
                <c:pt idx="71">
                  <c:v>17800.51565503642</c:v>
                </c:pt>
                <c:pt idx="72">
                  <c:v>17800.51565503642</c:v>
                </c:pt>
                <c:pt idx="73">
                  <c:v>17800.51565503642</c:v>
                </c:pt>
                <c:pt idx="74">
                  <c:v>17800.51565503642</c:v>
                </c:pt>
                <c:pt idx="75">
                  <c:v>17800.51565503642</c:v>
                </c:pt>
                <c:pt idx="76">
                  <c:v>17800.51565503642</c:v>
                </c:pt>
                <c:pt idx="77">
                  <c:v>17800.51565503642</c:v>
                </c:pt>
                <c:pt idx="78">
                  <c:v>17800.51565503642</c:v>
                </c:pt>
                <c:pt idx="79">
                  <c:v>17800.51565503642</c:v>
                </c:pt>
                <c:pt idx="80">
                  <c:v>17800.51565503642</c:v>
                </c:pt>
                <c:pt idx="81">
                  <c:v>17800.51565503642</c:v>
                </c:pt>
                <c:pt idx="82">
                  <c:v>17800.51565503642</c:v>
                </c:pt>
                <c:pt idx="83">
                  <c:v>17800.51565503642</c:v>
                </c:pt>
                <c:pt idx="84">
                  <c:v>17800.51565503642</c:v>
                </c:pt>
                <c:pt idx="85">
                  <c:v>17800.51565503642</c:v>
                </c:pt>
                <c:pt idx="86">
                  <c:v>17800.51565503642</c:v>
                </c:pt>
                <c:pt idx="87">
                  <c:v>17800.51565503642</c:v>
                </c:pt>
                <c:pt idx="88">
                  <c:v>17800.51565503642</c:v>
                </c:pt>
                <c:pt idx="89">
                  <c:v>17800.51565503642</c:v>
                </c:pt>
                <c:pt idx="90">
                  <c:v>17800.51565503642</c:v>
                </c:pt>
                <c:pt idx="91">
                  <c:v>17800.51565503642</c:v>
                </c:pt>
                <c:pt idx="92">
                  <c:v>17800.51565503642</c:v>
                </c:pt>
                <c:pt idx="93">
                  <c:v>17800.51565503642</c:v>
                </c:pt>
                <c:pt idx="94">
                  <c:v>17800.51565503642</c:v>
                </c:pt>
                <c:pt idx="95">
                  <c:v>17800.51565503642</c:v>
                </c:pt>
                <c:pt idx="96">
                  <c:v>17800.51565503642</c:v>
                </c:pt>
                <c:pt idx="97">
                  <c:v>17800.51565503642</c:v>
                </c:pt>
                <c:pt idx="98">
                  <c:v>17800.51565503642</c:v>
                </c:pt>
                <c:pt idx="99">
                  <c:v>17800.51565503642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671592"/>
        <c:axId val="-19956681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19727.20747514964</c:v>
                </c:pt>
                <c:pt idx="1">
                  <c:v>20556.93720487937</c:v>
                </c:pt>
                <c:pt idx="2">
                  <c:v>21386.6669346091</c:v>
                </c:pt>
                <c:pt idx="3">
                  <c:v>22216.39666433883</c:v>
                </c:pt>
                <c:pt idx="4">
                  <c:v>23046.12639406856</c:v>
                </c:pt>
                <c:pt idx="5">
                  <c:v>23875.85612379829</c:v>
                </c:pt>
                <c:pt idx="6">
                  <c:v>24705.58585352801</c:v>
                </c:pt>
                <c:pt idx="7">
                  <c:v>25535.31558325775</c:v>
                </c:pt>
                <c:pt idx="8">
                  <c:v>26365.04531298748</c:v>
                </c:pt>
                <c:pt idx="9">
                  <c:v>27194.77504271721</c:v>
                </c:pt>
                <c:pt idx="10">
                  <c:v>28024.50477244693</c:v>
                </c:pt>
                <c:pt idx="11">
                  <c:v>28854.23450217667</c:v>
                </c:pt>
                <c:pt idx="12">
                  <c:v>29683.96423190639</c:v>
                </c:pt>
                <c:pt idx="13">
                  <c:v>30513.69396163613</c:v>
                </c:pt>
                <c:pt idx="14">
                  <c:v>31343.42369136585</c:v>
                </c:pt>
                <c:pt idx="15">
                  <c:v>31853.91918359376</c:v>
                </c:pt>
                <c:pt idx="16">
                  <c:v>32045.18043831984</c:v>
                </c:pt>
                <c:pt idx="17">
                  <c:v>32236.44169304592</c:v>
                </c:pt>
                <c:pt idx="18">
                  <c:v>32427.702947772</c:v>
                </c:pt>
                <c:pt idx="19">
                  <c:v>32618.96420249808</c:v>
                </c:pt>
                <c:pt idx="20">
                  <c:v>32810.22545722416</c:v>
                </c:pt>
                <c:pt idx="21">
                  <c:v>33001.48671195024</c:v>
                </c:pt>
                <c:pt idx="22">
                  <c:v>33192.74796667632</c:v>
                </c:pt>
                <c:pt idx="23">
                  <c:v>33384.0092214024</c:v>
                </c:pt>
                <c:pt idx="24">
                  <c:v>33575.27047612847</c:v>
                </c:pt>
                <c:pt idx="25">
                  <c:v>33766.53173085456</c:v>
                </c:pt>
                <c:pt idx="26">
                  <c:v>33957.79298558064</c:v>
                </c:pt>
                <c:pt idx="27">
                  <c:v>34149.05424030672</c:v>
                </c:pt>
                <c:pt idx="28">
                  <c:v>34340.3154950328</c:v>
                </c:pt>
                <c:pt idx="29">
                  <c:v>34531.57674975888</c:v>
                </c:pt>
                <c:pt idx="30">
                  <c:v>34722.83800448496</c:v>
                </c:pt>
                <c:pt idx="31">
                  <c:v>34914.09925921104</c:v>
                </c:pt>
                <c:pt idx="32">
                  <c:v>35105.36051393712</c:v>
                </c:pt>
                <c:pt idx="33">
                  <c:v>35296.6217686632</c:v>
                </c:pt>
                <c:pt idx="34">
                  <c:v>35487.88302338928</c:v>
                </c:pt>
                <c:pt idx="35">
                  <c:v>35679.14427811536</c:v>
                </c:pt>
                <c:pt idx="36">
                  <c:v>35870.40553284144</c:v>
                </c:pt>
                <c:pt idx="37">
                  <c:v>36061.66678756752</c:v>
                </c:pt>
                <c:pt idx="38">
                  <c:v>36252.9280422936</c:v>
                </c:pt>
                <c:pt idx="39">
                  <c:v>36444.18929701968</c:v>
                </c:pt>
                <c:pt idx="40">
                  <c:v>36635.45055174575</c:v>
                </c:pt>
                <c:pt idx="41">
                  <c:v>36826.71180647184</c:v>
                </c:pt>
                <c:pt idx="42">
                  <c:v>37017.97306119792</c:v>
                </c:pt>
                <c:pt idx="43">
                  <c:v>37209.234315924</c:v>
                </c:pt>
                <c:pt idx="44">
                  <c:v>37400.49557065008</c:v>
                </c:pt>
                <c:pt idx="45">
                  <c:v>37591.75682537615</c:v>
                </c:pt>
                <c:pt idx="46">
                  <c:v>37783.01808010224</c:v>
                </c:pt>
                <c:pt idx="47">
                  <c:v>37974.27933482832</c:v>
                </c:pt>
                <c:pt idx="48">
                  <c:v>38165.5405895544</c:v>
                </c:pt>
                <c:pt idx="49">
                  <c:v>38356.80184428048</c:v>
                </c:pt>
                <c:pt idx="50">
                  <c:v>38548.06309900656</c:v>
                </c:pt>
                <c:pt idx="51">
                  <c:v>38739.32435373264</c:v>
                </c:pt>
                <c:pt idx="52">
                  <c:v>38930.58560845872</c:v>
                </c:pt>
                <c:pt idx="53">
                  <c:v>39121.8468631848</c:v>
                </c:pt>
                <c:pt idx="54">
                  <c:v>39313.10811791088</c:v>
                </c:pt>
                <c:pt idx="55">
                  <c:v>39504.36937263696</c:v>
                </c:pt>
                <c:pt idx="56">
                  <c:v>38971.42857142857</c:v>
                </c:pt>
                <c:pt idx="57">
                  <c:v>37714.28571428572</c:v>
                </c:pt>
                <c:pt idx="58">
                  <c:v>36457.14285714285</c:v>
                </c:pt>
                <c:pt idx="59">
                  <c:v>35200.0</c:v>
                </c:pt>
                <c:pt idx="60">
                  <c:v>33942.85714285714</c:v>
                </c:pt>
                <c:pt idx="61">
                  <c:v>32685.71428571428</c:v>
                </c:pt>
                <c:pt idx="62">
                  <c:v>31428.57142857143</c:v>
                </c:pt>
                <c:pt idx="63">
                  <c:v>30171.42857142857</c:v>
                </c:pt>
                <c:pt idx="64">
                  <c:v>28914.28571428571</c:v>
                </c:pt>
                <c:pt idx="65">
                  <c:v>27657.14285714286</c:v>
                </c:pt>
                <c:pt idx="66">
                  <c:v>26400.0</c:v>
                </c:pt>
                <c:pt idx="67">
                  <c:v>25142.85714285714</c:v>
                </c:pt>
                <c:pt idx="68">
                  <c:v>23885.71428571428</c:v>
                </c:pt>
                <c:pt idx="69">
                  <c:v>22628.57142857143</c:v>
                </c:pt>
                <c:pt idx="70">
                  <c:v>21371.42857142857</c:v>
                </c:pt>
                <c:pt idx="71">
                  <c:v>20114.28571428571</c:v>
                </c:pt>
                <c:pt idx="72">
                  <c:v>18857.14285714286</c:v>
                </c:pt>
                <c:pt idx="73">
                  <c:v>17600.0</c:v>
                </c:pt>
                <c:pt idx="74">
                  <c:v>16342.85714285714</c:v>
                </c:pt>
                <c:pt idx="75">
                  <c:v>15085.71428571429</c:v>
                </c:pt>
                <c:pt idx="76">
                  <c:v>13828.57142857143</c:v>
                </c:pt>
                <c:pt idx="77">
                  <c:v>12571.42857142857</c:v>
                </c:pt>
                <c:pt idx="78">
                  <c:v>11314.28571428571</c:v>
                </c:pt>
                <c:pt idx="79">
                  <c:v>10057.14285714286</c:v>
                </c:pt>
                <c:pt idx="80">
                  <c:v>8800.0</c:v>
                </c:pt>
                <c:pt idx="81">
                  <c:v>7542.857142857145</c:v>
                </c:pt>
                <c:pt idx="82">
                  <c:v>6285.71428571429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671592"/>
        <c:axId val="-1995668168"/>
      </c:scatterChart>
      <c:catAx>
        <c:axId val="-19956715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668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5668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6715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8886.0</c:v>
                </c:pt>
                <c:pt idx="1">
                  <c:v>8886.0</c:v>
                </c:pt>
                <c:pt idx="2">
                  <c:v>8886.0</c:v>
                </c:pt>
                <c:pt idx="3">
                  <c:v>8886.0</c:v>
                </c:pt>
                <c:pt idx="4">
                  <c:v>8886.0</c:v>
                </c:pt>
                <c:pt idx="5">
                  <c:v>8886.0</c:v>
                </c:pt>
                <c:pt idx="6">
                  <c:v>8886.0</c:v>
                </c:pt>
                <c:pt idx="7">
                  <c:v>8886.0</c:v>
                </c:pt>
                <c:pt idx="8">
                  <c:v>8886.0</c:v>
                </c:pt>
                <c:pt idx="9">
                  <c:v>8886.0</c:v>
                </c:pt>
                <c:pt idx="10">
                  <c:v>9350.864864864865</c:v>
                </c:pt>
                <c:pt idx="11">
                  <c:v>9815.72972972973</c:v>
                </c:pt>
                <c:pt idx="12">
                  <c:v>10280.5945945946</c:v>
                </c:pt>
                <c:pt idx="13">
                  <c:v>10745.45945945946</c:v>
                </c:pt>
                <c:pt idx="14">
                  <c:v>11210.32432432432</c:v>
                </c:pt>
                <c:pt idx="15">
                  <c:v>11675.18918918919</c:v>
                </c:pt>
                <c:pt idx="16">
                  <c:v>12140.05405405405</c:v>
                </c:pt>
                <c:pt idx="17">
                  <c:v>12604.91891891892</c:v>
                </c:pt>
                <c:pt idx="18">
                  <c:v>13069.78378378378</c:v>
                </c:pt>
                <c:pt idx="19">
                  <c:v>13534.64864864865</c:v>
                </c:pt>
                <c:pt idx="20">
                  <c:v>13999.51351351351</c:v>
                </c:pt>
                <c:pt idx="21">
                  <c:v>14464.37837837838</c:v>
                </c:pt>
                <c:pt idx="22">
                  <c:v>14929.24324324324</c:v>
                </c:pt>
                <c:pt idx="23">
                  <c:v>15394.10810810811</c:v>
                </c:pt>
                <c:pt idx="24">
                  <c:v>15858.97297297297</c:v>
                </c:pt>
                <c:pt idx="25">
                  <c:v>16323.83783783784</c:v>
                </c:pt>
                <c:pt idx="26">
                  <c:v>16788.7027027027</c:v>
                </c:pt>
                <c:pt idx="27">
                  <c:v>17253.56756756757</c:v>
                </c:pt>
                <c:pt idx="28">
                  <c:v>17755.68292682927</c:v>
                </c:pt>
                <c:pt idx="29">
                  <c:v>18295.04878048781</c:v>
                </c:pt>
                <c:pt idx="30">
                  <c:v>18834.41463414634</c:v>
                </c:pt>
                <c:pt idx="31">
                  <c:v>19373.78048780488</c:v>
                </c:pt>
                <c:pt idx="32">
                  <c:v>19913.14634146341</c:v>
                </c:pt>
                <c:pt idx="33">
                  <c:v>20452.51219512195</c:v>
                </c:pt>
                <c:pt idx="34">
                  <c:v>20991.87804878049</c:v>
                </c:pt>
                <c:pt idx="35">
                  <c:v>21531.24390243903</c:v>
                </c:pt>
                <c:pt idx="36">
                  <c:v>22070.60975609756</c:v>
                </c:pt>
                <c:pt idx="37">
                  <c:v>22609.9756097561</c:v>
                </c:pt>
                <c:pt idx="38">
                  <c:v>23149.34146341463</c:v>
                </c:pt>
                <c:pt idx="39">
                  <c:v>23688.70731707317</c:v>
                </c:pt>
                <c:pt idx="40">
                  <c:v>24228.07317073171</c:v>
                </c:pt>
                <c:pt idx="41">
                  <c:v>24767.43902439025</c:v>
                </c:pt>
                <c:pt idx="42">
                  <c:v>25306.80487804878</c:v>
                </c:pt>
                <c:pt idx="43">
                  <c:v>25846.17073170732</c:v>
                </c:pt>
                <c:pt idx="44">
                  <c:v>26385.53658536585</c:v>
                </c:pt>
                <c:pt idx="45">
                  <c:v>26924.9024390244</c:v>
                </c:pt>
                <c:pt idx="46">
                  <c:v>27464.26829268293</c:v>
                </c:pt>
                <c:pt idx="47">
                  <c:v>28003.63414634146</c:v>
                </c:pt>
                <c:pt idx="48">
                  <c:v>28543.0</c:v>
                </c:pt>
                <c:pt idx="49">
                  <c:v>29082.36585365854</c:v>
                </c:pt>
                <c:pt idx="50">
                  <c:v>29621.73170731707</c:v>
                </c:pt>
                <c:pt idx="51">
                  <c:v>30161.09756097561</c:v>
                </c:pt>
                <c:pt idx="52">
                  <c:v>30700.46341463415</c:v>
                </c:pt>
                <c:pt idx="53">
                  <c:v>31239.82926829268</c:v>
                </c:pt>
                <c:pt idx="54">
                  <c:v>31779.19512195122</c:v>
                </c:pt>
                <c:pt idx="55">
                  <c:v>32318.56097560975</c:v>
                </c:pt>
                <c:pt idx="56">
                  <c:v>32857.9268292683</c:v>
                </c:pt>
                <c:pt idx="57">
                  <c:v>33397.29268292683</c:v>
                </c:pt>
                <c:pt idx="58">
                  <c:v>33936.65853658537</c:v>
                </c:pt>
                <c:pt idx="59">
                  <c:v>34476.0243902439</c:v>
                </c:pt>
                <c:pt idx="60">
                  <c:v>35015.39024390244</c:v>
                </c:pt>
                <c:pt idx="61">
                  <c:v>35554.75609756097</c:v>
                </c:pt>
                <c:pt idx="62">
                  <c:v>36094.12195121951</c:v>
                </c:pt>
                <c:pt idx="63">
                  <c:v>36633.48780487805</c:v>
                </c:pt>
                <c:pt idx="64">
                  <c:v>37172.85365853658</c:v>
                </c:pt>
                <c:pt idx="65">
                  <c:v>37712.21951219512</c:v>
                </c:pt>
                <c:pt idx="66">
                  <c:v>38251.58536585366</c:v>
                </c:pt>
                <c:pt idx="67">
                  <c:v>38790.9512195122</c:v>
                </c:pt>
                <c:pt idx="68">
                  <c:v>39330.31707317073</c:v>
                </c:pt>
                <c:pt idx="69">
                  <c:v>38971.42857142857</c:v>
                </c:pt>
                <c:pt idx="70">
                  <c:v>37714.28571428572</c:v>
                </c:pt>
                <c:pt idx="71">
                  <c:v>36457.14285714285</c:v>
                </c:pt>
                <c:pt idx="72">
                  <c:v>35200.0</c:v>
                </c:pt>
                <c:pt idx="73">
                  <c:v>33942.85714285714</c:v>
                </c:pt>
                <c:pt idx="74">
                  <c:v>32685.71428571428</c:v>
                </c:pt>
                <c:pt idx="75">
                  <c:v>31428.57142857143</c:v>
                </c:pt>
                <c:pt idx="76">
                  <c:v>30171.42857142857</c:v>
                </c:pt>
                <c:pt idx="77">
                  <c:v>28914.28571428571</c:v>
                </c:pt>
                <c:pt idx="78">
                  <c:v>27657.14285714286</c:v>
                </c:pt>
                <c:pt idx="79">
                  <c:v>26400.0</c:v>
                </c:pt>
                <c:pt idx="80">
                  <c:v>25142.85714285714</c:v>
                </c:pt>
                <c:pt idx="81">
                  <c:v>23885.71428571428</c:v>
                </c:pt>
                <c:pt idx="82">
                  <c:v>22628.57142857143</c:v>
                </c:pt>
                <c:pt idx="83">
                  <c:v>21371.42857142857</c:v>
                </c:pt>
                <c:pt idx="84">
                  <c:v>20114.28571428571</c:v>
                </c:pt>
                <c:pt idx="85">
                  <c:v>18857.14285714286</c:v>
                </c:pt>
                <c:pt idx="86">
                  <c:v>17600.0</c:v>
                </c:pt>
                <c:pt idx="87">
                  <c:v>16342.85714285714</c:v>
                </c:pt>
                <c:pt idx="88">
                  <c:v>15085.71428571429</c:v>
                </c:pt>
                <c:pt idx="89">
                  <c:v>13828.57142857143</c:v>
                </c:pt>
                <c:pt idx="90">
                  <c:v>12571.42857142857</c:v>
                </c:pt>
                <c:pt idx="91">
                  <c:v>11314.28571428571</c:v>
                </c:pt>
                <c:pt idx="92">
                  <c:v>10057.14285714286</c:v>
                </c:pt>
                <c:pt idx="93">
                  <c:v>8800.0</c:v>
                </c:pt>
                <c:pt idx="94">
                  <c:v>7542.857142857141</c:v>
                </c:pt>
                <c:pt idx="95">
                  <c:v>6285.714285714283</c:v>
                </c:pt>
                <c:pt idx="96">
                  <c:v>5028.571428571427</c:v>
                </c:pt>
                <c:pt idx="97">
                  <c:v>3771.428571428572</c:v>
                </c:pt>
                <c:pt idx="98">
                  <c:v>2514.285714285717</c:v>
                </c:pt>
                <c:pt idx="99">
                  <c:v>1257.142857142855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6550.0</c:v>
                </c:pt>
                <c:pt idx="1">
                  <c:v>6550.0</c:v>
                </c:pt>
                <c:pt idx="2">
                  <c:v>6550.0</c:v>
                </c:pt>
                <c:pt idx="3">
                  <c:v>6550.0</c:v>
                </c:pt>
                <c:pt idx="4">
                  <c:v>6550.0</c:v>
                </c:pt>
                <c:pt idx="5">
                  <c:v>6550.0</c:v>
                </c:pt>
                <c:pt idx="6">
                  <c:v>6550.0</c:v>
                </c:pt>
                <c:pt idx="7">
                  <c:v>6550.0</c:v>
                </c:pt>
                <c:pt idx="8">
                  <c:v>6550.0</c:v>
                </c:pt>
                <c:pt idx="9">
                  <c:v>6550.0</c:v>
                </c:pt>
                <c:pt idx="10">
                  <c:v>6914.864864864865</c:v>
                </c:pt>
                <c:pt idx="11">
                  <c:v>7279.72972972973</c:v>
                </c:pt>
                <c:pt idx="12">
                  <c:v>7644.594594594594</c:v>
                </c:pt>
                <c:pt idx="13">
                  <c:v>8009.45945945946</c:v>
                </c:pt>
                <c:pt idx="14">
                  <c:v>8374.324324324323</c:v>
                </c:pt>
                <c:pt idx="15">
                  <c:v>8739.189189189188</c:v>
                </c:pt>
                <c:pt idx="16">
                  <c:v>9104.054054054053</c:v>
                </c:pt>
                <c:pt idx="17">
                  <c:v>9468.918918918918</c:v>
                </c:pt>
                <c:pt idx="18">
                  <c:v>9833.783783783783</c:v>
                </c:pt>
                <c:pt idx="19">
                  <c:v>10198.64864864865</c:v>
                </c:pt>
                <c:pt idx="20">
                  <c:v>10563.51351351351</c:v>
                </c:pt>
                <c:pt idx="21">
                  <c:v>10928.37837837838</c:v>
                </c:pt>
                <c:pt idx="22">
                  <c:v>11293.24324324324</c:v>
                </c:pt>
                <c:pt idx="23">
                  <c:v>11658.10810810811</c:v>
                </c:pt>
                <c:pt idx="24">
                  <c:v>12022.97297297297</c:v>
                </c:pt>
                <c:pt idx="25">
                  <c:v>12387.83783783784</c:v>
                </c:pt>
                <c:pt idx="26">
                  <c:v>12752.7027027027</c:v>
                </c:pt>
                <c:pt idx="27">
                  <c:v>13117.56756756757</c:v>
                </c:pt>
                <c:pt idx="28">
                  <c:v>13137.80487804878</c:v>
                </c:pt>
                <c:pt idx="29">
                  <c:v>12813.41463414634</c:v>
                </c:pt>
                <c:pt idx="30">
                  <c:v>12489.0243902439</c:v>
                </c:pt>
                <c:pt idx="31">
                  <c:v>12164.63414634146</c:v>
                </c:pt>
                <c:pt idx="32">
                  <c:v>11840.24390243902</c:v>
                </c:pt>
                <c:pt idx="33">
                  <c:v>11515.85365853658</c:v>
                </c:pt>
                <c:pt idx="34">
                  <c:v>11191.46341463415</c:v>
                </c:pt>
                <c:pt idx="35">
                  <c:v>10867.07317073171</c:v>
                </c:pt>
                <c:pt idx="36">
                  <c:v>10542.68292682927</c:v>
                </c:pt>
                <c:pt idx="37">
                  <c:v>10218.29268292683</c:v>
                </c:pt>
                <c:pt idx="38">
                  <c:v>9893.902439024389</c:v>
                </c:pt>
                <c:pt idx="39">
                  <c:v>9569.51219512195</c:v>
                </c:pt>
                <c:pt idx="40">
                  <c:v>9245.12195121951</c:v>
                </c:pt>
                <c:pt idx="41">
                  <c:v>8920.73170731707</c:v>
                </c:pt>
                <c:pt idx="42">
                  <c:v>8596.341463414632</c:v>
                </c:pt>
                <c:pt idx="43">
                  <c:v>8271.951219512193</c:v>
                </c:pt>
                <c:pt idx="44">
                  <c:v>7947.560975609754</c:v>
                </c:pt>
                <c:pt idx="45">
                  <c:v>7623.170731707316</c:v>
                </c:pt>
                <c:pt idx="46">
                  <c:v>7298.780487804877</c:v>
                </c:pt>
                <c:pt idx="47">
                  <c:v>6974.390243902437</c:v>
                </c:pt>
                <c:pt idx="48">
                  <c:v>6650.0</c:v>
                </c:pt>
                <c:pt idx="49">
                  <c:v>6325.60975609756</c:v>
                </c:pt>
                <c:pt idx="50">
                  <c:v>6001.219512195122</c:v>
                </c:pt>
                <c:pt idx="51">
                  <c:v>5676.829268292682</c:v>
                </c:pt>
                <c:pt idx="52">
                  <c:v>5352.439024390244</c:v>
                </c:pt>
                <c:pt idx="53">
                  <c:v>5028.048780487805</c:v>
                </c:pt>
                <c:pt idx="54">
                  <c:v>4703.658536585366</c:v>
                </c:pt>
                <c:pt idx="55">
                  <c:v>4379.268292682926</c:v>
                </c:pt>
                <c:pt idx="56">
                  <c:v>4054.878048780487</c:v>
                </c:pt>
                <c:pt idx="57">
                  <c:v>3730.487804878048</c:v>
                </c:pt>
                <c:pt idx="58">
                  <c:v>3406.09756097561</c:v>
                </c:pt>
                <c:pt idx="59">
                  <c:v>3081.707317073171</c:v>
                </c:pt>
                <c:pt idx="60">
                  <c:v>2757.31707317073</c:v>
                </c:pt>
                <c:pt idx="61">
                  <c:v>2432.926829268292</c:v>
                </c:pt>
                <c:pt idx="62">
                  <c:v>2108.536585365853</c:v>
                </c:pt>
                <c:pt idx="63">
                  <c:v>1784.146341463415</c:v>
                </c:pt>
                <c:pt idx="64">
                  <c:v>1459.756097560976</c:v>
                </c:pt>
                <c:pt idx="65">
                  <c:v>1135.365853658535</c:v>
                </c:pt>
                <c:pt idx="66">
                  <c:v>810.9756097560966</c:v>
                </c:pt>
                <c:pt idx="67">
                  <c:v>486.5853658536598</c:v>
                </c:pt>
                <c:pt idx="68">
                  <c:v>162.1951219512212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972.2885562307183</c:v>
                </c:pt>
                <c:pt idx="1">
                  <c:v>972.2885562307183</c:v>
                </c:pt>
                <c:pt idx="2">
                  <c:v>972.2885562307183</c:v>
                </c:pt>
                <c:pt idx="3">
                  <c:v>972.2885562307183</c:v>
                </c:pt>
                <c:pt idx="4">
                  <c:v>972.2885562307183</c:v>
                </c:pt>
                <c:pt idx="5">
                  <c:v>972.2885562307183</c:v>
                </c:pt>
                <c:pt idx="6">
                  <c:v>972.2885562307183</c:v>
                </c:pt>
                <c:pt idx="7">
                  <c:v>972.2885562307183</c:v>
                </c:pt>
                <c:pt idx="8">
                  <c:v>972.2885562307183</c:v>
                </c:pt>
                <c:pt idx="9">
                  <c:v>972.2885562307183</c:v>
                </c:pt>
                <c:pt idx="10">
                  <c:v>972.2885562307183</c:v>
                </c:pt>
                <c:pt idx="11">
                  <c:v>972.2885562307183</c:v>
                </c:pt>
                <c:pt idx="12">
                  <c:v>972.2885562307183</c:v>
                </c:pt>
                <c:pt idx="13">
                  <c:v>972.2885562307183</c:v>
                </c:pt>
                <c:pt idx="14">
                  <c:v>972.2885562307183</c:v>
                </c:pt>
                <c:pt idx="15">
                  <c:v>972.2885562307183</c:v>
                </c:pt>
                <c:pt idx="16">
                  <c:v>972.2885562307183</c:v>
                </c:pt>
                <c:pt idx="17">
                  <c:v>972.2885562307183</c:v>
                </c:pt>
                <c:pt idx="18">
                  <c:v>972.2885562307183</c:v>
                </c:pt>
                <c:pt idx="19">
                  <c:v>972.2885562307183</c:v>
                </c:pt>
                <c:pt idx="20">
                  <c:v>972.2885562307183</c:v>
                </c:pt>
                <c:pt idx="21">
                  <c:v>972.2885562307183</c:v>
                </c:pt>
                <c:pt idx="22">
                  <c:v>972.2885562307183</c:v>
                </c:pt>
                <c:pt idx="23">
                  <c:v>972.2885562307183</c:v>
                </c:pt>
                <c:pt idx="24">
                  <c:v>972.2885562307183</c:v>
                </c:pt>
                <c:pt idx="25">
                  <c:v>972.2885562307183</c:v>
                </c:pt>
                <c:pt idx="26">
                  <c:v>972.2885562307183</c:v>
                </c:pt>
                <c:pt idx="27">
                  <c:v>972.2885562307183</c:v>
                </c:pt>
                <c:pt idx="28">
                  <c:v>960.4313787157096</c:v>
                </c:pt>
                <c:pt idx="29">
                  <c:v>936.7170236856921</c:v>
                </c:pt>
                <c:pt idx="30">
                  <c:v>913.0026686556745</c:v>
                </c:pt>
                <c:pt idx="31">
                  <c:v>889.288313625657</c:v>
                </c:pt>
                <c:pt idx="32">
                  <c:v>865.5739585956395</c:v>
                </c:pt>
                <c:pt idx="33">
                  <c:v>841.859603565622</c:v>
                </c:pt>
                <c:pt idx="34">
                  <c:v>818.1452485356044</c:v>
                </c:pt>
                <c:pt idx="35">
                  <c:v>794.430893505587</c:v>
                </c:pt>
                <c:pt idx="36">
                  <c:v>770.7165384755693</c:v>
                </c:pt>
                <c:pt idx="37">
                  <c:v>747.002183445552</c:v>
                </c:pt>
                <c:pt idx="38">
                  <c:v>723.2878284155344</c:v>
                </c:pt>
                <c:pt idx="39">
                  <c:v>699.5734733855168</c:v>
                </c:pt>
                <c:pt idx="40">
                  <c:v>675.8591183554993</c:v>
                </c:pt>
                <c:pt idx="41">
                  <c:v>652.1447633254818</c:v>
                </c:pt>
                <c:pt idx="42">
                  <c:v>628.4304082954643</c:v>
                </c:pt>
                <c:pt idx="43">
                  <c:v>604.7160532654468</c:v>
                </c:pt>
                <c:pt idx="44">
                  <c:v>581.0016982354292</c:v>
                </c:pt>
                <c:pt idx="45">
                  <c:v>557.2873432054117</c:v>
                </c:pt>
                <c:pt idx="46">
                  <c:v>533.5729881753941</c:v>
                </c:pt>
                <c:pt idx="47">
                  <c:v>509.8586331453767</c:v>
                </c:pt>
                <c:pt idx="48">
                  <c:v>486.1442781153591</c:v>
                </c:pt>
                <c:pt idx="49">
                  <c:v>462.4299230853416</c:v>
                </c:pt>
                <c:pt idx="50">
                  <c:v>438.7155680553241</c:v>
                </c:pt>
                <c:pt idx="51">
                  <c:v>415.0012130253066</c:v>
                </c:pt>
                <c:pt idx="52">
                  <c:v>391.2868579952891</c:v>
                </c:pt>
                <c:pt idx="53">
                  <c:v>367.5725029652716</c:v>
                </c:pt>
                <c:pt idx="54">
                  <c:v>343.858147935254</c:v>
                </c:pt>
                <c:pt idx="55">
                  <c:v>320.1437929052365</c:v>
                </c:pt>
                <c:pt idx="56">
                  <c:v>296.4294378752189</c:v>
                </c:pt>
                <c:pt idx="57">
                  <c:v>272.7150828452016</c:v>
                </c:pt>
                <c:pt idx="58">
                  <c:v>249.000727815184</c:v>
                </c:pt>
                <c:pt idx="59">
                  <c:v>225.2863727851665</c:v>
                </c:pt>
                <c:pt idx="60">
                  <c:v>201.5720177551489</c:v>
                </c:pt>
                <c:pt idx="61">
                  <c:v>177.8576627251314</c:v>
                </c:pt>
                <c:pt idx="62">
                  <c:v>154.1433076951139</c:v>
                </c:pt>
                <c:pt idx="63">
                  <c:v>130.4289526650964</c:v>
                </c:pt>
                <c:pt idx="64">
                  <c:v>106.7145976350788</c:v>
                </c:pt>
                <c:pt idx="65">
                  <c:v>83.0002426050612</c:v>
                </c:pt>
                <c:pt idx="66">
                  <c:v>59.28588757504383</c:v>
                </c:pt>
                <c:pt idx="67">
                  <c:v>35.57153254502634</c:v>
                </c:pt>
                <c:pt idx="68">
                  <c:v>11.85717751500874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5570792"/>
        <c:axId val="-19955674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  <c:pt idx="3">
                  <c:v>17800.51565503642</c:v>
                </c:pt>
                <c:pt idx="4">
                  <c:v>17800.51565503642</c:v>
                </c:pt>
                <c:pt idx="5">
                  <c:v>17800.51565503642</c:v>
                </c:pt>
                <c:pt idx="6">
                  <c:v>17800.51565503642</c:v>
                </c:pt>
                <c:pt idx="7">
                  <c:v>17800.51565503642</c:v>
                </c:pt>
                <c:pt idx="8">
                  <c:v>17800.51565503642</c:v>
                </c:pt>
                <c:pt idx="9">
                  <c:v>17800.51565503642</c:v>
                </c:pt>
                <c:pt idx="10">
                  <c:v>17800.51565503642</c:v>
                </c:pt>
                <c:pt idx="11">
                  <c:v>17800.51565503642</c:v>
                </c:pt>
                <c:pt idx="12">
                  <c:v>17800.51565503642</c:v>
                </c:pt>
                <c:pt idx="13">
                  <c:v>17800.51565503642</c:v>
                </c:pt>
                <c:pt idx="14">
                  <c:v>17800.51565503642</c:v>
                </c:pt>
                <c:pt idx="15">
                  <c:v>17800.51565503642</c:v>
                </c:pt>
                <c:pt idx="16">
                  <c:v>17800.51565503642</c:v>
                </c:pt>
                <c:pt idx="17">
                  <c:v>17800.51565503642</c:v>
                </c:pt>
                <c:pt idx="18">
                  <c:v>17800.51565503642</c:v>
                </c:pt>
                <c:pt idx="19">
                  <c:v>17800.51565503642</c:v>
                </c:pt>
                <c:pt idx="20">
                  <c:v>17800.51565503642</c:v>
                </c:pt>
                <c:pt idx="21">
                  <c:v>17800.51565503642</c:v>
                </c:pt>
                <c:pt idx="22">
                  <c:v>17800.51565503642</c:v>
                </c:pt>
                <c:pt idx="23">
                  <c:v>17800.51565503642</c:v>
                </c:pt>
                <c:pt idx="24">
                  <c:v>17800.51565503642</c:v>
                </c:pt>
                <c:pt idx="25">
                  <c:v>17800.51565503642</c:v>
                </c:pt>
                <c:pt idx="26">
                  <c:v>17800.51565503642</c:v>
                </c:pt>
                <c:pt idx="27">
                  <c:v>17800.51565503642</c:v>
                </c:pt>
                <c:pt idx="28">
                  <c:v>17800.51565503642</c:v>
                </c:pt>
                <c:pt idx="29">
                  <c:v>17800.51565503642</c:v>
                </c:pt>
                <c:pt idx="30">
                  <c:v>17800.51565503642</c:v>
                </c:pt>
                <c:pt idx="31">
                  <c:v>17800.51565503642</c:v>
                </c:pt>
                <c:pt idx="32">
                  <c:v>17800.51565503642</c:v>
                </c:pt>
                <c:pt idx="33">
                  <c:v>17800.51565503642</c:v>
                </c:pt>
                <c:pt idx="34">
                  <c:v>17800.51565503642</c:v>
                </c:pt>
                <c:pt idx="35">
                  <c:v>17800.51565503642</c:v>
                </c:pt>
                <c:pt idx="36">
                  <c:v>17800.51565503642</c:v>
                </c:pt>
                <c:pt idx="37">
                  <c:v>17800.51565503642</c:v>
                </c:pt>
                <c:pt idx="38">
                  <c:v>17800.51565503642</c:v>
                </c:pt>
                <c:pt idx="39">
                  <c:v>17800.51565503642</c:v>
                </c:pt>
                <c:pt idx="40">
                  <c:v>17800.51565503642</c:v>
                </c:pt>
                <c:pt idx="41">
                  <c:v>17800.51565503642</c:v>
                </c:pt>
                <c:pt idx="42">
                  <c:v>17800.51565503642</c:v>
                </c:pt>
                <c:pt idx="43">
                  <c:v>17800.51565503642</c:v>
                </c:pt>
                <c:pt idx="44">
                  <c:v>17800.51565503642</c:v>
                </c:pt>
                <c:pt idx="45">
                  <c:v>17800.51565503642</c:v>
                </c:pt>
                <c:pt idx="46">
                  <c:v>17800.51565503642</c:v>
                </c:pt>
                <c:pt idx="47">
                  <c:v>17800.51565503642</c:v>
                </c:pt>
                <c:pt idx="48">
                  <c:v>17800.51565503642</c:v>
                </c:pt>
                <c:pt idx="49">
                  <c:v>17800.51565503642</c:v>
                </c:pt>
                <c:pt idx="50">
                  <c:v>17800.51565503642</c:v>
                </c:pt>
                <c:pt idx="51">
                  <c:v>17800.51565503642</c:v>
                </c:pt>
                <c:pt idx="52">
                  <c:v>17800.51565503642</c:v>
                </c:pt>
                <c:pt idx="53">
                  <c:v>17800.51565503642</c:v>
                </c:pt>
                <c:pt idx="54">
                  <c:v>17800.51565503642</c:v>
                </c:pt>
                <c:pt idx="55">
                  <c:v>17800.51565503642</c:v>
                </c:pt>
                <c:pt idx="56">
                  <c:v>17800.51565503642</c:v>
                </c:pt>
                <c:pt idx="57">
                  <c:v>17800.51565503642</c:v>
                </c:pt>
                <c:pt idx="58">
                  <c:v>17800.51565503642</c:v>
                </c:pt>
                <c:pt idx="59">
                  <c:v>17800.51565503642</c:v>
                </c:pt>
                <c:pt idx="60">
                  <c:v>17800.51565503642</c:v>
                </c:pt>
                <c:pt idx="61">
                  <c:v>17800.51565503642</c:v>
                </c:pt>
                <c:pt idx="62">
                  <c:v>17800.51565503642</c:v>
                </c:pt>
                <c:pt idx="63">
                  <c:v>17800.51565503642</c:v>
                </c:pt>
                <c:pt idx="64">
                  <c:v>17800.51565503642</c:v>
                </c:pt>
                <c:pt idx="65">
                  <c:v>17800.51565503642</c:v>
                </c:pt>
                <c:pt idx="66">
                  <c:v>17800.51565503642</c:v>
                </c:pt>
                <c:pt idx="67">
                  <c:v>17800.51565503642</c:v>
                </c:pt>
                <c:pt idx="68">
                  <c:v>17800.51565503642</c:v>
                </c:pt>
                <c:pt idx="69">
                  <c:v>17800.51565503642</c:v>
                </c:pt>
                <c:pt idx="70">
                  <c:v>17800.51565503642</c:v>
                </c:pt>
                <c:pt idx="71">
                  <c:v>17800.51565503642</c:v>
                </c:pt>
                <c:pt idx="72">
                  <c:v>17800.51565503642</c:v>
                </c:pt>
                <c:pt idx="73">
                  <c:v>17800.51565503642</c:v>
                </c:pt>
                <c:pt idx="74">
                  <c:v>17800.51565503642</c:v>
                </c:pt>
                <c:pt idx="75">
                  <c:v>17800.51565503642</c:v>
                </c:pt>
                <c:pt idx="76">
                  <c:v>17800.51565503642</c:v>
                </c:pt>
                <c:pt idx="77">
                  <c:v>17800.51565503642</c:v>
                </c:pt>
                <c:pt idx="78">
                  <c:v>17800.51565503642</c:v>
                </c:pt>
                <c:pt idx="79">
                  <c:v>17800.51565503642</c:v>
                </c:pt>
                <c:pt idx="80">
                  <c:v>17800.51565503642</c:v>
                </c:pt>
                <c:pt idx="81">
                  <c:v>17800.51565503642</c:v>
                </c:pt>
                <c:pt idx="82">
                  <c:v>17800.51565503642</c:v>
                </c:pt>
                <c:pt idx="83">
                  <c:v>17800.51565503642</c:v>
                </c:pt>
                <c:pt idx="84">
                  <c:v>17800.51565503642</c:v>
                </c:pt>
                <c:pt idx="85">
                  <c:v>17800.51565503642</c:v>
                </c:pt>
                <c:pt idx="86">
                  <c:v>17800.51565503642</c:v>
                </c:pt>
                <c:pt idx="87">
                  <c:v>17800.51565503642</c:v>
                </c:pt>
                <c:pt idx="88">
                  <c:v>17800.51565503642</c:v>
                </c:pt>
                <c:pt idx="89">
                  <c:v>17800.51565503642</c:v>
                </c:pt>
                <c:pt idx="90">
                  <c:v>17800.51565503642</c:v>
                </c:pt>
                <c:pt idx="91">
                  <c:v>17800.51565503642</c:v>
                </c:pt>
                <c:pt idx="92">
                  <c:v>17800.51565503642</c:v>
                </c:pt>
                <c:pt idx="93">
                  <c:v>17800.51565503642</c:v>
                </c:pt>
                <c:pt idx="94">
                  <c:v>17800.51565503642</c:v>
                </c:pt>
                <c:pt idx="95">
                  <c:v>17800.51565503642</c:v>
                </c:pt>
                <c:pt idx="96">
                  <c:v>17800.51565503642</c:v>
                </c:pt>
                <c:pt idx="97">
                  <c:v>17800.51565503642</c:v>
                </c:pt>
                <c:pt idx="98">
                  <c:v>17800.51565503642</c:v>
                </c:pt>
                <c:pt idx="99">
                  <c:v>17800.51565503642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570792"/>
        <c:axId val="-1995567416"/>
      </c:lineChart>
      <c:catAx>
        <c:axId val="-19955707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5674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55674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5707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464.8648648648648</c:v>
                </c:pt>
                <c:pt idx="1">
                  <c:v>539.3658536585366</c:v>
                </c:pt>
                <c:pt idx="2">
                  <c:v>-1257.142857142857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-23.71435503001752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310216"/>
        <c:axId val="-19963135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364.8648648648647</c:v>
                </c:pt>
                <c:pt idx="1">
                  <c:v>-324.390243902439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317176"/>
        <c:axId val="-1996320072"/>
      </c:scatterChart>
      <c:valAx>
        <c:axId val="-19963102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313560"/>
        <c:crosses val="autoZero"/>
        <c:crossBetween val="midCat"/>
      </c:valAx>
      <c:valAx>
        <c:axId val="-1996313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310216"/>
        <c:crosses val="autoZero"/>
        <c:crossBetween val="midCat"/>
      </c:valAx>
      <c:valAx>
        <c:axId val="-19963171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6320072"/>
        <c:crosses val="autoZero"/>
        <c:crossBetween val="midCat"/>
      </c:valAx>
      <c:valAx>
        <c:axId val="-19963200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3171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11948.34</c:v>
                </c:pt>
                <c:pt idx="1">
                  <c:v>11608.08</c:v>
                </c:pt>
                <c:pt idx="2">
                  <c:v>11267.82</c:v>
                </c:pt>
                <c:pt idx="3">
                  <c:v>10927.56</c:v>
                </c:pt>
                <c:pt idx="4">
                  <c:v>10587.3</c:v>
                </c:pt>
                <c:pt idx="5">
                  <c:v>10247.04</c:v>
                </c:pt>
                <c:pt idx="6">
                  <c:v>9906.78</c:v>
                </c:pt>
                <c:pt idx="7">
                  <c:v>9566.52</c:v>
                </c:pt>
                <c:pt idx="8">
                  <c:v>9226.26</c:v>
                </c:pt>
                <c:pt idx="9">
                  <c:v>8886.0</c:v>
                </c:pt>
                <c:pt idx="10">
                  <c:v>9350.864864864865</c:v>
                </c:pt>
                <c:pt idx="11">
                  <c:v>9815.72972972973</c:v>
                </c:pt>
                <c:pt idx="12">
                  <c:v>10280.5945945946</c:v>
                </c:pt>
                <c:pt idx="13">
                  <c:v>10745.45945945946</c:v>
                </c:pt>
                <c:pt idx="14">
                  <c:v>11210.32432432432</c:v>
                </c:pt>
                <c:pt idx="15">
                  <c:v>11675.18918918919</c:v>
                </c:pt>
                <c:pt idx="16">
                  <c:v>12140.05405405405</c:v>
                </c:pt>
                <c:pt idx="17">
                  <c:v>12604.91891891892</c:v>
                </c:pt>
                <c:pt idx="18">
                  <c:v>13069.78378378378</c:v>
                </c:pt>
                <c:pt idx="19">
                  <c:v>13534.64864864865</c:v>
                </c:pt>
                <c:pt idx="20">
                  <c:v>13999.51351351351</c:v>
                </c:pt>
                <c:pt idx="21">
                  <c:v>14464.37837837838</c:v>
                </c:pt>
                <c:pt idx="22">
                  <c:v>14929.24324324324</c:v>
                </c:pt>
                <c:pt idx="23">
                  <c:v>15394.10810810811</c:v>
                </c:pt>
                <c:pt idx="24">
                  <c:v>15858.97297297297</c:v>
                </c:pt>
                <c:pt idx="25">
                  <c:v>16323.83783783784</c:v>
                </c:pt>
                <c:pt idx="26">
                  <c:v>16788.7027027027</c:v>
                </c:pt>
                <c:pt idx="27">
                  <c:v>17253.56756756757</c:v>
                </c:pt>
                <c:pt idx="28">
                  <c:v>17755.68292682927</c:v>
                </c:pt>
                <c:pt idx="29">
                  <c:v>18295.04878048781</c:v>
                </c:pt>
                <c:pt idx="30">
                  <c:v>18834.41463414634</c:v>
                </c:pt>
                <c:pt idx="31">
                  <c:v>19373.78048780488</c:v>
                </c:pt>
                <c:pt idx="32">
                  <c:v>19913.14634146341</c:v>
                </c:pt>
                <c:pt idx="33">
                  <c:v>20452.51219512195</c:v>
                </c:pt>
                <c:pt idx="34">
                  <c:v>20991.87804878049</c:v>
                </c:pt>
                <c:pt idx="35">
                  <c:v>21531.24390243903</c:v>
                </c:pt>
                <c:pt idx="36">
                  <c:v>22070.60975609756</c:v>
                </c:pt>
                <c:pt idx="37">
                  <c:v>22609.9756097561</c:v>
                </c:pt>
                <c:pt idx="38">
                  <c:v>23149.34146341463</c:v>
                </c:pt>
                <c:pt idx="39">
                  <c:v>23688.70731707317</c:v>
                </c:pt>
                <c:pt idx="40">
                  <c:v>24228.07317073171</c:v>
                </c:pt>
                <c:pt idx="41">
                  <c:v>24767.43902439025</c:v>
                </c:pt>
                <c:pt idx="42">
                  <c:v>25306.80487804878</c:v>
                </c:pt>
                <c:pt idx="43">
                  <c:v>25846.17073170732</c:v>
                </c:pt>
                <c:pt idx="44">
                  <c:v>26385.53658536585</c:v>
                </c:pt>
                <c:pt idx="45">
                  <c:v>26924.9024390244</c:v>
                </c:pt>
                <c:pt idx="46">
                  <c:v>27464.26829268293</c:v>
                </c:pt>
                <c:pt idx="47">
                  <c:v>28003.63414634146</c:v>
                </c:pt>
                <c:pt idx="48">
                  <c:v>28543.0</c:v>
                </c:pt>
                <c:pt idx="49">
                  <c:v>29082.36585365854</c:v>
                </c:pt>
                <c:pt idx="50">
                  <c:v>29621.73170731707</c:v>
                </c:pt>
                <c:pt idx="51">
                  <c:v>30161.09756097561</c:v>
                </c:pt>
                <c:pt idx="52">
                  <c:v>30700.46341463415</c:v>
                </c:pt>
                <c:pt idx="53">
                  <c:v>31239.82926829268</c:v>
                </c:pt>
                <c:pt idx="54">
                  <c:v>31779.19512195122</c:v>
                </c:pt>
                <c:pt idx="55">
                  <c:v>32318.56097560975</c:v>
                </c:pt>
                <c:pt idx="56">
                  <c:v>32857.9268292683</c:v>
                </c:pt>
                <c:pt idx="57">
                  <c:v>33397.29268292683</c:v>
                </c:pt>
                <c:pt idx="58">
                  <c:v>33936.65853658537</c:v>
                </c:pt>
                <c:pt idx="59">
                  <c:v>34476.0243902439</c:v>
                </c:pt>
                <c:pt idx="60">
                  <c:v>35015.39024390244</c:v>
                </c:pt>
                <c:pt idx="61">
                  <c:v>35554.75609756098</c:v>
                </c:pt>
                <c:pt idx="62">
                  <c:v>36094.12195121951</c:v>
                </c:pt>
                <c:pt idx="63">
                  <c:v>36633.48780487805</c:v>
                </c:pt>
                <c:pt idx="64">
                  <c:v>37172.85365853658</c:v>
                </c:pt>
                <c:pt idx="65">
                  <c:v>37712.21951219512</c:v>
                </c:pt>
                <c:pt idx="66">
                  <c:v>38251.58536585366</c:v>
                </c:pt>
                <c:pt idx="67">
                  <c:v>38790.9512195122</c:v>
                </c:pt>
                <c:pt idx="68">
                  <c:v>39330.31707317073</c:v>
                </c:pt>
                <c:pt idx="69">
                  <c:v>38971.42857142857</c:v>
                </c:pt>
                <c:pt idx="70">
                  <c:v>37714.28571428572</c:v>
                </c:pt>
                <c:pt idx="71">
                  <c:v>36457.14285714285</c:v>
                </c:pt>
                <c:pt idx="72">
                  <c:v>35200.0</c:v>
                </c:pt>
                <c:pt idx="73">
                  <c:v>33942.85714285714</c:v>
                </c:pt>
                <c:pt idx="74">
                  <c:v>32685.71428571428</c:v>
                </c:pt>
                <c:pt idx="75">
                  <c:v>31428.57142857143</c:v>
                </c:pt>
                <c:pt idx="76">
                  <c:v>30171.42857142857</c:v>
                </c:pt>
                <c:pt idx="77">
                  <c:v>28914.28571428571</c:v>
                </c:pt>
                <c:pt idx="78">
                  <c:v>27657.14285714286</c:v>
                </c:pt>
                <c:pt idx="79">
                  <c:v>26400.0</c:v>
                </c:pt>
                <c:pt idx="80">
                  <c:v>25142.85714285714</c:v>
                </c:pt>
                <c:pt idx="81">
                  <c:v>23885.71428571428</c:v>
                </c:pt>
                <c:pt idx="82">
                  <c:v>22628.57142857143</c:v>
                </c:pt>
                <c:pt idx="83">
                  <c:v>21371.42857142857</c:v>
                </c:pt>
                <c:pt idx="84">
                  <c:v>20114.28571428571</c:v>
                </c:pt>
                <c:pt idx="85">
                  <c:v>18857.14285714286</c:v>
                </c:pt>
                <c:pt idx="86">
                  <c:v>17600.0</c:v>
                </c:pt>
                <c:pt idx="87">
                  <c:v>16342.85714285714</c:v>
                </c:pt>
                <c:pt idx="88">
                  <c:v>15085.71428571429</c:v>
                </c:pt>
                <c:pt idx="89">
                  <c:v>13828.57142857143</c:v>
                </c:pt>
                <c:pt idx="90">
                  <c:v>12571.42857142857</c:v>
                </c:pt>
                <c:pt idx="91">
                  <c:v>11314.28571428571</c:v>
                </c:pt>
                <c:pt idx="92">
                  <c:v>10057.14285714286</c:v>
                </c:pt>
                <c:pt idx="93">
                  <c:v>8800.0</c:v>
                </c:pt>
                <c:pt idx="94">
                  <c:v>7542.857142857145</c:v>
                </c:pt>
                <c:pt idx="95">
                  <c:v>6285.71428571429</c:v>
                </c:pt>
                <c:pt idx="96">
                  <c:v>5028.571428571427</c:v>
                </c:pt>
                <c:pt idx="97">
                  <c:v>3771.428571428572</c:v>
                </c:pt>
                <c:pt idx="98">
                  <c:v>2514.285714285717</c:v>
                </c:pt>
                <c:pt idx="99">
                  <c:v>1257.142857142855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6550.0</c:v>
                </c:pt>
                <c:pt idx="1">
                  <c:v>6550.0</c:v>
                </c:pt>
                <c:pt idx="2">
                  <c:v>6550.0</c:v>
                </c:pt>
                <c:pt idx="3">
                  <c:v>6550.0</c:v>
                </c:pt>
                <c:pt idx="4">
                  <c:v>6550.0</c:v>
                </c:pt>
                <c:pt idx="5">
                  <c:v>6550.0</c:v>
                </c:pt>
                <c:pt idx="6">
                  <c:v>6550.0</c:v>
                </c:pt>
                <c:pt idx="7">
                  <c:v>6550.0</c:v>
                </c:pt>
                <c:pt idx="8">
                  <c:v>6550.0</c:v>
                </c:pt>
                <c:pt idx="9">
                  <c:v>6550.0</c:v>
                </c:pt>
                <c:pt idx="10">
                  <c:v>6914.864864864865</c:v>
                </c:pt>
                <c:pt idx="11">
                  <c:v>7279.72972972973</c:v>
                </c:pt>
                <c:pt idx="12">
                  <c:v>7644.594594594594</c:v>
                </c:pt>
                <c:pt idx="13">
                  <c:v>8009.45945945946</c:v>
                </c:pt>
                <c:pt idx="14">
                  <c:v>8374.324324324323</c:v>
                </c:pt>
                <c:pt idx="15">
                  <c:v>8739.189189189188</c:v>
                </c:pt>
                <c:pt idx="16">
                  <c:v>9104.054054054053</c:v>
                </c:pt>
                <c:pt idx="17">
                  <c:v>9468.918918918918</c:v>
                </c:pt>
                <c:pt idx="18">
                  <c:v>9833.783783783783</c:v>
                </c:pt>
                <c:pt idx="19">
                  <c:v>10198.64864864865</c:v>
                </c:pt>
                <c:pt idx="20">
                  <c:v>10563.51351351351</c:v>
                </c:pt>
                <c:pt idx="21">
                  <c:v>10928.37837837838</c:v>
                </c:pt>
                <c:pt idx="22">
                  <c:v>11293.24324324324</c:v>
                </c:pt>
                <c:pt idx="23">
                  <c:v>11658.10810810811</c:v>
                </c:pt>
                <c:pt idx="24">
                  <c:v>12022.97297297297</c:v>
                </c:pt>
                <c:pt idx="25">
                  <c:v>12387.83783783784</c:v>
                </c:pt>
                <c:pt idx="26">
                  <c:v>12752.7027027027</c:v>
                </c:pt>
                <c:pt idx="27">
                  <c:v>13117.56756756757</c:v>
                </c:pt>
                <c:pt idx="28">
                  <c:v>13137.80487804878</c:v>
                </c:pt>
                <c:pt idx="29">
                  <c:v>12813.41463414634</c:v>
                </c:pt>
                <c:pt idx="30">
                  <c:v>12489.0243902439</c:v>
                </c:pt>
                <c:pt idx="31">
                  <c:v>12164.63414634146</c:v>
                </c:pt>
                <c:pt idx="32">
                  <c:v>11840.24390243902</c:v>
                </c:pt>
                <c:pt idx="33">
                  <c:v>11515.85365853658</c:v>
                </c:pt>
                <c:pt idx="34">
                  <c:v>11191.46341463415</c:v>
                </c:pt>
                <c:pt idx="35">
                  <c:v>10867.07317073171</c:v>
                </c:pt>
                <c:pt idx="36">
                  <c:v>10542.68292682927</c:v>
                </c:pt>
                <c:pt idx="37">
                  <c:v>10218.29268292683</c:v>
                </c:pt>
                <c:pt idx="38">
                  <c:v>9893.902439024389</c:v>
                </c:pt>
                <c:pt idx="39">
                  <c:v>9569.51219512195</c:v>
                </c:pt>
                <c:pt idx="40">
                  <c:v>9245.12195121951</c:v>
                </c:pt>
                <c:pt idx="41">
                  <c:v>8920.73170731707</c:v>
                </c:pt>
                <c:pt idx="42">
                  <c:v>8596.341463414632</c:v>
                </c:pt>
                <c:pt idx="43">
                  <c:v>8271.951219512193</c:v>
                </c:pt>
                <c:pt idx="44">
                  <c:v>7947.560975609755</c:v>
                </c:pt>
                <c:pt idx="45">
                  <c:v>7623.170731707316</c:v>
                </c:pt>
                <c:pt idx="46">
                  <c:v>7298.780487804877</c:v>
                </c:pt>
                <c:pt idx="47">
                  <c:v>6974.390243902438</c:v>
                </c:pt>
                <c:pt idx="48">
                  <c:v>6650.0</c:v>
                </c:pt>
                <c:pt idx="49">
                  <c:v>6325.60975609756</c:v>
                </c:pt>
                <c:pt idx="50">
                  <c:v>6001.219512195122</c:v>
                </c:pt>
                <c:pt idx="51">
                  <c:v>5676.829268292683</c:v>
                </c:pt>
                <c:pt idx="52">
                  <c:v>5352.439024390244</c:v>
                </c:pt>
                <c:pt idx="53">
                  <c:v>5028.048780487805</c:v>
                </c:pt>
                <c:pt idx="54">
                  <c:v>4703.658536585366</c:v>
                </c:pt>
                <c:pt idx="55">
                  <c:v>4379.268292682927</c:v>
                </c:pt>
                <c:pt idx="56">
                  <c:v>4054.878048780489</c:v>
                </c:pt>
                <c:pt idx="57">
                  <c:v>3730.487804878048</c:v>
                </c:pt>
                <c:pt idx="58">
                  <c:v>3406.09756097561</c:v>
                </c:pt>
                <c:pt idx="59">
                  <c:v>3081.707317073171</c:v>
                </c:pt>
                <c:pt idx="60">
                  <c:v>2757.317073170732</c:v>
                </c:pt>
                <c:pt idx="61">
                  <c:v>2432.926829268294</c:v>
                </c:pt>
                <c:pt idx="62">
                  <c:v>2108.536585365855</c:v>
                </c:pt>
                <c:pt idx="63">
                  <c:v>1784.146341463415</c:v>
                </c:pt>
                <c:pt idx="64">
                  <c:v>1459.756097560976</c:v>
                </c:pt>
                <c:pt idx="65">
                  <c:v>1135.365853658537</c:v>
                </c:pt>
                <c:pt idx="66">
                  <c:v>810.9756097560984</c:v>
                </c:pt>
                <c:pt idx="67">
                  <c:v>486.5853658536598</c:v>
                </c:pt>
                <c:pt idx="68">
                  <c:v>162.1951219512212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972.2885562307183</c:v>
                </c:pt>
                <c:pt idx="1">
                  <c:v>972.2885562307183</c:v>
                </c:pt>
                <c:pt idx="2">
                  <c:v>972.2885562307183</c:v>
                </c:pt>
                <c:pt idx="3">
                  <c:v>972.2885562307183</c:v>
                </c:pt>
                <c:pt idx="4">
                  <c:v>972.2885562307183</c:v>
                </c:pt>
                <c:pt idx="5">
                  <c:v>972.2885562307183</c:v>
                </c:pt>
                <c:pt idx="6">
                  <c:v>972.2885562307183</c:v>
                </c:pt>
                <c:pt idx="7">
                  <c:v>972.2885562307183</c:v>
                </c:pt>
                <c:pt idx="8">
                  <c:v>972.2885562307183</c:v>
                </c:pt>
                <c:pt idx="9">
                  <c:v>972.2885562307183</c:v>
                </c:pt>
                <c:pt idx="10">
                  <c:v>972.2885562307183</c:v>
                </c:pt>
                <c:pt idx="11">
                  <c:v>972.2885562307183</c:v>
                </c:pt>
                <c:pt idx="12">
                  <c:v>972.2885562307183</c:v>
                </c:pt>
                <c:pt idx="13">
                  <c:v>972.2885562307183</c:v>
                </c:pt>
                <c:pt idx="14">
                  <c:v>972.2885562307183</c:v>
                </c:pt>
                <c:pt idx="15">
                  <c:v>972.2885562307183</c:v>
                </c:pt>
                <c:pt idx="16">
                  <c:v>972.2885562307183</c:v>
                </c:pt>
                <c:pt idx="17">
                  <c:v>972.2885562307183</c:v>
                </c:pt>
                <c:pt idx="18">
                  <c:v>972.2885562307183</c:v>
                </c:pt>
                <c:pt idx="19">
                  <c:v>972.2885562307183</c:v>
                </c:pt>
                <c:pt idx="20">
                  <c:v>972.2885562307183</c:v>
                </c:pt>
                <c:pt idx="21">
                  <c:v>972.2885562307183</c:v>
                </c:pt>
                <c:pt idx="22">
                  <c:v>972.2885562307183</c:v>
                </c:pt>
                <c:pt idx="23">
                  <c:v>972.2885562307183</c:v>
                </c:pt>
                <c:pt idx="24">
                  <c:v>972.2885562307183</c:v>
                </c:pt>
                <c:pt idx="25">
                  <c:v>972.2885562307183</c:v>
                </c:pt>
                <c:pt idx="26">
                  <c:v>972.2885562307183</c:v>
                </c:pt>
                <c:pt idx="27">
                  <c:v>972.2885562307183</c:v>
                </c:pt>
                <c:pt idx="28">
                  <c:v>960.4313787157096</c:v>
                </c:pt>
                <c:pt idx="29">
                  <c:v>936.7170236856921</c:v>
                </c:pt>
                <c:pt idx="30">
                  <c:v>913.0026686556745</c:v>
                </c:pt>
                <c:pt idx="31">
                  <c:v>889.288313625657</c:v>
                </c:pt>
                <c:pt idx="32">
                  <c:v>865.5739585956395</c:v>
                </c:pt>
                <c:pt idx="33">
                  <c:v>841.859603565622</c:v>
                </c:pt>
                <c:pt idx="34">
                  <c:v>818.1452485356044</c:v>
                </c:pt>
                <c:pt idx="35">
                  <c:v>794.430893505587</c:v>
                </c:pt>
                <c:pt idx="36">
                  <c:v>770.7165384755694</c:v>
                </c:pt>
                <c:pt idx="37">
                  <c:v>747.0021834455519</c:v>
                </c:pt>
                <c:pt idx="38">
                  <c:v>723.2878284155344</c:v>
                </c:pt>
                <c:pt idx="39">
                  <c:v>699.5734733855168</c:v>
                </c:pt>
                <c:pt idx="40">
                  <c:v>675.8591183554993</c:v>
                </c:pt>
                <c:pt idx="41">
                  <c:v>652.1447633254818</c:v>
                </c:pt>
                <c:pt idx="42">
                  <c:v>628.4304082954643</c:v>
                </c:pt>
                <c:pt idx="43">
                  <c:v>604.7160532654468</c:v>
                </c:pt>
                <c:pt idx="44">
                  <c:v>581.0016982354293</c:v>
                </c:pt>
                <c:pt idx="45">
                  <c:v>557.2873432054117</c:v>
                </c:pt>
                <c:pt idx="46">
                  <c:v>533.5729881753942</c:v>
                </c:pt>
                <c:pt idx="47">
                  <c:v>509.8586331453767</c:v>
                </c:pt>
                <c:pt idx="48">
                  <c:v>486.1442781153591</c:v>
                </c:pt>
                <c:pt idx="49">
                  <c:v>462.4299230853416</c:v>
                </c:pt>
                <c:pt idx="50">
                  <c:v>438.7155680553242</c:v>
                </c:pt>
                <c:pt idx="51">
                  <c:v>415.0012130253066</c:v>
                </c:pt>
                <c:pt idx="52">
                  <c:v>391.2868579952891</c:v>
                </c:pt>
                <c:pt idx="53">
                  <c:v>367.5725029652716</c:v>
                </c:pt>
                <c:pt idx="54">
                  <c:v>343.8581479352541</c:v>
                </c:pt>
                <c:pt idx="55">
                  <c:v>320.1437929052365</c:v>
                </c:pt>
                <c:pt idx="56">
                  <c:v>296.429437875219</c:v>
                </c:pt>
                <c:pt idx="57">
                  <c:v>272.7150828452016</c:v>
                </c:pt>
                <c:pt idx="58">
                  <c:v>249.000727815184</c:v>
                </c:pt>
                <c:pt idx="59">
                  <c:v>225.2863727851665</c:v>
                </c:pt>
                <c:pt idx="60">
                  <c:v>201.572017755149</c:v>
                </c:pt>
                <c:pt idx="61">
                  <c:v>177.8576627251315</c:v>
                </c:pt>
                <c:pt idx="62">
                  <c:v>154.1433076951139</c:v>
                </c:pt>
                <c:pt idx="63">
                  <c:v>130.4289526650964</c:v>
                </c:pt>
                <c:pt idx="64">
                  <c:v>106.714597635079</c:v>
                </c:pt>
                <c:pt idx="65">
                  <c:v>83.00024260506131</c:v>
                </c:pt>
                <c:pt idx="66">
                  <c:v>59.28588757504383</c:v>
                </c:pt>
                <c:pt idx="67">
                  <c:v>35.57153254502634</c:v>
                </c:pt>
                <c:pt idx="68">
                  <c:v>11.85717751500886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400408"/>
        <c:axId val="-199640616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  <c:pt idx="3">
                  <c:v>17800.51565503642</c:v>
                </c:pt>
                <c:pt idx="4">
                  <c:v>17800.51565503642</c:v>
                </c:pt>
                <c:pt idx="5">
                  <c:v>17800.51565503642</c:v>
                </c:pt>
                <c:pt idx="6">
                  <c:v>17800.51565503642</c:v>
                </c:pt>
                <c:pt idx="7">
                  <c:v>17800.51565503642</c:v>
                </c:pt>
                <c:pt idx="8">
                  <c:v>17800.51565503642</c:v>
                </c:pt>
                <c:pt idx="9">
                  <c:v>17800.51565503642</c:v>
                </c:pt>
                <c:pt idx="10">
                  <c:v>17800.51565503642</c:v>
                </c:pt>
                <c:pt idx="11">
                  <c:v>17800.51565503642</c:v>
                </c:pt>
                <c:pt idx="12">
                  <c:v>17800.51565503642</c:v>
                </c:pt>
                <c:pt idx="13">
                  <c:v>17800.51565503642</c:v>
                </c:pt>
                <c:pt idx="14">
                  <c:v>17800.51565503642</c:v>
                </c:pt>
                <c:pt idx="15">
                  <c:v>17800.51565503642</c:v>
                </c:pt>
                <c:pt idx="16">
                  <c:v>17800.51565503642</c:v>
                </c:pt>
                <c:pt idx="17">
                  <c:v>17800.51565503642</c:v>
                </c:pt>
                <c:pt idx="18">
                  <c:v>17800.51565503642</c:v>
                </c:pt>
                <c:pt idx="19">
                  <c:v>17800.51565503642</c:v>
                </c:pt>
                <c:pt idx="20">
                  <c:v>17800.51565503642</c:v>
                </c:pt>
                <c:pt idx="21">
                  <c:v>17800.51565503642</c:v>
                </c:pt>
                <c:pt idx="22">
                  <c:v>17800.51565503642</c:v>
                </c:pt>
                <c:pt idx="23">
                  <c:v>17800.51565503642</c:v>
                </c:pt>
                <c:pt idx="24">
                  <c:v>17800.51565503642</c:v>
                </c:pt>
                <c:pt idx="25">
                  <c:v>17800.51565503642</c:v>
                </c:pt>
                <c:pt idx="26">
                  <c:v>17800.51565503642</c:v>
                </c:pt>
                <c:pt idx="27">
                  <c:v>17800.51565503642</c:v>
                </c:pt>
                <c:pt idx="28">
                  <c:v>17800.51565503642</c:v>
                </c:pt>
                <c:pt idx="29">
                  <c:v>17800.51565503642</c:v>
                </c:pt>
                <c:pt idx="30">
                  <c:v>17800.51565503642</c:v>
                </c:pt>
                <c:pt idx="31">
                  <c:v>17800.51565503642</c:v>
                </c:pt>
                <c:pt idx="32">
                  <c:v>17800.51565503642</c:v>
                </c:pt>
                <c:pt idx="33">
                  <c:v>17800.51565503642</c:v>
                </c:pt>
                <c:pt idx="34">
                  <c:v>17800.51565503642</c:v>
                </c:pt>
                <c:pt idx="35">
                  <c:v>17800.51565503642</c:v>
                </c:pt>
                <c:pt idx="36">
                  <c:v>17800.51565503642</c:v>
                </c:pt>
                <c:pt idx="37">
                  <c:v>17800.51565503642</c:v>
                </c:pt>
                <c:pt idx="38">
                  <c:v>17800.51565503642</c:v>
                </c:pt>
                <c:pt idx="39">
                  <c:v>17800.51565503642</c:v>
                </c:pt>
                <c:pt idx="40">
                  <c:v>17800.51565503642</c:v>
                </c:pt>
                <c:pt idx="41">
                  <c:v>17800.51565503642</c:v>
                </c:pt>
                <c:pt idx="42">
                  <c:v>17800.51565503642</c:v>
                </c:pt>
                <c:pt idx="43">
                  <c:v>17800.51565503642</c:v>
                </c:pt>
                <c:pt idx="44">
                  <c:v>17800.51565503642</c:v>
                </c:pt>
                <c:pt idx="45">
                  <c:v>17800.51565503642</c:v>
                </c:pt>
                <c:pt idx="46">
                  <c:v>17800.51565503642</c:v>
                </c:pt>
                <c:pt idx="47">
                  <c:v>17800.51565503642</c:v>
                </c:pt>
                <c:pt idx="48">
                  <c:v>17800.51565503642</c:v>
                </c:pt>
                <c:pt idx="49">
                  <c:v>17800.51565503642</c:v>
                </c:pt>
                <c:pt idx="50">
                  <c:v>17800.51565503642</c:v>
                </c:pt>
                <c:pt idx="51">
                  <c:v>17800.51565503642</c:v>
                </c:pt>
                <c:pt idx="52">
                  <c:v>17800.51565503642</c:v>
                </c:pt>
                <c:pt idx="53">
                  <c:v>17800.51565503642</c:v>
                </c:pt>
                <c:pt idx="54">
                  <c:v>17800.51565503642</c:v>
                </c:pt>
                <c:pt idx="55">
                  <c:v>17800.51565503642</c:v>
                </c:pt>
                <c:pt idx="56">
                  <c:v>17800.51565503642</c:v>
                </c:pt>
                <c:pt idx="57">
                  <c:v>17800.51565503642</c:v>
                </c:pt>
                <c:pt idx="58">
                  <c:v>17800.51565503642</c:v>
                </c:pt>
                <c:pt idx="59">
                  <c:v>17800.51565503642</c:v>
                </c:pt>
                <c:pt idx="60">
                  <c:v>17800.51565503642</c:v>
                </c:pt>
                <c:pt idx="61">
                  <c:v>17800.51565503642</c:v>
                </c:pt>
                <c:pt idx="62">
                  <c:v>17800.51565503642</c:v>
                </c:pt>
                <c:pt idx="63">
                  <c:v>17800.51565503642</c:v>
                </c:pt>
                <c:pt idx="64">
                  <c:v>17800.51565503642</c:v>
                </c:pt>
                <c:pt idx="65">
                  <c:v>17800.51565503642</c:v>
                </c:pt>
                <c:pt idx="66">
                  <c:v>17800.51565503642</c:v>
                </c:pt>
                <c:pt idx="67">
                  <c:v>17800.51565503642</c:v>
                </c:pt>
                <c:pt idx="68">
                  <c:v>17800.51565503642</c:v>
                </c:pt>
                <c:pt idx="69">
                  <c:v>17800.51565503642</c:v>
                </c:pt>
                <c:pt idx="70">
                  <c:v>17800.51565503642</c:v>
                </c:pt>
                <c:pt idx="71">
                  <c:v>17800.51565503642</c:v>
                </c:pt>
                <c:pt idx="72">
                  <c:v>17800.51565503642</c:v>
                </c:pt>
                <c:pt idx="73">
                  <c:v>17800.51565503642</c:v>
                </c:pt>
                <c:pt idx="74">
                  <c:v>17800.51565503642</c:v>
                </c:pt>
                <c:pt idx="75">
                  <c:v>17800.51565503642</c:v>
                </c:pt>
                <c:pt idx="76">
                  <c:v>17800.51565503642</c:v>
                </c:pt>
                <c:pt idx="77">
                  <c:v>17800.51565503642</c:v>
                </c:pt>
                <c:pt idx="78">
                  <c:v>17800.51565503642</c:v>
                </c:pt>
                <c:pt idx="79">
                  <c:v>17800.51565503642</c:v>
                </c:pt>
                <c:pt idx="80">
                  <c:v>17800.51565503642</c:v>
                </c:pt>
                <c:pt idx="81">
                  <c:v>17800.51565503642</c:v>
                </c:pt>
                <c:pt idx="82">
                  <c:v>17800.51565503642</c:v>
                </c:pt>
                <c:pt idx="83">
                  <c:v>17800.51565503642</c:v>
                </c:pt>
                <c:pt idx="84">
                  <c:v>17800.51565503642</c:v>
                </c:pt>
                <c:pt idx="85">
                  <c:v>17800.51565503642</c:v>
                </c:pt>
                <c:pt idx="86">
                  <c:v>17800.51565503642</c:v>
                </c:pt>
                <c:pt idx="87">
                  <c:v>17800.51565503642</c:v>
                </c:pt>
                <c:pt idx="88">
                  <c:v>17800.51565503642</c:v>
                </c:pt>
                <c:pt idx="89">
                  <c:v>17800.51565503642</c:v>
                </c:pt>
                <c:pt idx="90">
                  <c:v>17800.51565503642</c:v>
                </c:pt>
                <c:pt idx="91">
                  <c:v>17800.51565503642</c:v>
                </c:pt>
                <c:pt idx="92">
                  <c:v>17800.51565503642</c:v>
                </c:pt>
                <c:pt idx="93">
                  <c:v>17800.51565503642</c:v>
                </c:pt>
                <c:pt idx="94">
                  <c:v>17800.51565503642</c:v>
                </c:pt>
                <c:pt idx="95">
                  <c:v>17800.51565503642</c:v>
                </c:pt>
                <c:pt idx="96">
                  <c:v>17800.51565503642</c:v>
                </c:pt>
                <c:pt idx="97">
                  <c:v>17800.51565503642</c:v>
                </c:pt>
                <c:pt idx="98">
                  <c:v>17800.51565503642</c:v>
                </c:pt>
                <c:pt idx="99">
                  <c:v>17800.51565503642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19470.62855623072</c:v>
                </c:pt>
                <c:pt idx="1">
                  <c:v>19130.36855623072</c:v>
                </c:pt>
                <c:pt idx="2">
                  <c:v>18790.10855623072</c:v>
                </c:pt>
                <c:pt idx="3">
                  <c:v>18449.84855623072</c:v>
                </c:pt>
                <c:pt idx="4">
                  <c:v>18109.58855623072</c:v>
                </c:pt>
                <c:pt idx="5">
                  <c:v>17769.32855623072</c:v>
                </c:pt>
                <c:pt idx="6">
                  <c:v>17429.06855623072</c:v>
                </c:pt>
                <c:pt idx="7">
                  <c:v>17088.80855623072</c:v>
                </c:pt>
                <c:pt idx="8">
                  <c:v>16748.54855623072</c:v>
                </c:pt>
                <c:pt idx="9">
                  <c:v>16408.28855623072</c:v>
                </c:pt>
                <c:pt idx="10">
                  <c:v>17238.01828596045</c:v>
                </c:pt>
                <c:pt idx="11">
                  <c:v>18067.74801569018</c:v>
                </c:pt>
                <c:pt idx="12">
                  <c:v>18897.47774541991</c:v>
                </c:pt>
                <c:pt idx="13">
                  <c:v>19727.20747514964</c:v>
                </c:pt>
                <c:pt idx="14">
                  <c:v>20556.93720487937</c:v>
                </c:pt>
                <c:pt idx="15">
                  <c:v>21386.6669346091</c:v>
                </c:pt>
                <c:pt idx="16">
                  <c:v>22216.39666433883</c:v>
                </c:pt>
                <c:pt idx="17">
                  <c:v>23046.12639406855</c:v>
                </c:pt>
                <c:pt idx="18">
                  <c:v>23875.85612379829</c:v>
                </c:pt>
                <c:pt idx="19">
                  <c:v>24705.58585352801</c:v>
                </c:pt>
                <c:pt idx="20">
                  <c:v>25535.31558325775</c:v>
                </c:pt>
                <c:pt idx="21">
                  <c:v>26365.04531298747</c:v>
                </c:pt>
                <c:pt idx="22">
                  <c:v>27194.77504271721</c:v>
                </c:pt>
                <c:pt idx="23">
                  <c:v>28024.50477244693</c:v>
                </c:pt>
                <c:pt idx="24">
                  <c:v>28854.23450217667</c:v>
                </c:pt>
                <c:pt idx="25">
                  <c:v>29683.96423190639</c:v>
                </c:pt>
                <c:pt idx="26">
                  <c:v>30513.69396163613</c:v>
                </c:pt>
                <c:pt idx="27">
                  <c:v>31343.42369136585</c:v>
                </c:pt>
                <c:pt idx="28">
                  <c:v>31853.91918359375</c:v>
                </c:pt>
                <c:pt idx="29">
                  <c:v>32045.18043831984</c:v>
                </c:pt>
                <c:pt idx="30">
                  <c:v>32236.44169304592</c:v>
                </c:pt>
                <c:pt idx="31">
                  <c:v>32427.702947772</c:v>
                </c:pt>
                <c:pt idx="32">
                  <c:v>32618.96420249807</c:v>
                </c:pt>
                <c:pt idx="33">
                  <c:v>32810.22545722416</c:v>
                </c:pt>
                <c:pt idx="34">
                  <c:v>33001.48671195024</c:v>
                </c:pt>
                <c:pt idx="35">
                  <c:v>33192.74796667632</c:v>
                </c:pt>
                <c:pt idx="36">
                  <c:v>33384.0092214024</c:v>
                </c:pt>
                <c:pt idx="37">
                  <c:v>33575.27047612848</c:v>
                </c:pt>
                <c:pt idx="38">
                  <c:v>33766.53173085456</c:v>
                </c:pt>
                <c:pt idx="39">
                  <c:v>33957.79298558064</c:v>
                </c:pt>
                <c:pt idx="40">
                  <c:v>34149.05424030671</c:v>
                </c:pt>
                <c:pt idx="41">
                  <c:v>34340.3154950328</c:v>
                </c:pt>
                <c:pt idx="42">
                  <c:v>34531.57674975887</c:v>
                </c:pt>
                <c:pt idx="43">
                  <c:v>34722.83800448495</c:v>
                </c:pt>
                <c:pt idx="44">
                  <c:v>34914.09925921103</c:v>
                </c:pt>
                <c:pt idx="45">
                  <c:v>35105.36051393712</c:v>
                </c:pt>
                <c:pt idx="46">
                  <c:v>35296.6217686632</c:v>
                </c:pt>
                <c:pt idx="47">
                  <c:v>35487.88302338928</c:v>
                </c:pt>
                <c:pt idx="48">
                  <c:v>35679.14427811536</c:v>
                </c:pt>
                <c:pt idx="49">
                  <c:v>35870.40553284144</c:v>
                </c:pt>
                <c:pt idx="50">
                  <c:v>36061.66678756752</c:v>
                </c:pt>
                <c:pt idx="51">
                  <c:v>36252.9280422936</c:v>
                </c:pt>
                <c:pt idx="52">
                  <c:v>36444.18929701969</c:v>
                </c:pt>
                <c:pt idx="53">
                  <c:v>36635.45055174576</c:v>
                </c:pt>
                <c:pt idx="54">
                  <c:v>36826.71180647184</c:v>
                </c:pt>
                <c:pt idx="55">
                  <c:v>37017.97306119792</c:v>
                </c:pt>
                <c:pt idx="56">
                  <c:v>37209.234315924</c:v>
                </c:pt>
                <c:pt idx="57">
                  <c:v>37400.49557065008</c:v>
                </c:pt>
                <c:pt idx="58">
                  <c:v>37591.75682537616</c:v>
                </c:pt>
                <c:pt idx="59">
                  <c:v>37783.01808010224</c:v>
                </c:pt>
                <c:pt idx="60">
                  <c:v>37974.27933482832</c:v>
                </c:pt>
                <c:pt idx="61">
                  <c:v>38165.54058955441</c:v>
                </c:pt>
                <c:pt idx="62">
                  <c:v>38356.80184428048</c:v>
                </c:pt>
                <c:pt idx="63">
                  <c:v>38548.06309900656</c:v>
                </c:pt>
                <c:pt idx="64">
                  <c:v>38739.32435373264</c:v>
                </c:pt>
                <c:pt idx="65">
                  <c:v>38930.58560845872</c:v>
                </c:pt>
                <c:pt idx="66">
                  <c:v>39121.8468631848</c:v>
                </c:pt>
                <c:pt idx="67">
                  <c:v>39313.10811791088</c:v>
                </c:pt>
                <c:pt idx="68">
                  <c:v>39504.36937263697</c:v>
                </c:pt>
                <c:pt idx="69">
                  <c:v>38971.42857142857</c:v>
                </c:pt>
                <c:pt idx="70">
                  <c:v>37714.28571428572</c:v>
                </c:pt>
                <c:pt idx="71">
                  <c:v>36457.14285714285</c:v>
                </c:pt>
                <c:pt idx="72">
                  <c:v>35200.0</c:v>
                </c:pt>
                <c:pt idx="73">
                  <c:v>33942.85714285714</c:v>
                </c:pt>
                <c:pt idx="74">
                  <c:v>32685.71428571428</c:v>
                </c:pt>
                <c:pt idx="75">
                  <c:v>31428.57142857143</c:v>
                </c:pt>
                <c:pt idx="76">
                  <c:v>30171.42857142857</c:v>
                </c:pt>
                <c:pt idx="77">
                  <c:v>28914.28571428571</c:v>
                </c:pt>
                <c:pt idx="78">
                  <c:v>27657.14285714286</c:v>
                </c:pt>
                <c:pt idx="79">
                  <c:v>26400.0</c:v>
                </c:pt>
                <c:pt idx="80">
                  <c:v>25142.85714285714</c:v>
                </c:pt>
                <c:pt idx="81">
                  <c:v>23885.71428571428</c:v>
                </c:pt>
                <c:pt idx="82">
                  <c:v>22628.57142857143</c:v>
                </c:pt>
                <c:pt idx="83">
                  <c:v>21371.42857142857</c:v>
                </c:pt>
                <c:pt idx="84">
                  <c:v>20114.28571428571</c:v>
                </c:pt>
                <c:pt idx="85">
                  <c:v>18857.14285714286</c:v>
                </c:pt>
                <c:pt idx="86">
                  <c:v>17600.0</c:v>
                </c:pt>
                <c:pt idx="87">
                  <c:v>16342.85714285714</c:v>
                </c:pt>
                <c:pt idx="88">
                  <c:v>15085.71428571429</c:v>
                </c:pt>
                <c:pt idx="89">
                  <c:v>13828.57142857143</c:v>
                </c:pt>
                <c:pt idx="90">
                  <c:v>12571.42857142857</c:v>
                </c:pt>
                <c:pt idx="91">
                  <c:v>11314.28571428571</c:v>
                </c:pt>
                <c:pt idx="92">
                  <c:v>10057.14285714286</c:v>
                </c:pt>
                <c:pt idx="93">
                  <c:v>8800.0</c:v>
                </c:pt>
                <c:pt idx="94">
                  <c:v>7542.857142857145</c:v>
                </c:pt>
                <c:pt idx="95">
                  <c:v>6285.71428571429</c:v>
                </c:pt>
                <c:pt idx="96">
                  <c:v>5028.571428571427</c:v>
                </c:pt>
                <c:pt idx="97">
                  <c:v>3771.428571428572</c:v>
                </c:pt>
                <c:pt idx="98">
                  <c:v>2514.285714285717</c:v>
                </c:pt>
                <c:pt idx="99">
                  <c:v>1257.142857142855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400408"/>
        <c:axId val="-1996406168"/>
      </c:lineChart>
      <c:catAx>
        <c:axId val="-199640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406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6406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4004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153560"/>
        <c:axId val="-2015156920"/>
      </c:barChart>
      <c:catAx>
        <c:axId val="-201515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15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15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15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0.618979014694894</c:v>
                </c:pt>
                <c:pt idx="2" formatCode="0.0%">
                  <c:v>0.558228644100028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735000"/>
        <c:axId val="-2060283464"/>
      </c:barChart>
      <c:catAx>
        <c:axId val="-205973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28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283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35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0.313728638430497</c:v>
                </c:pt>
                <c:pt idx="1">
                  <c:v>0.313728638430497</c:v>
                </c:pt>
                <c:pt idx="2">
                  <c:v>0.313728638430497</c:v>
                </c:pt>
                <c:pt idx="3">
                  <c:v>0.313728638430497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267128"/>
        <c:axId val="-2015270520"/>
      </c:barChart>
      <c:catAx>
        <c:axId val="-2015267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2705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527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26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058632"/>
        <c:axId val="-2014055256"/>
      </c:barChart>
      <c:catAx>
        <c:axId val="-2014058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0552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055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058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0.22788247668473</c:v>
                </c:pt>
                <c:pt idx="1">
                  <c:v>0.22788247668473</c:v>
                </c:pt>
                <c:pt idx="2">
                  <c:v>0.22788247668473</c:v>
                </c:pt>
                <c:pt idx="3">
                  <c:v>0.22788247668473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948216"/>
        <c:axId val="-2013944840"/>
      </c:barChart>
      <c:catAx>
        <c:axId val="-2013948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944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3944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948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842264"/>
        <c:axId val="-2013838888"/>
      </c:barChart>
      <c:catAx>
        <c:axId val="-2013842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838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3838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842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0.373546417202624</c:v>
                </c:pt>
                <c:pt idx="1">
                  <c:v>0.373546417202624</c:v>
                </c:pt>
                <c:pt idx="2">
                  <c:v>0.373546417202624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0.0584681348664977</c:v>
                </c:pt>
                <c:pt idx="1">
                  <c:v>0.0584681348664977</c:v>
                </c:pt>
                <c:pt idx="2">
                  <c:v>0.0584681348664977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0.194893782888326</c:v>
                </c:pt>
                <c:pt idx="1">
                  <c:v>0.194893782888326</c:v>
                </c:pt>
                <c:pt idx="2">
                  <c:v>0.194893782888326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0.155915026310661</c:v>
                </c:pt>
                <c:pt idx="1">
                  <c:v>0.155915026310661</c:v>
                </c:pt>
                <c:pt idx="2">
                  <c:v>0.155915026310661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0.175404404599493</c:v>
                </c:pt>
                <c:pt idx="1">
                  <c:v>0.175404404599493</c:v>
                </c:pt>
                <c:pt idx="2">
                  <c:v>0.175404404599493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0.0417722341323978</c:v>
                </c:pt>
                <c:pt idx="1">
                  <c:v>0.0417722341323978</c:v>
                </c:pt>
                <c:pt idx="2">
                  <c:v>0.0417722341323978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657640"/>
        <c:axId val="-2013654584"/>
      </c:barChart>
      <c:catAx>
        <c:axId val="-201365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65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65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65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2700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2050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1800</v>
          </cell>
          <cell r="D1074">
            <v>0</v>
          </cell>
          <cell r="E1074">
            <v>1800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2200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Small business -- see Data2</v>
          </cell>
          <cell r="C1076">
            <v>0</v>
          </cell>
          <cell r="D1076">
            <v>0</v>
          </cell>
          <cell r="E1076">
            <v>4800</v>
          </cell>
          <cell r="F1076">
            <v>0</v>
          </cell>
          <cell r="H1076">
            <v>9600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Social development -- see Data2</v>
          </cell>
          <cell r="C1077">
            <v>5400</v>
          </cell>
          <cell r="D1077">
            <v>0</v>
          </cell>
          <cell r="E1077">
            <v>5400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Public works -- see Data2</v>
          </cell>
          <cell r="C1078">
            <v>1286</v>
          </cell>
          <cell r="D1078">
            <v>0</v>
          </cell>
          <cell r="E1078">
            <v>1286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8886</v>
      </c>
      <c r="S8" s="222">
        <f>IF($B$81=0,0,(SUMIF($N$6:$N$28,$U8,L$6:L$28)+SUMIF($N$91:$N$118,$U8,L$91:L$118))*$I$83*Poor!$B$81/$B$81)</f>
        <v>8886</v>
      </c>
      <c r="T8" s="222">
        <f>IF($B$81=0,0,(SUMIF($N$6:$N$28,$U8,M$6:M$28)+SUMIF($N$91:$N$118,$U8,M$91:M$118))*$I$83*Poor!$B$81/$B$81)</f>
        <v>8886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6550</v>
      </c>
      <c r="S11" s="222">
        <f>IF($B$81=0,0,(SUMIF($N$6:$N$28,$U11,L$6:L$28)+SUMIF($N$91:$N$118,$U11,L$91:L$118))*$I$83*Poor!$B$81/$B$81)</f>
        <v>6550</v>
      </c>
      <c r="T11" s="222">
        <f>IF($B$81=0,0,(SUMIF($N$6:$N$28,$U11,M$6:M$28)+SUMIF($N$91:$N$118,$U11,M$91:M$118))*$I$83*Poor!$B$81/$B$81)</f>
        <v>6550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972.28855623071831</v>
      </c>
      <c r="S18" s="222">
        <f>IF($B$81=0,0,(SUMIF($N$6:$N$28,$U18,L$6:L$28)+SUMIF($N$91:$N$118,$U18,L$91:L$118))*$I$83*Poor!$B$81/$B$81)</f>
        <v>972.28855623071831</v>
      </c>
      <c r="T18" s="222">
        <f>IF($B$81=0,0,(SUMIF($N$6:$N$28,$U18,M$6:M$28)+SUMIF($N$91:$N$118,$U18,M$91:M$118))*$I$83*Poor!$B$81/$B$81)</f>
        <v>972.28855623071831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16408.28855623072</v>
      </c>
      <c r="S23" s="179">
        <f>SUM(S7:S22)</f>
        <v>16408.28855623072</v>
      </c>
      <c r="T23" s="179">
        <f>SUM(T7:T22)</f>
        <v>16408.28855623072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17800.515655036419</v>
      </c>
      <c r="S24" s="41">
        <f>IF($B$81=0,0,(SUM(($B$70*$H$70))+((1-$D$29)*$I$83))*Poor!$B$81/$B$81)</f>
        <v>17800.515655036419</v>
      </c>
      <c r="T24" s="41">
        <f>IF($B$81=0,0,(SUM(($B$70*$H$70))+((1-$D$29)*$I$83))*Poor!$B$81/$B$81)</f>
        <v>17800.515655036419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25589.848988369751</v>
      </c>
      <c r="S25" s="41">
        <f>IF($B$81=0,0,(SUM(($B$70*$H$70),($B$71*$H$71))+((1-$D$29)*$I$83))*Poor!$B$81/$B$81)</f>
        <v>25589.848988369751</v>
      </c>
      <c r="T25" s="41">
        <f>IF($B$81=0,0,(SUM(($B$70*$H$70),($B$71*$H$71))+((1-$D$29)*$I$83))*Poor!$B$81/$B$81)</f>
        <v>25589.848988369751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39461.848988369748</v>
      </c>
      <c r="S26" s="41">
        <f>IF($B$81=0,0,(SUM(($B$70*$H$70),($B$71*$H$71),($B$72*$H$72))+((1-$D$29)*$I$83))*Poor!$B$81/$B$81)</f>
        <v>39461.848988369748</v>
      </c>
      <c r="T26" s="41">
        <f>IF($B$81=0,0,(SUM(($B$70*$H$70),($B$71*$H$71),($B$72*$H$72))+((1-$D$29)*$I$83))*Poor!$B$81/$B$81)</f>
        <v>39461.848988369748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Poor!Z29</f>
        <v>0.25</v>
      </c>
      <c r="AA29" s="121">
        <f t="shared" si="16"/>
        <v>0.22463677394199716</v>
      </c>
      <c r="AB29" s="156">
        <f>Poor!AB29</f>
        <v>0.25</v>
      </c>
      <c r="AC29" s="121">
        <f t="shared" si="7"/>
        <v>0.22463677394199716</v>
      </c>
      <c r="AD29" s="156">
        <f>Poor!AD29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0.55822864410002782</v>
      </c>
      <c r="E30" s="75">
        <f>Poor!E30</f>
        <v>1</v>
      </c>
      <c r="H30" s="96">
        <f>(E30*F$7/F$9)</f>
        <v>1</v>
      </c>
      <c r="I30" s="29">
        <f>IF(E30&gt;=1,I119-I124,MIN(I119-I124,B30*H30))</f>
        <v>0.55822864410002782</v>
      </c>
      <c r="J30" s="231">
        <f>IF(I$32&lt;=1,I30,1-SUM(J6:J29))</f>
        <v>0.55822864410002782</v>
      </c>
      <c r="K30" s="22">
        <f t="shared" si="4"/>
        <v>0.61897901469489414</v>
      </c>
      <c r="L30" s="22">
        <f>IF(L124=L119,0,IF(K30="",0,(L119-L124)/(B119-B124)*K30))</f>
        <v>0.61897901469489414</v>
      </c>
      <c r="M30" s="175">
        <f t="shared" si="6"/>
        <v>0.55822864410002782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1392.2270988056989</v>
      </c>
      <c r="S30" s="234">
        <f t="shared" si="24"/>
        <v>1392.2270988056989</v>
      </c>
      <c r="T30" s="234">
        <f t="shared" si="24"/>
        <v>1392.2270988056989</v>
      </c>
      <c r="V30" s="56"/>
      <c r="W30" s="110"/>
      <c r="X30" s="118"/>
      <c r="Y30" s="183">
        <f>M30*4</f>
        <v>2.2329145764001113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0.12784886767226067</v>
      </c>
      <c r="K31" s="22" t="str">
        <f t="shared" si="4"/>
        <v/>
      </c>
      <c r="L31" s="22">
        <f>(1-SUM(L6:L30))</f>
        <v>-0.10207941241771934</v>
      </c>
      <c r="M31" s="241">
        <f t="shared" si="6"/>
        <v>0.12784886767226067</v>
      </c>
      <c r="N31" s="167">
        <f>M31*I83</f>
        <v>1392.227098805698</v>
      </c>
      <c r="P31" s="22"/>
      <c r="Q31" s="238" t="s">
        <v>142</v>
      </c>
      <c r="R31" s="234">
        <f t="shared" si="24"/>
        <v>9181.560432139031</v>
      </c>
      <c r="S31" s="234">
        <f t="shared" si="24"/>
        <v>9181.560432139031</v>
      </c>
      <c r="T31" s="234">
        <f>IF(T25&gt;T$23,T25-T$23,0)</f>
        <v>9181.560432139031</v>
      </c>
      <c r="V31" s="56"/>
      <c r="W31" s="129" t="s">
        <v>84</v>
      </c>
      <c r="X31" s="130"/>
      <c r="Y31" s="121">
        <f>M31*4</f>
        <v>0.51139547068904267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0.87215113232773933</v>
      </c>
      <c r="E32" s="2"/>
      <c r="F32" s="2"/>
      <c r="H32" s="17"/>
      <c r="I32" s="22">
        <f>SUM(I6:I30)</f>
        <v>0.87215113232773933</v>
      </c>
      <c r="J32" s="17"/>
      <c r="L32" s="22">
        <f>SUM(L6:L30)</f>
        <v>1.1020794124177193</v>
      </c>
      <c r="M32" s="23"/>
      <c r="N32" s="56"/>
      <c r="O32" s="2"/>
      <c r="P32" s="22"/>
      <c r="Q32" s="234" t="s">
        <v>143</v>
      </c>
      <c r="R32" s="234">
        <f t="shared" si="24"/>
        <v>23053.560432139027</v>
      </c>
      <c r="S32" s="234">
        <f t="shared" si="24"/>
        <v>23053.560432139027</v>
      </c>
      <c r="T32" s="234">
        <f t="shared" si="24"/>
        <v>23053.560432139027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-1.1827431075406287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7789.3333333333303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Agricultural cash income -- see Data2</v>
      </c>
      <c r="B37" s="216">
        <f>IF([1]Summ!C1072="",0,[1]Summ!C1072)</f>
        <v>2700</v>
      </c>
      <c r="C37" s="216">
        <f>IF([1]Summ!D1072="",0,[1]Summ!D1072)</f>
        <v>0</v>
      </c>
      <c r="D37" s="38">
        <f t="shared" ref="D37:D64" si="25">B37+C37</f>
        <v>2700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2700</v>
      </c>
      <c r="J37" s="38">
        <f>J91*I$83</f>
        <v>2700</v>
      </c>
      <c r="K37" s="40">
        <f>(B37/B$65)</f>
        <v>0.17491578129048976</v>
      </c>
      <c r="L37" s="22">
        <f t="shared" ref="L37" si="28">(K37*H37)</f>
        <v>0.17491578129048976</v>
      </c>
      <c r="M37" s="24">
        <f>J37/B$65</f>
        <v>0.17491578129048976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Construction cash income -- see Data2</v>
      </c>
      <c r="B38" s="216">
        <f>IF([1]Summ!C1073="",0,[1]Summ!C1073)</f>
        <v>2050</v>
      </c>
      <c r="C38" s="216">
        <f>IF([1]Summ!D1073="",0,[1]Summ!D1073)</f>
        <v>0</v>
      </c>
      <c r="D38" s="38">
        <f t="shared" si="25"/>
        <v>2050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2050</v>
      </c>
      <c r="J38" s="38">
        <f t="shared" ref="J38:J64" si="32">J92*I$83</f>
        <v>2050</v>
      </c>
      <c r="K38" s="40">
        <f t="shared" ref="K38:K64" si="33">(B38/B$65)</f>
        <v>0.13280642653537186</v>
      </c>
      <c r="L38" s="22">
        <f t="shared" ref="L38:L64" si="34">(K38*H38)</f>
        <v>0.13280642653537186</v>
      </c>
      <c r="M38" s="24">
        <f t="shared" ref="M38:M64" si="35">J38/B$65</f>
        <v>0.13280642653537186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Domestic work cash income -- see Data2</v>
      </c>
      <c r="B39" s="216">
        <f>IF([1]Summ!C1074="",0,[1]Summ!C1074)</f>
        <v>1800</v>
      </c>
      <c r="C39" s="216">
        <f>IF([1]Summ!D1074="",0,[1]Summ!D1074)</f>
        <v>0</v>
      </c>
      <c r="D39" s="38">
        <f t="shared" si="25"/>
        <v>1800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1800</v>
      </c>
      <c r="J39" s="38">
        <f t="shared" si="32"/>
        <v>1800</v>
      </c>
      <c r="K39" s="40">
        <f t="shared" si="33"/>
        <v>0.11661052086032651</v>
      </c>
      <c r="L39" s="22">
        <f t="shared" si="34"/>
        <v>0.11661052086032651</v>
      </c>
      <c r="M39" s="24">
        <f t="shared" si="35"/>
        <v>0.11661052086032651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1800</v>
      </c>
      <c r="AH39" s="123">
        <f t="shared" si="37"/>
        <v>1</v>
      </c>
      <c r="AI39" s="112">
        <f t="shared" si="37"/>
        <v>1800</v>
      </c>
      <c r="AJ39" s="148">
        <f t="shared" si="38"/>
        <v>0</v>
      </c>
      <c r="AK39" s="147">
        <f t="shared" si="39"/>
        <v>1800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Formal Employment</v>
      </c>
      <c r="B40" s="216">
        <f>IF([1]Summ!C1075="",0,[1]Summ!C1075)</f>
        <v>2200</v>
      </c>
      <c r="C40" s="216">
        <f>IF([1]Summ!D1075="",0,[1]Summ!D1075)</f>
        <v>0</v>
      </c>
      <c r="D40" s="38">
        <f t="shared" si="25"/>
        <v>2200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2200</v>
      </c>
      <c r="J40" s="38">
        <f t="shared" si="32"/>
        <v>2200</v>
      </c>
      <c r="K40" s="40">
        <f t="shared" si="33"/>
        <v>0.14252396994039906</v>
      </c>
      <c r="L40" s="22">
        <f t="shared" si="34"/>
        <v>0.14252396994039906</v>
      </c>
      <c r="M40" s="24">
        <f t="shared" si="35"/>
        <v>0.14252396994039906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2200</v>
      </c>
      <c r="AH40" s="123">
        <f t="shared" si="37"/>
        <v>1</v>
      </c>
      <c r="AI40" s="112">
        <f t="shared" si="37"/>
        <v>2200</v>
      </c>
      <c r="AJ40" s="148">
        <f t="shared" si="38"/>
        <v>0</v>
      </c>
      <c r="AK40" s="147">
        <f t="shared" si="39"/>
        <v>2200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Small business -- see Data2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Social development -- see Data2</v>
      </c>
      <c r="B42" s="216">
        <f>IF([1]Summ!C1077="",0,[1]Summ!C1077)</f>
        <v>5400</v>
      </c>
      <c r="C42" s="216">
        <f>IF([1]Summ!D1077="",0,[1]Summ!D1077)</f>
        <v>0</v>
      </c>
      <c r="D42" s="38">
        <f t="shared" si="25"/>
        <v>5400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5400</v>
      </c>
      <c r="J42" s="38">
        <f t="shared" si="32"/>
        <v>5400</v>
      </c>
      <c r="K42" s="40">
        <f t="shared" si="33"/>
        <v>0.34983156258097953</v>
      </c>
      <c r="L42" s="22">
        <f t="shared" si="34"/>
        <v>0.34983156258097953</v>
      </c>
      <c r="M42" s="24">
        <f t="shared" si="35"/>
        <v>0.34983156258097953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1350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2700</v>
      </c>
      <c r="AF42" s="122">
        <f t="shared" si="29"/>
        <v>0.25</v>
      </c>
      <c r="AG42" s="147">
        <f t="shared" si="36"/>
        <v>1350</v>
      </c>
      <c r="AH42" s="123">
        <f t="shared" si="37"/>
        <v>1</v>
      </c>
      <c r="AI42" s="112">
        <f t="shared" si="37"/>
        <v>5400</v>
      </c>
      <c r="AJ42" s="148">
        <f t="shared" si="38"/>
        <v>1350</v>
      </c>
      <c r="AK42" s="147">
        <f t="shared" si="39"/>
        <v>4050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Public works -- see Data2</v>
      </c>
      <c r="B43" s="216">
        <f>IF([1]Summ!C1078="",0,[1]Summ!C1078)</f>
        <v>1286</v>
      </c>
      <c r="C43" s="216">
        <f>IF([1]Summ!D1078="",0,[1]Summ!D1078)</f>
        <v>0</v>
      </c>
      <c r="D43" s="38">
        <f t="shared" si="25"/>
        <v>1286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1286</v>
      </c>
      <c r="J43" s="38">
        <f t="shared" si="32"/>
        <v>1286</v>
      </c>
      <c r="K43" s="40">
        <f t="shared" si="33"/>
        <v>8.3311738792433268E-2</v>
      </c>
      <c r="L43" s="22">
        <f t="shared" si="34"/>
        <v>8.3311738792433268E-2</v>
      </c>
      <c r="M43" s="24">
        <f t="shared" si="35"/>
        <v>8.3311738792433268E-2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321.5</v>
      </c>
      <c r="AB43" s="156">
        <f>Poor!AB43</f>
        <v>0.25</v>
      </c>
      <c r="AC43" s="147">
        <f t="shared" si="41"/>
        <v>321.5</v>
      </c>
      <c r="AD43" s="156">
        <f>Poor!AD43</f>
        <v>0.25</v>
      </c>
      <c r="AE43" s="147">
        <f t="shared" si="42"/>
        <v>321.5</v>
      </c>
      <c r="AF43" s="122">
        <f t="shared" si="29"/>
        <v>0.25</v>
      </c>
      <c r="AG43" s="147">
        <f t="shared" si="36"/>
        <v>321.5</v>
      </c>
      <c r="AH43" s="123">
        <f t="shared" si="37"/>
        <v>1</v>
      </c>
      <c r="AI43" s="112">
        <f t="shared" si="37"/>
        <v>1286</v>
      </c>
      <c r="AJ43" s="148">
        <f t="shared" si="38"/>
        <v>643</v>
      </c>
      <c r="AK43" s="147">
        <f t="shared" si="39"/>
        <v>643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/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15436</v>
      </c>
      <c r="C65" s="39">
        <f>SUM(C37:C64)</f>
        <v>0</v>
      </c>
      <c r="D65" s="42">
        <f>SUM(D37:D64)</f>
        <v>15436</v>
      </c>
      <c r="E65" s="32"/>
      <c r="F65" s="32"/>
      <c r="G65" s="32"/>
      <c r="H65" s="31"/>
      <c r="I65" s="39">
        <f>SUM(I37:I64)</f>
        <v>15436</v>
      </c>
      <c r="J65" s="39">
        <f>SUM(J37:J64)</f>
        <v>15436</v>
      </c>
      <c r="K65" s="40">
        <f>SUM(K37:K64)</f>
        <v>1.0000000000000002</v>
      </c>
      <c r="L65" s="22">
        <f>SUM(L37:L64)</f>
        <v>1.0000000000000002</v>
      </c>
      <c r="M65" s="24">
        <f>SUM(M37:M64)</f>
        <v>1.0000000000000002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9357.0955889111483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9357.0955889111483</v>
      </c>
      <c r="J70" s="51">
        <f t="shared" ref="J70:J77" si="44">J124*I$83</f>
        <v>9357.0955889111483</v>
      </c>
      <c r="K70" s="40">
        <f>B70/B$76</f>
        <v>0.60618655020155143</v>
      </c>
      <c r="L70" s="22">
        <f t="shared" ref="L70:L74" si="45">(L124*G$37*F$9/F$7)/B$130</f>
        <v>0.60618655020155143</v>
      </c>
      <c r="M70" s="24">
        <f>J70/B$76</f>
        <v>0.60618655020155143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2339.2738972277871</v>
      </c>
      <c r="AB70" s="156">
        <f>Poor!AB70</f>
        <v>0.25</v>
      </c>
      <c r="AC70" s="147">
        <f>$J70*AB70</f>
        <v>2339.2738972277871</v>
      </c>
      <c r="AD70" s="156">
        <f>Poor!AD70</f>
        <v>0.25</v>
      </c>
      <c r="AE70" s="147">
        <f>$J70*AD70</f>
        <v>2339.2738972277871</v>
      </c>
      <c r="AF70" s="156">
        <f>Poor!AF70</f>
        <v>0.25</v>
      </c>
      <c r="AG70" s="147">
        <f>$J70*AF70</f>
        <v>2339.2738972277871</v>
      </c>
      <c r="AH70" s="155">
        <f>SUM(Z70,AB70,AD70,AF70)</f>
        <v>1</v>
      </c>
      <c r="AI70" s="147">
        <f>SUM(AA70,AC70,AE70,AG70)</f>
        <v>9357.0955889111483</v>
      </c>
      <c r="AJ70" s="148">
        <f>(AA70+AC70)</f>
        <v>4678.5477944555741</v>
      </c>
      <c r="AK70" s="147">
        <f>(AE70+AG70)</f>
        <v>4678.5477944555741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6078.9044110888517</v>
      </c>
      <c r="J71" s="51">
        <f t="shared" si="44"/>
        <v>6078.9044110888517</v>
      </c>
      <c r="K71" s="40">
        <f t="shared" ref="K71:K72" si="47">B71/B$76</f>
        <v>0.50462123175261298</v>
      </c>
      <c r="L71" s="22">
        <f t="shared" si="45"/>
        <v>0.39381344979844857</v>
      </c>
      <c r="M71" s="24">
        <f t="shared" ref="M71:M72" si="48">J71/B$76</f>
        <v>0.39381344979844857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0.89867841409691629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0.26386369525783882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366.57</v>
      </c>
      <c r="AB73" s="156">
        <f>Poor!AB73</f>
        <v>0.09</v>
      </c>
      <c r="AC73" s="147">
        <f>$H$73*$B$73*AB73</f>
        <v>366.57</v>
      </c>
      <c r="AD73" s="156">
        <f>Poor!AD73</f>
        <v>0.23</v>
      </c>
      <c r="AE73" s="147">
        <f>$H$73*$B$73*AD73</f>
        <v>936.79000000000008</v>
      </c>
      <c r="AF73" s="156">
        <f>Poor!AF73</f>
        <v>0.59</v>
      </c>
      <c r="AG73" s="147">
        <f>$H$73*$B$73*AF73</f>
        <v>2403.0699999999997</v>
      </c>
      <c r="AH73" s="155">
        <f>SUM(Z73,AB73,AD73,AF73)</f>
        <v>1</v>
      </c>
      <c r="AI73" s="147">
        <f>SUM(AA73,AC73,AE73,AG73)</f>
        <v>4073</v>
      </c>
      <c r="AJ73" s="148">
        <f>(AA73+AC73)</f>
        <v>733.14</v>
      </c>
      <c r="AK73" s="147">
        <f>(AE73+AG73)</f>
        <v>3339.8599999999997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6078.9044110888517</v>
      </c>
      <c r="J74" s="51">
        <f t="shared" si="44"/>
        <v>6078.9044110888517</v>
      </c>
      <c r="K74" s="40">
        <f>B74/B$76</f>
        <v>0.43667100158006511</v>
      </c>
      <c r="L74" s="22">
        <f t="shared" si="45"/>
        <v>0.43667100158006511</v>
      </c>
      <c r="M74" s="24">
        <f>J74/B$76</f>
        <v>0.39381344979844857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15436</v>
      </c>
      <c r="C76" s="39"/>
      <c r="D76" s="38"/>
      <c r="E76" s="32"/>
      <c r="F76" s="32"/>
      <c r="G76" s="32"/>
      <c r="H76" s="31"/>
      <c r="I76" s="39">
        <f>I130*I$83</f>
        <v>15436</v>
      </c>
      <c r="J76" s="51">
        <f t="shared" si="44"/>
        <v>15436</v>
      </c>
      <c r="K76" s="40">
        <f>SUM(K70:K75)</f>
        <v>2.7100208928889846</v>
      </c>
      <c r="L76" s="22">
        <f>SUM(L70:L75)</f>
        <v>1.436671001580065</v>
      </c>
      <c r="M76" s="24">
        <f>SUM(M70:M75)</f>
        <v>1.3938134497984485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7789.3333333333312</v>
      </c>
      <c r="J77" s="100">
        <f t="shared" si="44"/>
        <v>7789.3333333333312</v>
      </c>
      <c r="K77" s="40"/>
      <c r="L77" s="22">
        <f>-(L131*G$37*F$9/F$7)/B$130</f>
        <v>-0.50462123175261286</v>
      </c>
      <c r="M77" s="24">
        <f>-J77/B$76</f>
        <v>-0.50462123175261275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10889.631829784044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2722.4079574460111</v>
      </c>
      <c r="AB83" s="112"/>
      <c r="AC83" s="165">
        <f>$I$83*AB82/4</f>
        <v>2722.4079574460111</v>
      </c>
      <c r="AD83" s="112"/>
      <c r="AE83" s="165">
        <f>$I$83*AD82/4</f>
        <v>2722.4079574460111</v>
      </c>
      <c r="AF83" s="112"/>
      <c r="AG83" s="165">
        <f>$I$83*AF82/4</f>
        <v>2722.4079574460111</v>
      </c>
      <c r="AH83" s="165">
        <f>SUM(AA83,AC83,AE83,AG83)</f>
        <v>10889.631829784044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17800.515655036419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0.24794226675462769</v>
      </c>
      <c r="C91" s="75">
        <f t="shared" si="51"/>
        <v>0</v>
      </c>
      <c r="D91" s="24">
        <f t="shared" ref="D91:D106" si="52">(B91+C91)</f>
        <v>0.24794226675462769</v>
      </c>
      <c r="H91" s="24">
        <f t="shared" ref="H91:H106" si="53">(E37*F37/G37*F$7/F$9)</f>
        <v>1</v>
      </c>
      <c r="I91" s="22">
        <f t="shared" ref="I91:I106" si="54">(D91*H91)</f>
        <v>0.24794226675462769</v>
      </c>
      <c r="J91" s="24">
        <f t="shared" ref="J91:J99" si="55">IF(I$32&lt;=1+I$131,I91,L91+J$33*(I91-L91))</f>
        <v>0.24794226675462769</v>
      </c>
      <c r="K91" s="22">
        <f t="shared" ref="K91:K106" si="56">(B91)</f>
        <v>0.24794226675462769</v>
      </c>
      <c r="L91" s="22">
        <f t="shared" ref="L91:L106" si="57">(K91*H91)</f>
        <v>0.24794226675462769</v>
      </c>
      <c r="M91" s="227">
        <f t="shared" si="49"/>
        <v>0.24794226675462769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0.18825246179518029</v>
      </c>
      <c r="C92" s="75">
        <f t="shared" si="51"/>
        <v>0</v>
      </c>
      <c r="D92" s="24">
        <f t="shared" si="52"/>
        <v>0.18825246179518029</v>
      </c>
      <c r="H92" s="24">
        <f t="shared" si="53"/>
        <v>1</v>
      </c>
      <c r="I92" s="22">
        <f t="shared" si="54"/>
        <v>0.18825246179518029</v>
      </c>
      <c r="J92" s="24">
        <f t="shared" si="55"/>
        <v>0.18825246179518029</v>
      </c>
      <c r="K92" s="22">
        <f t="shared" si="56"/>
        <v>0.18825246179518029</v>
      </c>
      <c r="L92" s="22">
        <f t="shared" si="57"/>
        <v>0.18825246179518029</v>
      </c>
      <c r="M92" s="227">
        <f t="shared" si="49"/>
        <v>0.18825246179518029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0.16529484450308513</v>
      </c>
      <c r="C93" s="75">
        <f t="shared" si="51"/>
        <v>0</v>
      </c>
      <c r="D93" s="24">
        <f t="shared" si="52"/>
        <v>0.16529484450308513</v>
      </c>
      <c r="H93" s="24">
        <f t="shared" si="53"/>
        <v>1</v>
      </c>
      <c r="I93" s="22">
        <f t="shared" si="54"/>
        <v>0.16529484450308513</v>
      </c>
      <c r="J93" s="24">
        <f t="shared" si="55"/>
        <v>0.16529484450308513</v>
      </c>
      <c r="K93" s="22">
        <f t="shared" si="56"/>
        <v>0.16529484450308513</v>
      </c>
      <c r="L93" s="22">
        <f t="shared" si="57"/>
        <v>0.16529484450308513</v>
      </c>
      <c r="M93" s="227">
        <f t="shared" si="49"/>
        <v>0.16529484450308513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0.20202703217043738</v>
      </c>
      <c r="C94" s="75">
        <f t="shared" si="51"/>
        <v>0</v>
      </c>
      <c r="D94" s="24">
        <f t="shared" si="52"/>
        <v>0.20202703217043738</v>
      </c>
      <c r="H94" s="24">
        <f t="shared" si="53"/>
        <v>1</v>
      </c>
      <c r="I94" s="22">
        <f t="shared" si="54"/>
        <v>0.20202703217043738</v>
      </c>
      <c r="J94" s="24">
        <f t="shared" si="55"/>
        <v>0.20202703217043738</v>
      </c>
      <c r="K94" s="22">
        <f t="shared" si="56"/>
        <v>0.20202703217043738</v>
      </c>
      <c r="L94" s="22">
        <f t="shared" si="57"/>
        <v>0.20202703217043738</v>
      </c>
      <c r="M94" s="228">
        <f t="shared" si="49"/>
        <v>0.20202703217043738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Small business -- see Data2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Social development -- see Data2</v>
      </c>
      <c r="B96" s="75">
        <f t="shared" si="51"/>
        <v>0.49588453350925538</v>
      </c>
      <c r="C96" s="75">
        <f t="shared" si="51"/>
        <v>0</v>
      </c>
      <c r="D96" s="24">
        <f t="shared" si="52"/>
        <v>0.49588453350925538</v>
      </c>
      <c r="H96" s="24">
        <f t="shared" si="53"/>
        <v>1</v>
      </c>
      <c r="I96" s="22">
        <f t="shared" si="54"/>
        <v>0.49588453350925538</v>
      </c>
      <c r="J96" s="24">
        <f t="shared" si="55"/>
        <v>0.49588453350925538</v>
      </c>
      <c r="K96" s="22">
        <f t="shared" si="56"/>
        <v>0.49588453350925538</v>
      </c>
      <c r="L96" s="22">
        <f t="shared" si="57"/>
        <v>0.49588453350925538</v>
      </c>
      <c r="M96" s="228">
        <f t="shared" si="49"/>
        <v>0.49588453350925538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Public works -- see Data2</v>
      </c>
      <c r="B97" s="75">
        <f t="shared" si="51"/>
        <v>0.11809398335053749</v>
      </c>
      <c r="C97" s="75">
        <f t="shared" si="51"/>
        <v>0</v>
      </c>
      <c r="D97" s="24">
        <f t="shared" si="52"/>
        <v>0.11809398335053749</v>
      </c>
      <c r="H97" s="24">
        <f t="shared" si="53"/>
        <v>1</v>
      </c>
      <c r="I97" s="22">
        <f t="shared" si="54"/>
        <v>0.11809398335053749</v>
      </c>
      <c r="J97" s="24">
        <f t="shared" si="55"/>
        <v>0.11809398335053749</v>
      </c>
      <c r="K97" s="22">
        <f t="shared" si="56"/>
        <v>0.11809398335053749</v>
      </c>
      <c r="L97" s="22">
        <f t="shared" si="57"/>
        <v>0.11809398335053749</v>
      </c>
      <c r="M97" s="228">
        <f t="shared" si="49"/>
        <v>0.11809398335053749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/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1.4174951220831233</v>
      </c>
      <c r="C119" s="22">
        <f>SUM(C91:C118)</f>
        <v>0</v>
      </c>
      <c r="D119" s="24">
        <f>SUM(D91:D118)</f>
        <v>1.4174951220831233</v>
      </c>
      <c r="E119" s="22"/>
      <c r="F119" s="2"/>
      <c r="G119" s="2"/>
      <c r="H119" s="31"/>
      <c r="I119" s="22">
        <f>SUM(I91:I118)</f>
        <v>1.4174951220831233</v>
      </c>
      <c r="J119" s="24">
        <f>SUM(J91:J118)</f>
        <v>1.4174951220831233</v>
      </c>
      <c r="K119" s="22">
        <f>SUM(K91:K118)</f>
        <v>1.4174951220831233</v>
      </c>
      <c r="L119" s="22">
        <f>SUM(L91:L118)</f>
        <v>1.4174951220831233</v>
      </c>
      <c r="M119" s="57">
        <f t="shared" si="49"/>
        <v>1.4174951220831233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0.85926647798309552</v>
      </c>
      <c r="J124" s="237">
        <f>IF(SUMPRODUCT($B$124:$B124,$H$124:$H124)&lt;J$119,($B124*$H124),J$119)</f>
        <v>0.85926647798309552</v>
      </c>
      <c r="K124" s="29">
        <f>(B124)</f>
        <v>0.85926647798309552</v>
      </c>
      <c r="L124" s="29">
        <f>IF(SUMPRODUCT($B$124:$B124,$H$124:$H124)&lt;L$119,($B124*$H124),L$119)</f>
        <v>0.85926647798309552</v>
      </c>
      <c r="M124" s="240">
        <f t="shared" si="66"/>
        <v>0.85926647798309552</v>
      </c>
      <c r="N124" s="58"/>
      <c r="O124" s="174">
        <f>B124*H124</f>
        <v>0.85926647798309552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0.55822864410002782</v>
      </c>
      <c r="J125" s="237">
        <f>IF(SUMPRODUCT($B$124:$B125,$H$124:$H125)&lt;J$119,($B125*$H125),IF(SUMPRODUCT($B$124:$B124,$H$124:$H124)&lt;J$119,J$119-SUMPRODUCT($B$124:$B124,$H$124:$H124),0))</f>
        <v>0.55822864410002782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0.55822864410002782</v>
      </c>
      <c r="M125" s="240">
        <f t="shared" si="66"/>
        <v>0.55822864410002782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0.37402550092281428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0.37402550092281428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0.37402550092281428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0.55822864410002782</v>
      </c>
      <c r="J128" s="228">
        <f>(J30)</f>
        <v>0.55822864410002782</v>
      </c>
      <c r="K128" s="29">
        <f>(B128)</f>
        <v>0.61897901469489414</v>
      </c>
      <c r="L128" s="29">
        <f>IF(L124=L119,0,(L119-L124)/(B119-B124)*K128)</f>
        <v>0.61897901469489414</v>
      </c>
      <c r="M128" s="240">
        <f t="shared" si="66"/>
        <v>0.55822864410002782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1.4174951220831233</v>
      </c>
      <c r="C130" s="2"/>
      <c r="D130" s="31"/>
      <c r="E130" s="2"/>
      <c r="F130" s="2"/>
      <c r="G130" s="2"/>
      <c r="H130" s="24"/>
      <c r="I130" s="29">
        <f>(I119)</f>
        <v>1.4174951220831233</v>
      </c>
      <c r="J130" s="228">
        <f>(J119)</f>
        <v>1.4174951220831233</v>
      </c>
      <c r="K130" s="29">
        <f>(B130)</f>
        <v>1.4174951220831233</v>
      </c>
      <c r="L130" s="29">
        <f>(L119)</f>
        <v>1.4174951220831233</v>
      </c>
      <c r="M130" s="240">
        <f t="shared" si="66"/>
        <v>1.4174951220831233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0.715298134508906</v>
      </c>
      <c r="J131" s="237">
        <f>IF(SUMPRODUCT($B124:$B125,$H124:$H125)&gt;(J119-J128),SUMPRODUCT($B124:$B125,$H124:$H125)+J128-J119,0)</f>
        <v>0.715298134508906</v>
      </c>
      <c r="K131" s="29"/>
      <c r="L131" s="29">
        <f>IF(I131&lt;SUM(L126:L127),0,I131-(SUM(L126:L127)))</f>
        <v>0.715298134508906</v>
      </c>
      <c r="M131" s="237">
        <f>IF(I131&lt;SUM(M126:M127),0,I131-(SUM(M126:M127)))</f>
        <v>0.715298134508906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17486</v>
      </c>
      <c r="S8" s="222">
        <f>IF($B$81=0,0,(SUMIF($N$6:$N$28,$U8,L$6:L$28)+SUMIF($N$91:$N$118,$U8,L$91:L$118))*$I$83*Poor!$B$81/$B$81)</f>
        <v>17486</v>
      </c>
      <c r="T8" s="222">
        <f>IF($B$81=0,0,(SUMIF($N$6:$N$28,$U8,M$6:M$28)+SUMIF($N$91:$N$118,$U8,M$91:M$118))*$I$83*Poor!$B$81/$B$81)</f>
        <v>17486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13299.999999999998</v>
      </c>
      <c r="S11" s="222">
        <f>IF($B$81=0,0,(SUMIF($N$6:$N$28,$U11,L$6:L$28)+SUMIF($N$91:$N$118,$U11,L$91:L$118))*$I$83*Poor!$B$81/$B$81)</f>
        <v>13299.999999999998</v>
      </c>
      <c r="T11" s="222">
        <f>IF($B$81=0,0,(SUMIF($N$6:$N$28,$U11,M$6:M$28)+SUMIF($N$91:$N$118,$U11,M$91:M$118))*$I$83*Poor!$B$81/$B$81)</f>
        <v>13299.999999999998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972.28855623071831</v>
      </c>
      <c r="S18" s="222">
        <f>IF($B$81=0,0,(SUMIF($N$6:$N$28,$U18,L$6:L$28)+SUMIF($N$91:$N$118,$U18,L$91:L$118))*$I$83*Poor!$B$81/$B$81)</f>
        <v>972.28855623071831</v>
      </c>
      <c r="T18" s="222">
        <f>IF($B$81=0,0,(SUMIF($N$6:$N$28,$U18,M$6:M$28)+SUMIF($N$91:$N$118,$U18,M$91:M$118))*$I$83*Poor!$B$81/$B$81)</f>
        <v>972.28855623071831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31758.28855623072</v>
      </c>
      <c r="S23" s="179">
        <f>SUM(S7:S22)</f>
        <v>31758.28855623072</v>
      </c>
      <c r="T23" s="179">
        <f>SUM(T7:T22)</f>
        <v>31758.28855623072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17800.515655036419</v>
      </c>
      <c r="S24" s="41">
        <f>IF($B$81=0,0,(SUM(($B$70*$H$70))+((1-$D$29)*$I$83))*Poor!$B$81/$B$81)</f>
        <v>17800.515655036419</v>
      </c>
      <c r="T24" s="41">
        <f>IF($B$81=0,0,(SUM(($B$70*$H$70))+((1-$D$29)*$I$83))*Poor!$B$81/$B$81)</f>
        <v>17800.515655036419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25589.848988369751</v>
      </c>
      <c r="S25" s="41">
        <f>IF($B$81=0,0,(SUM(($B$70*$H$70),($B$71*$H$71))+((1-$D$29)*$I$83))*Poor!$B$81/$B$81)</f>
        <v>25589.848988369751</v>
      </c>
      <c r="T25" s="41">
        <f>IF($B$81=0,0,(SUM(($B$70*$H$70),($B$71*$H$71))+((1-$D$29)*$I$83))*Poor!$B$81/$B$81)</f>
        <v>25589.848988369751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39461.848988369748</v>
      </c>
      <c r="S26" s="41">
        <f>IF($B$81=0,0,(SUM(($B$70*$H$70),($B$71*$H$71),($B$72*$H$72))+((1-$D$29)*$I$83))*Poor!$B$81/$B$81)</f>
        <v>39461.848988369748</v>
      </c>
      <c r="T26" s="41">
        <f>IF($B$81=0,0,(SUM(($B$70*$H$70),($B$71*$H$71),($B$72*$H$72))+((1-$D$29)*$I$83))*Poor!$B$81/$B$81)</f>
        <v>39461.848988369748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1.7699950264695868E-2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1.7699950264695868E-2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7.0799801058783474E-2</v>
      </c>
      <c r="Z27" s="116">
        <v>0.25</v>
      </c>
      <c r="AA27" s="121">
        <f t="shared" si="16"/>
        <v>1.7699950264695868E-2</v>
      </c>
      <c r="AB27" s="116">
        <v>0.25</v>
      </c>
      <c r="AC27" s="121">
        <f t="shared" si="7"/>
        <v>1.7699950264695868E-2</v>
      </c>
      <c r="AD27" s="116">
        <v>0.25</v>
      </c>
      <c r="AE27" s="121">
        <f t="shared" si="8"/>
        <v>1.7699950264695868E-2</v>
      </c>
      <c r="AF27" s="122">
        <f t="shared" si="10"/>
        <v>0.25</v>
      </c>
      <c r="AG27" s="121">
        <f t="shared" si="11"/>
        <v>1.7699950264695868E-2</v>
      </c>
      <c r="AH27" s="123">
        <f t="shared" si="12"/>
        <v>1</v>
      </c>
      <c r="AI27" s="183">
        <f t="shared" si="13"/>
        <v>1.7699950264695868E-2</v>
      </c>
      <c r="AJ27" s="120">
        <f t="shared" si="14"/>
        <v>1.7699950264695868E-2</v>
      </c>
      <c r="AK27" s="119">
        <f t="shared" si="15"/>
        <v>1.7699950264695868E-2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0.3137286384304967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0.3137286384304967</v>
      </c>
      <c r="N29" s="229"/>
      <c r="P29" s="22"/>
      <c r="V29" s="56"/>
      <c r="W29" s="110"/>
      <c r="X29" s="118"/>
      <c r="Y29" s="183">
        <f t="shared" si="9"/>
        <v>1.2549145537219868</v>
      </c>
      <c r="Z29" s="116">
        <v>0.25</v>
      </c>
      <c r="AA29" s="121">
        <f t="shared" si="16"/>
        <v>0.3137286384304967</v>
      </c>
      <c r="AB29" s="116">
        <v>0.25</v>
      </c>
      <c r="AC29" s="121">
        <f t="shared" si="7"/>
        <v>0.3137286384304967</v>
      </c>
      <c r="AD29" s="116">
        <v>0.25</v>
      </c>
      <c r="AE29" s="121">
        <f t="shared" si="8"/>
        <v>0.3137286384304967</v>
      </c>
      <c r="AF29" s="122">
        <f t="shared" si="10"/>
        <v>0.25</v>
      </c>
      <c r="AG29" s="121">
        <f t="shared" si="11"/>
        <v>0.3137286384304967</v>
      </c>
      <c r="AH29" s="123">
        <f t="shared" si="12"/>
        <v>1</v>
      </c>
      <c r="AI29" s="183">
        <f t="shared" si="13"/>
        <v>0.3137286384304967</v>
      </c>
      <c r="AJ29" s="120">
        <f t="shared" si="14"/>
        <v>0.3137286384304967</v>
      </c>
      <c r="AK29" s="119">
        <f t="shared" si="15"/>
        <v>0.3137286384304967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1.9678263458346699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1.9678263458346699</v>
      </c>
      <c r="J30" s="231">
        <f>IF(I$32&lt;=1,I30,1-SUM(J6:J29))</f>
        <v>0.57928569701909316</v>
      </c>
      <c r="K30" s="22">
        <f t="shared" si="4"/>
        <v>0.64832311232876716</v>
      </c>
      <c r="L30" s="22">
        <f>IF(L124=L119,0,IF(K30="",0,(L119-L124)/(B119-B124)*K30))</f>
        <v>0.64832311232876716</v>
      </c>
      <c r="M30" s="175">
        <f t="shared" si="6"/>
        <v>0.57928569701909316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2.3171427880763726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-0.10887970370040922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2.2817488340623813</v>
      </c>
      <c r="E32" s="2"/>
      <c r="F32" s="2"/>
      <c r="H32" s="17"/>
      <c r="I32" s="22">
        <f>SUM(I6:I30)</f>
        <v>2.2817488340623813</v>
      </c>
      <c r="J32" s="17"/>
      <c r="L32" s="22">
        <f>SUM(L6:L30)</f>
        <v>1.1088797037004092</v>
      </c>
      <c r="M32" s="23"/>
      <c r="N32" s="56"/>
      <c r="O32" s="2"/>
      <c r="P32" s="22"/>
      <c r="Q32" s="234" t="s">
        <v>143</v>
      </c>
      <c r="R32" s="234">
        <f t="shared" si="50"/>
        <v>7703.5604321390274</v>
      </c>
      <c r="S32" s="234">
        <f t="shared" si="50"/>
        <v>7703.5604321390274</v>
      </c>
      <c r="T32" s="234">
        <f t="shared" si="50"/>
        <v>7703.5604321390274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0.27171229295566734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11500</v>
      </c>
      <c r="J37" s="38">
        <f t="shared" ref="J37:J49" si="53">J91*I$83</f>
        <v>11500</v>
      </c>
      <c r="K37" s="40">
        <f t="shared" ref="K37:K49" si="54">(B37/B$65)</f>
        <v>0.37354641720262455</v>
      </c>
      <c r="L37" s="22">
        <f t="shared" ref="L37:L49" si="55">(K37*H37)</f>
        <v>0.37354641720262455</v>
      </c>
      <c r="M37" s="24">
        <f t="shared" ref="M37:M49" si="56">J37/B$65</f>
        <v>0.37354641720262455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1800</v>
      </c>
      <c r="C39" s="216">
        <f>IF([1]Summ!F1074="",0,[1]Summ!F1074)</f>
        <v>0</v>
      </c>
      <c r="D39" s="38">
        <f t="shared" si="58"/>
        <v>1800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1800</v>
      </c>
      <c r="J39" s="38">
        <f t="shared" si="53"/>
        <v>1800</v>
      </c>
      <c r="K39" s="40">
        <f t="shared" si="54"/>
        <v>5.846813486649776E-2</v>
      </c>
      <c r="L39" s="22">
        <f t="shared" si="55"/>
        <v>5.846813486649776E-2</v>
      </c>
      <c r="M39" s="24">
        <f t="shared" si="56"/>
        <v>5.846813486649776E-2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1800</v>
      </c>
      <c r="AH39" s="123">
        <f t="shared" si="61"/>
        <v>1</v>
      </c>
      <c r="AI39" s="112">
        <f t="shared" si="61"/>
        <v>1800</v>
      </c>
      <c r="AJ39" s="148">
        <f t="shared" si="62"/>
        <v>0</v>
      </c>
      <c r="AK39" s="147">
        <f t="shared" si="63"/>
        <v>1800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6000</v>
      </c>
      <c r="J40" s="38">
        <f t="shared" si="53"/>
        <v>6000</v>
      </c>
      <c r="K40" s="40">
        <f t="shared" si="54"/>
        <v>0.19489378288832587</v>
      </c>
      <c r="L40" s="22">
        <f t="shared" si="55"/>
        <v>0.19489378288832587</v>
      </c>
      <c r="M40" s="24">
        <f t="shared" si="56"/>
        <v>0.19489378288832587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6000</v>
      </c>
      <c r="AH40" s="123">
        <f t="shared" si="61"/>
        <v>1</v>
      </c>
      <c r="AI40" s="112">
        <f t="shared" si="61"/>
        <v>6000</v>
      </c>
      <c r="AJ40" s="148">
        <f t="shared" si="62"/>
        <v>0</v>
      </c>
      <c r="AK40" s="147">
        <f t="shared" si="63"/>
        <v>6000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Small business -- see Data2</v>
      </c>
      <c r="B41" s="216">
        <f>IF([1]Summ!E1076="",0,[1]Summ!E1076)</f>
        <v>4800</v>
      </c>
      <c r="C41" s="216">
        <f>IF([1]Summ!F1076="",0,[1]Summ!F1076)</f>
        <v>0</v>
      </c>
      <c r="D41" s="38">
        <f t="shared" si="58"/>
        <v>4800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4800</v>
      </c>
      <c r="J41" s="38">
        <f t="shared" si="53"/>
        <v>4800</v>
      </c>
      <c r="K41" s="40">
        <f t="shared" si="54"/>
        <v>0.1559150263106607</v>
      </c>
      <c r="L41" s="22">
        <f t="shared" si="55"/>
        <v>0.1559150263106607</v>
      </c>
      <c r="M41" s="24">
        <f t="shared" si="56"/>
        <v>0.1559150263106607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4800</v>
      </c>
      <c r="AH41" s="123">
        <f t="shared" si="61"/>
        <v>1</v>
      </c>
      <c r="AI41" s="112">
        <f t="shared" si="61"/>
        <v>4800</v>
      </c>
      <c r="AJ41" s="148">
        <f t="shared" si="62"/>
        <v>0</v>
      </c>
      <c r="AK41" s="147">
        <f t="shared" si="63"/>
        <v>4800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Social development -- see Data2</v>
      </c>
      <c r="B42" s="216">
        <f>IF([1]Summ!E1077="",0,[1]Summ!E1077)</f>
        <v>5400</v>
      </c>
      <c r="C42" s="216">
        <f>IF([1]Summ!F1077="",0,[1]Summ!F1077)</f>
        <v>0</v>
      </c>
      <c r="D42" s="38">
        <f t="shared" si="58"/>
        <v>5400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5400</v>
      </c>
      <c r="J42" s="38">
        <f t="shared" si="53"/>
        <v>5400</v>
      </c>
      <c r="K42" s="40">
        <f t="shared" si="54"/>
        <v>0.17540440459949327</v>
      </c>
      <c r="L42" s="22">
        <f t="shared" si="55"/>
        <v>0.17540440459949327</v>
      </c>
      <c r="M42" s="24">
        <f t="shared" si="56"/>
        <v>0.17540440459949327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1350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2700</v>
      </c>
      <c r="AF42" s="122">
        <f t="shared" si="57"/>
        <v>0.25</v>
      </c>
      <c r="AG42" s="147">
        <f t="shared" si="60"/>
        <v>1350</v>
      </c>
      <c r="AH42" s="123">
        <f t="shared" si="61"/>
        <v>1</v>
      </c>
      <c r="AI42" s="112">
        <f t="shared" si="61"/>
        <v>5400</v>
      </c>
      <c r="AJ42" s="148">
        <f t="shared" si="62"/>
        <v>1350</v>
      </c>
      <c r="AK42" s="147">
        <f t="shared" si="63"/>
        <v>4050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Public works -- see Data2</v>
      </c>
      <c r="B43" s="216">
        <f>IF([1]Summ!E1078="",0,[1]Summ!E1078)</f>
        <v>1286</v>
      </c>
      <c r="C43" s="216">
        <f>IF([1]Summ!F1078="",0,[1]Summ!F1078)</f>
        <v>0</v>
      </c>
      <c r="D43" s="38">
        <f t="shared" si="58"/>
        <v>1286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1286</v>
      </c>
      <c r="J43" s="38">
        <f t="shared" si="53"/>
        <v>1286</v>
      </c>
      <c r="K43" s="40">
        <f t="shared" si="54"/>
        <v>4.1772234132397841E-2</v>
      </c>
      <c r="L43" s="22">
        <f t="shared" si="55"/>
        <v>4.1772234132397841E-2</v>
      </c>
      <c r="M43" s="24">
        <f t="shared" si="56"/>
        <v>4.1772234132397841E-2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321.5</v>
      </c>
      <c r="AB43" s="116">
        <v>0.25</v>
      </c>
      <c r="AC43" s="147">
        <f t="shared" si="65"/>
        <v>321.5</v>
      </c>
      <c r="AD43" s="116">
        <v>0.25</v>
      </c>
      <c r="AE43" s="147">
        <f t="shared" si="66"/>
        <v>321.5</v>
      </c>
      <c r="AF43" s="122">
        <f t="shared" si="57"/>
        <v>0.25</v>
      </c>
      <c r="AG43" s="147">
        <f t="shared" si="60"/>
        <v>321.5</v>
      </c>
      <c r="AH43" s="123">
        <f t="shared" si="61"/>
        <v>1</v>
      </c>
      <c r="AI43" s="112">
        <f t="shared" si="61"/>
        <v>1286</v>
      </c>
      <c r="AJ43" s="148">
        <f t="shared" si="62"/>
        <v>643</v>
      </c>
      <c r="AK43" s="147">
        <f t="shared" si="63"/>
        <v>643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/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30786</v>
      </c>
      <c r="C65" s="41">
        <f>SUM(C37:C64)</f>
        <v>0</v>
      </c>
      <c r="D65" s="42">
        <f>SUM(D37:D64)</f>
        <v>30786</v>
      </c>
      <c r="E65" s="32"/>
      <c r="F65" s="32"/>
      <c r="G65" s="32"/>
      <c r="H65" s="31"/>
      <c r="I65" s="39">
        <f>SUM(I37:I64)</f>
        <v>30786</v>
      </c>
      <c r="J65" s="39">
        <f>SUM(J37:J64)</f>
        <v>30786</v>
      </c>
      <c r="K65" s="40">
        <f>SUM(K37:K64)</f>
        <v>1</v>
      </c>
      <c r="L65" s="22">
        <f>SUM(L37:L64)</f>
        <v>1</v>
      </c>
      <c r="M65" s="24">
        <f>SUM(M37:M64)</f>
        <v>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9357.0955889111483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9357.0955889111483</v>
      </c>
      <c r="J70" s="51">
        <f t="shared" ref="J70:J77" si="75">J124*I$83</f>
        <v>9357.0955889111483</v>
      </c>
      <c r="K70" s="40">
        <f>B70/B$76</f>
        <v>0.30393995936176016</v>
      </c>
      <c r="L70" s="22">
        <f t="shared" ref="L70:L75" si="76">(L124*G$37*F$9/F$7)/B$130</f>
        <v>0.30393995936176021</v>
      </c>
      <c r="M70" s="24">
        <f>J70/B$76</f>
        <v>0.30393995936176016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2339.2738972277871</v>
      </c>
      <c r="AB70" s="116">
        <v>0.25</v>
      </c>
      <c r="AC70" s="147">
        <f>$J70*AB70</f>
        <v>2339.2738972277871</v>
      </c>
      <c r="AD70" s="116">
        <v>0.25</v>
      </c>
      <c r="AE70" s="147">
        <f>$J70*AD70</f>
        <v>2339.2738972277871</v>
      </c>
      <c r="AF70" s="122">
        <f>1-SUM(Z70,AB70,AD70)</f>
        <v>0.25</v>
      </c>
      <c r="AG70" s="147">
        <f>$J70*AF70</f>
        <v>2339.2738972277871</v>
      </c>
      <c r="AH70" s="155">
        <f>SUM(Z70,AB70,AD70,AF70)</f>
        <v>1</v>
      </c>
      <c r="AI70" s="147">
        <f>SUM(AA70,AC70,AE70,AG70)</f>
        <v>9357.0955889111483</v>
      </c>
      <c r="AJ70" s="148">
        <f>(AA70+AC70)</f>
        <v>4678.5477944555741</v>
      </c>
      <c r="AK70" s="147">
        <f>(AE70+AG70)</f>
        <v>4678.5477944555741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7789.3333333333339</v>
      </c>
      <c r="J71" s="51">
        <f t="shared" si="75"/>
        <v>7789.3333333333339</v>
      </c>
      <c r="K71" s="40">
        <f t="shared" ref="K71:K72" si="78">B71/B$76</f>
        <v>0.25301543991857772</v>
      </c>
      <c r="L71" s="22">
        <f t="shared" si="76"/>
        <v>0.25301543991857778</v>
      </c>
      <c r="M71" s="24">
        <f t="shared" ref="M71:M72" si="79">J71/B$76</f>
        <v>0.25301543991857772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7331.3631129577616</v>
      </c>
      <c r="K72" s="40">
        <f t="shared" si="78"/>
        <v>0.45059442603780941</v>
      </c>
      <c r="L72" s="22">
        <f t="shared" si="76"/>
        <v>0.21371958285439863</v>
      </c>
      <c r="M72" s="24">
        <f t="shared" si="79"/>
        <v>0.23813951513537848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0.15123757552134087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419.03999999999996</v>
      </c>
      <c r="AB73" s="116">
        <v>0.09</v>
      </c>
      <c r="AC73" s="147">
        <f>$H$73*$B$73*AB73</f>
        <v>419.03999999999996</v>
      </c>
      <c r="AD73" s="116">
        <v>0.23</v>
      </c>
      <c r="AE73" s="147">
        <f>$H$73*$B$73*AD73</f>
        <v>1070.8800000000001</v>
      </c>
      <c r="AF73" s="122">
        <f>1-SUM(Z73,AB73,AD73)</f>
        <v>0.59</v>
      </c>
      <c r="AG73" s="147">
        <f>$H$73*$B$73*AF73</f>
        <v>2747.04</v>
      </c>
      <c r="AH73" s="155">
        <f>SUM(Z73,AB73,AD73,AF73)</f>
        <v>1</v>
      </c>
      <c r="AI73" s="147">
        <f>SUM(AA73,AC73,AE73,AG73)</f>
        <v>4656</v>
      </c>
      <c r="AJ73" s="148">
        <f>(AA73+AC73)</f>
        <v>838.07999999999993</v>
      </c>
      <c r="AK73" s="147">
        <f>(AE73+AG73)</f>
        <v>3817.92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21428.904411088846</v>
      </c>
      <c r="J74" s="51">
        <f t="shared" si="75"/>
        <v>6308.2079647977525</v>
      </c>
      <c r="K74" s="40">
        <f>B74/B$76</f>
        <v>0.22932501786526341</v>
      </c>
      <c r="L74" s="22">
        <f t="shared" si="76"/>
        <v>0.22932501786526344</v>
      </c>
      <c r="M74" s="24">
        <f>J74/B$76</f>
        <v>0.20490508558428353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30786</v>
      </c>
      <c r="C76" s="46"/>
      <c r="D76" s="38"/>
      <c r="E76" s="32"/>
      <c r="F76" s="32"/>
      <c r="G76" s="32"/>
      <c r="H76" s="31"/>
      <c r="I76" s="39">
        <f>I130*I$83</f>
        <v>30785.999999999996</v>
      </c>
      <c r="J76" s="51">
        <f t="shared" si="75"/>
        <v>30785.999999999996</v>
      </c>
      <c r="K76" s="40">
        <f>SUM(K70:K75)</f>
        <v>1.3881124187047515</v>
      </c>
      <c r="L76" s="22">
        <f>SUM(L70:L75)</f>
        <v>1</v>
      </c>
      <c r="M76" s="24">
        <f>SUM(M70:M75)</f>
        <v>0.99999999999999989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7789.3333333333312</v>
      </c>
      <c r="J77" s="100">
        <f t="shared" si="75"/>
        <v>0</v>
      </c>
      <c r="K77" s="40"/>
      <c r="L77" s="22">
        <f>-(L131*G$37*F$9/F$7)/B$130</f>
        <v>-3.9295857064179068E-2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10889.631829784044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2722.4079574460111</v>
      </c>
      <c r="AB83" s="112"/>
      <c r="AC83" s="165">
        <f>$I$83*AB82/4</f>
        <v>2722.4079574460111</v>
      </c>
      <c r="AD83" s="112"/>
      <c r="AE83" s="165">
        <f>$I$83*AD82/4</f>
        <v>2722.4079574460111</v>
      </c>
      <c r="AF83" s="112"/>
      <c r="AG83" s="165">
        <f>$I$83*AF82/4</f>
        <v>2722.4079574460111</v>
      </c>
      <c r="AH83" s="165">
        <f>SUM(AA83,AC83,AE83,AG83)</f>
        <v>10889.631829784044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17800.515655036419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1</v>
      </c>
      <c r="I91" s="22">
        <f t="shared" ref="I91" si="82">(D91*H91)</f>
        <v>1.0560503954363771</v>
      </c>
      <c r="J91" s="24">
        <f>IF(I$32&lt;=1+I$131,I91,L91+J$33*(I91-L91))</f>
        <v>1.0560503954363771</v>
      </c>
      <c r="K91" s="22">
        <f t="shared" ref="K91" si="83">IF(B91="",0,B91)</f>
        <v>1.0560503954363771</v>
      </c>
      <c r="L91" s="22">
        <f t="shared" ref="L91" si="84">(K91*H91)</f>
        <v>1.0560503954363771</v>
      </c>
      <c r="M91" s="227">
        <f t="shared" si="80"/>
        <v>1.0560503954363771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1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0.16529484450308513</v>
      </c>
      <c r="C93" s="60">
        <f t="shared" si="81"/>
        <v>0</v>
      </c>
      <c r="D93" s="24">
        <f t="shared" si="86"/>
        <v>0.16529484450308513</v>
      </c>
      <c r="H93" s="24">
        <f t="shared" si="87"/>
        <v>1</v>
      </c>
      <c r="I93" s="22">
        <f t="shared" si="88"/>
        <v>0.16529484450308513</v>
      </c>
      <c r="J93" s="24">
        <f t="shared" si="89"/>
        <v>0.16529484450308513</v>
      </c>
      <c r="K93" s="22">
        <f t="shared" si="90"/>
        <v>0.16529484450308513</v>
      </c>
      <c r="L93" s="22">
        <f t="shared" si="91"/>
        <v>0.16529484450308513</v>
      </c>
      <c r="M93" s="227">
        <f t="shared" si="92"/>
        <v>0.16529484450308513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1</v>
      </c>
      <c r="I94" s="22">
        <f t="shared" si="88"/>
        <v>0.55098281501028379</v>
      </c>
      <c r="J94" s="24">
        <f t="shared" si="89"/>
        <v>0.55098281501028379</v>
      </c>
      <c r="K94" s="22">
        <f t="shared" si="90"/>
        <v>0.55098281501028379</v>
      </c>
      <c r="L94" s="22">
        <f t="shared" si="91"/>
        <v>0.55098281501028379</v>
      </c>
      <c r="M94" s="227">
        <f t="shared" si="92"/>
        <v>0.55098281501028379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Small business -- see Data2</v>
      </c>
      <c r="B95" s="60">
        <f t="shared" si="81"/>
        <v>0.44078625200822702</v>
      </c>
      <c r="C95" s="60">
        <f t="shared" si="81"/>
        <v>0</v>
      </c>
      <c r="D95" s="24">
        <f t="shared" si="86"/>
        <v>0.44078625200822702</v>
      </c>
      <c r="H95" s="24">
        <f t="shared" si="87"/>
        <v>1</v>
      </c>
      <c r="I95" s="22">
        <f t="shared" si="88"/>
        <v>0.44078625200822702</v>
      </c>
      <c r="J95" s="24">
        <f t="shared" si="89"/>
        <v>0.44078625200822702</v>
      </c>
      <c r="K95" s="22">
        <f t="shared" si="90"/>
        <v>0.44078625200822702</v>
      </c>
      <c r="L95" s="22">
        <f t="shared" si="91"/>
        <v>0.44078625200822702</v>
      </c>
      <c r="M95" s="227">
        <f t="shared" si="92"/>
        <v>0.44078625200822702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Social development -- see Data2</v>
      </c>
      <c r="B96" s="60">
        <f t="shared" si="81"/>
        <v>0.49588453350925538</v>
      </c>
      <c r="C96" s="60">
        <f t="shared" si="81"/>
        <v>0</v>
      </c>
      <c r="D96" s="24">
        <f t="shared" si="86"/>
        <v>0.49588453350925538</v>
      </c>
      <c r="H96" s="24">
        <f t="shared" si="87"/>
        <v>1</v>
      </c>
      <c r="I96" s="22">
        <f t="shared" si="88"/>
        <v>0.49588453350925538</v>
      </c>
      <c r="J96" s="24">
        <f t="shared" si="89"/>
        <v>0.49588453350925538</v>
      </c>
      <c r="K96" s="22">
        <f t="shared" si="90"/>
        <v>0.49588453350925538</v>
      </c>
      <c r="L96" s="22">
        <f t="shared" si="91"/>
        <v>0.49588453350925538</v>
      </c>
      <c r="M96" s="227">
        <f t="shared" si="92"/>
        <v>0.49588453350925538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Public works -- see Data2</v>
      </c>
      <c r="B97" s="60">
        <f t="shared" si="81"/>
        <v>0.11809398335053749</v>
      </c>
      <c r="C97" s="60">
        <f t="shared" si="81"/>
        <v>0</v>
      </c>
      <c r="D97" s="24">
        <f t="shared" si="86"/>
        <v>0.11809398335053749</v>
      </c>
      <c r="H97" s="24">
        <f t="shared" si="87"/>
        <v>1</v>
      </c>
      <c r="I97" s="22">
        <f t="shared" si="88"/>
        <v>0.11809398335053749</v>
      </c>
      <c r="J97" s="24">
        <f t="shared" si="89"/>
        <v>0.11809398335053749</v>
      </c>
      <c r="K97" s="22">
        <f t="shared" si="90"/>
        <v>0.11809398335053749</v>
      </c>
      <c r="L97" s="22">
        <f t="shared" si="91"/>
        <v>0.11809398335053749</v>
      </c>
      <c r="M97" s="227">
        <f t="shared" si="92"/>
        <v>0.11809398335053749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/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2.8270928238177655</v>
      </c>
      <c r="C119" s="29">
        <f>SUM(C91:C118)</f>
        <v>0</v>
      </c>
      <c r="D119" s="24">
        <f>SUM(D91:D118)</f>
        <v>2.8270928238177655</v>
      </c>
      <c r="E119" s="22"/>
      <c r="F119" s="2"/>
      <c r="G119" s="2"/>
      <c r="H119" s="31"/>
      <c r="I119" s="22">
        <f>SUM(I91:I118)</f>
        <v>2.8270928238177655</v>
      </c>
      <c r="J119" s="24">
        <f>SUM(J91:J118)</f>
        <v>2.8270928238177655</v>
      </c>
      <c r="K119" s="22">
        <f>SUM(K91:K118)</f>
        <v>2.8270928238177655</v>
      </c>
      <c r="L119" s="22">
        <f>SUM(L91:L118)</f>
        <v>2.8270928238177655</v>
      </c>
      <c r="M119" s="57">
        <f t="shared" si="80"/>
        <v>2.8270928238177655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0.85926647798309552</v>
      </c>
      <c r="J124" s="237">
        <f>IF(SUMPRODUCT($B$124:$B124,$H$124:$H124)&lt;J$119,($B124*$H124),J$119)</f>
        <v>0.85926647798309552</v>
      </c>
      <c r="K124" s="29">
        <f>(B124)</f>
        <v>0.85926647798309552</v>
      </c>
      <c r="L124" s="29">
        <f>IF(SUMPRODUCT($B$124:$B124,$H$124:$H124)&lt;L$119,($B124*$H124),L$119)</f>
        <v>0.85926647798309552</v>
      </c>
      <c r="M124" s="240">
        <f t="shared" si="93"/>
        <v>0.85926647798309552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0.71529813450890622</v>
      </c>
      <c r="J125" s="237">
        <f>IF(SUMPRODUCT($B$124:$B125,$H$124:$H125)&lt;J$119,($B125*$H125),IF(SUMPRODUCT($B$124:$B124,$H$124:$H124)&lt;J$119,J$119-SUMPRODUCT($B$124:$B124,$H$124:$H124),0))</f>
        <v>0.71529813450890622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0.71529813450890622</v>
      </c>
      <c r="M125" s="240">
        <f t="shared" si="93"/>
        <v>0.71529813450890622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0.6732425143066707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0.6042050989969967</v>
      </c>
      <c r="M126" s="240">
        <f t="shared" si="93"/>
        <v>0.6732425143066707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0.42756266444798019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0.42756266444798019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1.9678263458346699</v>
      </c>
      <c r="J128" s="228">
        <f>(J30)</f>
        <v>0.57928569701909316</v>
      </c>
      <c r="K128" s="29">
        <f>(B128)</f>
        <v>0.64832311232876716</v>
      </c>
      <c r="L128" s="29">
        <f>IF(L124=L119,0,(L119-L124)/(B119-B124)*K128)</f>
        <v>0.64832311232876716</v>
      </c>
      <c r="M128" s="240">
        <f t="shared" si="93"/>
        <v>0.57928569701909316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2.8270928238177655</v>
      </c>
      <c r="C130" s="56"/>
      <c r="D130" s="31"/>
      <c r="E130" s="2"/>
      <c r="F130" s="2"/>
      <c r="G130" s="2"/>
      <c r="H130" s="24"/>
      <c r="I130" s="29">
        <f>(I119)</f>
        <v>2.8270928238177655</v>
      </c>
      <c r="J130" s="228">
        <f>(J119)</f>
        <v>2.8270928238177655</v>
      </c>
      <c r="K130" s="29">
        <f>(B130)</f>
        <v>2.8270928238177655</v>
      </c>
      <c r="L130" s="29">
        <f>(L119)</f>
        <v>2.8270928238177655</v>
      </c>
      <c r="M130" s="240">
        <f t="shared" si="93"/>
        <v>2.8270928238177655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0.715298134508906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0.1110930355119093</v>
      </c>
      <c r="M131" s="237">
        <f>IF(I131&lt;SUM(M126:M127),0,I131-(SUM(M126:M127)))</f>
        <v>4.20556202022353E-2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39600</v>
      </c>
      <c r="S8" s="222">
        <f>IF($B$81=0,0,(SUMIF($N$6:$N$28,$U8,L$6:L$28)+SUMIF($N$91:$N$118,$U8,L$91:L$118))*$I$83*Poor!$B$81/$B$81)</f>
        <v>39600</v>
      </c>
      <c r="T8" s="222">
        <f>IF($B$81=0,0,(SUMIF($N$6:$N$28,$U8,M$6:M$28)+SUMIF($N$91:$N$118,$U8,M$91:M$118))*$I$83*Poor!$B$81/$B$81)</f>
        <v>39600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39600</v>
      </c>
      <c r="S23" s="179">
        <f>SUM(S7:S22)</f>
        <v>39600</v>
      </c>
      <c r="T23" s="179">
        <f>SUM(T7:T22)</f>
        <v>39600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17800.515655036419</v>
      </c>
      <c r="S24" s="41">
        <f>IF($B$81=0,0,(SUM(($B$70*$H$70))+((1-$D$29)*$I$83))*Poor!$B$81/$B$81)</f>
        <v>17800.515655036419</v>
      </c>
      <c r="T24" s="41">
        <f>IF($B$81=0,0,(SUM(($B$70*$H$70))+((1-$D$29)*$I$83))*Poor!$B$81/$B$81)</f>
        <v>17800.515655036419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25589.848988369755</v>
      </c>
      <c r="S25" s="41">
        <f>IF($B$81=0,0,(SUM(($B$70*$H$70),($B$71*$H$71))+((1-$D$29)*$I$83))*Poor!$B$81/$B$81)</f>
        <v>25589.848988369755</v>
      </c>
      <c r="T25" s="41">
        <f>IF($B$81=0,0,(SUM(($B$70*$H$70),($B$71*$H$71))+((1-$D$29)*$I$83))*Poor!$B$81/$B$81)</f>
        <v>25589.848988369755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39461.848988369755</v>
      </c>
      <c r="S26" s="41">
        <f>IF($B$81=0,0,(SUM(($B$70*$H$70),($B$71*$H$71),($B$72*$H$72))+((1-$D$29)*$I$83))*Poor!$B$81/$B$81)</f>
        <v>39461.848988369755</v>
      </c>
      <c r="T26" s="41">
        <f>IF($B$81=0,0,(SUM(($B$70*$H$70),($B$71*$H$71),($B$72*$H$72))+((1-$D$29)*$I$83))*Poor!$B$81/$B$81)</f>
        <v>39461.848988369755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5.3940910251053936E-4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5.3940910251053936E-4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2.1576364100421574E-3</v>
      </c>
      <c r="Z27" s="156">
        <f>Poor!Z27</f>
        <v>0.25</v>
      </c>
      <c r="AA27" s="121">
        <f t="shared" si="16"/>
        <v>5.3940910251053936E-4</v>
      </c>
      <c r="AB27" s="156">
        <f>Poor!AB27</f>
        <v>0.25</v>
      </c>
      <c r="AC27" s="121">
        <f t="shared" si="7"/>
        <v>5.3940910251053936E-4</v>
      </c>
      <c r="AD27" s="156">
        <f>Poor!AD27</f>
        <v>0.25</v>
      </c>
      <c r="AE27" s="121">
        <f t="shared" si="8"/>
        <v>5.3940910251053936E-4</v>
      </c>
      <c r="AF27" s="122">
        <f t="shared" si="10"/>
        <v>0.25</v>
      </c>
      <c r="AG27" s="121">
        <f t="shared" si="11"/>
        <v>5.3940910251053936E-4</v>
      </c>
      <c r="AH27" s="123">
        <f t="shared" si="12"/>
        <v>1</v>
      </c>
      <c r="AI27" s="183">
        <f t="shared" si="13"/>
        <v>5.3940910251053936E-4</v>
      </c>
      <c r="AJ27" s="120">
        <f t="shared" si="14"/>
        <v>5.3940910251053936E-4</v>
      </c>
      <c r="AK27" s="119">
        <f t="shared" si="15"/>
        <v>5.3940910251053936E-4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0.22788247668472997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0.22788247668472997</v>
      </c>
      <c r="N29" s="229"/>
      <c r="P29" s="22"/>
      <c r="V29" s="56"/>
      <c r="W29" s="110"/>
      <c r="X29" s="118"/>
      <c r="Y29" s="183">
        <f t="shared" si="9"/>
        <v>0.91152990673891987</v>
      </c>
      <c r="Z29" s="156">
        <f>Poor!Z29</f>
        <v>0.25</v>
      </c>
      <c r="AA29" s="121">
        <f t="shared" si="16"/>
        <v>0.22788247668472997</v>
      </c>
      <c r="AB29" s="156">
        <f>Poor!AB29</f>
        <v>0.25</v>
      </c>
      <c r="AC29" s="121">
        <f t="shared" si="7"/>
        <v>0.22788247668472997</v>
      </c>
      <c r="AD29" s="156">
        <f>Poor!AD29</f>
        <v>0.25</v>
      </c>
      <c r="AE29" s="121">
        <f t="shared" si="8"/>
        <v>0.22788247668472997</v>
      </c>
      <c r="AF29" s="122">
        <f t="shared" si="10"/>
        <v>0.25</v>
      </c>
      <c r="AG29" s="121">
        <f t="shared" si="11"/>
        <v>0.22788247668472997</v>
      </c>
      <c r="AH29" s="123">
        <f t="shared" si="12"/>
        <v>1</v>
      </c>
      <c r="AI29" s="183">
        <f t="shared" si="13"/>
        <v>0.22788247668472997</v>
      </c>
      <c r="AJ29" s="120">
        <f t="shared" si="14"/>
        <v>0.22788247668472997</v>
      </c>
      <c r="AK29" s="119">
        <f t="shared" si="15"/>
        <v>0.22788247668472997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2.7772201010847772</v>
      </c>
      <c r="E30" s="75">
        <f>Poor!E30</f>
        <v>1</v>
      </c>
      <c r="H30" s="96">
        <f>(E30*F$7/F$9)</f>
        <v>1</v>
      </c>
      <c r="I30" s="29">
        <f>IF(E30&gt;=1,I119-I124,MIN(I119-I124,B30*H30))</f>
        <v>2.7772201010847772</v>
      </c>
      <c r="J30" s="231">
        <f>IF(I$32&lt;=1,I30,1-SUM(J6:J29))</f>
        <v>0.77157811421275946</v>
      </c>
      <c r="K30" s="22">
        <f t="shared" si="4"/>
        <v>0.65562785305105853</v>
      </c>
      <c r="L30" s="22">
        <f>IF(L124=L119,0,IF(K30="",0,(L119-L124)/(B119-B124)*K30))</f>
        <v>0.65562785305105853</v>
      </c>
      <c r="M30" s="175">
        <f t="shared" si="6"/>
        <v>0.77157811421275946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3.0863124568510378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-6.6309657285180457E-2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3.0018568750267742</v>
      </c>
      <c r="E32" s="2"/>
      <c r="F32" s="2"/>
      <c r="H32" s="17"/>
      <c r="I32" s="22">
        <f>SUM(I6:I30)</f>
        <v>3.0018568750267742</v>
      </c>
      <c r="J32" s="17"/>
      <c r="L32" s="22">
        <f>SUM(L6:L30)</f>
        <v>1.0663096572851805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0.97965486184016826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30000</v>
      </c>
      <c r="J40" s="38">
        <f t="shared" si="32"/>
        <v>30000</v>
      </c>
      <c r="K40" s="40">
        <f t="shared" si="33"/>
        <v>0.75757575757575757</v>
      </c>
      <c r="L40" s="22">
        <f t="shared" si="34"/>
        <v>0.75757575757575757</v>
      </c>
      <c r="M40" s="24">
        <f t="shared" si="35"/>
        <v>0.75757575757575757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30000</v>
      </c>
      <c r="AH40" s="123">
        <f t="shared" si="37"/>
        <v>1</v>
      </c>
      <c r="AI40" s="112">
        <f t="shared" si="37"/>
        <v>30000</v>
      </c>
      <c r="AJ40" s="148">
        <f t="shared" si="38"/>
        <v>0</v>
      </c>
      <c r="AK40" s="147">
        <f t="shared" si="39"/>
        <v>30000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Small business -- see Data2</v>
      </c>
      <c r="B41" s="104">
        <f>IF([1]Summ!$H1076="",0,[1]Summ!$H1076)</f>
        <v>9600</v>
      </c>
      <c r="C41" s="104">
        <f>IF([1]Summ!$I1076="",0,[1]Summ!$I1076)</f>
        <v>0</v>
      </c>
      <c r="D41" s="38">
        <f t="shared" si="25"/>
        <v>9600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9600</v>
      </c>
      <c r="J41" s="38">
        <f t="shared" si="32"/>
        <v>9600</v>
      </c>
      <c r="K41" s="40">
        <f t="shared" si="33"/>
        <v>0.24242424242424243</v>
      </c>
      <c r="L41" s="22">
        <f t="shared" si="34"/>
        <v>0.24242424242424243</v>
      </c>
      <c r="M41" s="24">
        <f t="shared" si="35"/>
        <v>0.24242424242424243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9600</v>
      </c>
      <c r="AH41" s="123">
        <f t="shared" si="37"/>
        <v>1</v>
      </c>
      <c r="AI41" s="112">
        <f t="shared" si="37"/>
        <v>9600</v>
      </c>
      <c r="AJ41" s="148">
        <f t="shared" si="38"/>
        <v>0</v>
      </c>
      <c r="AK41" s="147">
        <f t="shared" si="39"/>
        <v>9600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Social development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Public works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/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39600</v>
      </c>
      <c r="C65" s="39">
        <f>SUM(C37:C64)</f>
        <v>0</v>
      </c>
      <c r="D65" s="42">
        <f>SUM(D37:D64)</f>
        <v>39600</v>
      </c>
      <c r="E65" s="32"/>
      <c r="F65" s="32"/>
      <c r="G65" s="32"/>
      <c r="H65" s="31"/>
      <c r="I65" s="39">
        <f>SUM(I37:I64)</f>
        <v>39600</v>
      </c>
      <c r="J65" s="39">
        <f>SUM(J37:J64)</f>
        <v>39600</v>
      </c>
      <c r="K65" s="40">
        <f>SUM(K37:K64)</f>
        <v>1</v>
      </c>
      <c r="L65" s="22">
        <f>SUM(L37:L64)</f>
        <v>1</v>
      </c>
      <c r="M65" s="24">
        <f>SUM(M37:M64)</f>
        <v>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39600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9357.0955889111501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9357.0955889111501</v>
      </c>
      <c r="J70" s="51">
        <f t="shared" ref="J70:J77" si="44">J124*I$83</f>
        <v>9357.0955889111501</v>
      </c>
      <c r="K70" s="40">
        <f>B70/B$76</f>
        <v>0.23629029264927146</v>
      </c>
      <c r="L70" s="22">
        <f t="shared" ref="L70:L75" si="45">(L124*G$37*F$9/F$7)/B$130</f>
        <v>0.23629029264927146</v>
      </c>
      <c r="M70" s="24">
        <f>J70/B$76</f>
        <v>0.23629029264927146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2339.2738972277875</v>
      </c>
      <c r="AB70" s="156">
        <f>Poor!AB70</f>
        <v>0.25</v>
      </c>
      <c r="AC70" s="147">
        <f>$J70*AB70</f>
        <v>2339.2738972277875</v>
      </c>
      <c r="AD70" s="156">
        <f>Poor!AD70</f>
        <v>0.25</v>
      </c>
      <c r="AE70" s="147">
        <f>$J70*AD70</f>
        <v>2339.2738972277875</v>
      </c>
      <c r="AF70" s="156">
        <f>Poor!AF70</f>
        <v>0.25</v>
      </c>
      <c r="AG70" s="147">
        <f>$J70*AF70</f>
        <v>2339.2738972277875</v>
      </c>
      <c r="AH70" s="155">
        <f>SUM(Z70,AB70,AD70,AF70)</f>
        <v>1</v>
      </c>
      <c r="AI70" s="147">
        <f>SUM(AA70,AC70,AE70,AG70)</f>
        <v>9357.0955889111501</v>
      </c>
      <c r="AJ70" s="148">
        <f>(AA70+AC70)</f>
        <v>4678.5477944555751</v>
      </c>
      <c r="AK70" s="147">
        <f>(AE70+AG70)</f>
        <v>4678.5477944555751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7789.3333333333339</v>
      </c>
      <c r="J71" s="51">
        <f t="shared" si="44"/>
        <v>7789.3333333333339</v>
      </c>
      <c r="K71" s="40">
        <f t="shared" ref="K71:K72" si="47">B71/B$76</f>
        <v>0.19670033670033671</v>
      </c>
      <c r="L71" s="22">
        <f t="shared" si="45"/>
        <v>0.19670033670033671</v>
      </c>
      <c r="M71" s="24">
        <f t="shared" ref="M71:M72" si="48">J71/B$76</f>
        <v>0.19670033670033671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13872</v>
      </c>
      <c r="K72" s="40">
        <f t="shared" si="47"/>
        <v>0.35030303030303028</v>
      </c>
      <c r="L72" s="22">
        <f t="shared" si="45"/>
        <v>0.35030303030303028</v>
      </c>
      <c r="M72" s="24">
        <f t="shared" si="48"/>
        <v>0.35030303030303028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179.36948605950053</v>
      </c>
      <c r="K73" s="40">
        <f>B73/B$76</f>
        <v>0.54040404040404044</v>
      </c>
      <c r="L73" s="22">
        <f t="shared" si="45"/>
        <v>3.6414776279740699E-2</v>
      </c>
      <c r="M73" s="24">
        <f>J73/B$76</f>
        <v>4.5295324762500136E-3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1926</v>
      </c>
      <c r="AB73" s="156">
        <f>Poor!AB73</f>
        <v>0.09</v>
      </c>
      <c r="AC73" s="147">
        <f>$H$73*$B$73*AB73</f>
        <v>1926</v>
      </c>
      <c r="AD73" s="156">
        <f>Poor!AD73</f>
        <v>0.23</v>
      </c>
      <c r="AE73" s="147">
        <f>$H$73*$B$73*AD73</f>
        <v>4922</v>
      </c>
      <c r="AF73" s="156">
        <f>Poor!AF73</f>
        <v>0.59</v>
      </c>
      <c r="AG73" s="147">
        <f>$H$73*$B$73*AF73</f>
        <v>12626</v>
      </c>
      <c r="AH73" s="155">
        <f>SUM(Z73,AB73,AD73,AF73)</f>
        <v>1</v>
      </c>
      <c r="AI73" s="147">
        <f>SUM(AA73,AC73,AE73,AG73)</f>
        <v>21400</v>
      </c>
      <c r="AJ73" s="148">
        <f>(AA73+AC73)</f>
        <v>3852</v>
      </c>
      <c r="AK73" s="147">
        <f>(AE73+AG73)</f>
        <v>17548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30242.90441108885</v>
      </c>
      <c r="J74" s="51">
        <f t="shared" si="44"/>
        <v>8402.2015916960136</v>
      </c>
      <c r="K74" s="40">
        <f>B74/B$76</f>
        <v>0.18029156406762079</v>
      </c>
      <c r="L74" s="22">
        <f t="shared" si="45"/>
        <v>0.18029156406762079</v>
      </c>
      <c r="M74" s="24">
        <f>J74/B$76</f>
        <v>0.21217680787111146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35160.17570484821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39600</v>
      </c>
      <c r="C76" s="39"/>
      <c r="D76" s="38"/>
      <c r="E76" s="32"/>
      <c r="F76" s="32"/>
      <c r="G76" s="32"/>
      <c r="H76" s="31"/>
      <c r="I76" s="39">
        <f>I130*I$83</f>
        <v>39600</v>
      </c>
      <c r="J76" s="51">
        <f t="shared" si="44"/>
        <v>39600</v>
      </c>
      <c r="K76" s="40">
        <f>SUM(K70:K75)</f>
        <v>1.5039892641242998</v>
      </c>
      <c r="L76" s="22">
        <f>SUM(L70:L75)</f>
        <v>1</v>
      </c>
      <c r="M76" s="24">
        <f>SUM(M70:M75)</f>
        <v>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39600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7789.3333333333367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35160.17570484821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10889.631829784044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4450.1289137591048</v>
      </c>
      <c r="AB83" s="112"/>
      <c r="AC83" s="165">
        <f>$I$84*AB82/4</f>
        <v>4450.1289137591048</v>
      </c>
      <c r="AD83" s="112"/>
      <c r="AE83" s="165">
        <f>$I$84*AD82/4</f>
        <v>4450.1289137591048</v>
      </c>
      <c r="AF83" s="112"/>
      <c r="AG83" s="165">
        <f>$I$84*AF82/4</f>
        <v>4450.1289137591048</v>
      </c>
      <c r="AH83" s="165">
        <f>SUM(AA83,AC83,AE83,AG83)</f>
        <v>17800.515655036419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17800.515655036419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1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1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1</v>
      </c>
      <c r="I94" s="22">
        <f t="shared" si="58"/>
        <v>2.7549140750514187</v>
      </c>
      <c r="J94" s="24">
        <f t="shared" si="59"/>
        <v>2.7549140750514187</v>
      </c>
      <c r="K94" s="22">
        <f t="shared" si="60"/>
        <v>2.7549140750514187</v>
      </c>
      <c r="L94" s="22">
        <f t="shared" si="61"/>
        <v>2.7549140750514187</v>
      </c>
      <c r="M94" s="227">
        <f t="shared" si="62"/>
        <v>2.7549140750514187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si="50"/>
        <v>0.88157250401645404</v>
      </c>
      <c r="C95" s="75">
        <f t="shared" si="50"/>
        <v>0</v>
      </c>
      <c r="D95" s="24">
        <f t="shared" si="56"/>
        <v>0.88157250401645404</v>
      </c>
      <c r="H95" s="24">
        <f t="shared" si="57"/>
        <v>1</v>
      </c>
      <c r="I95" s="22">
        <f t="shared" si="58"/>
        <v>0.88157250401645404</v>
      </c>
      <c r="J95" s="24">
        <f t="shared" si="59"/>
        <v>0.88157250401645404</v>
      </c>
      <c r="K95" s="22">
        <f t="shared" si="60"/>
        <v>0.88157250401645404</v>
      </c>
      <c r="L95" s="22">
        <f t="shared" si="61"/>
        <v>0.88157250401645404</v>
      </c>
      <c r="M95" s="227">
        <f t="shared" si="62"/>
        <v>0.88157250401645404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3.6364865790678729</v>
      </c>
      <c r="C119" s="22">
        <f>SUM(C91:C118)</f>
        <v>0</v>
      </c>
      <c r="D119" s="24">
        <f>SUM(D91:D118)</f>
        <v>3.6364865790678729</v>
      </c>
      <c r="E119" s="22"/>
      <c r="F119" s="2"/>
      <c r="G119" s="2"/>
      <c r="H119" s="31"/>
      <c r="I119" s="22">
        <f>SUM(I91:I118)</f>
        <v>3.6364865790678729</v>
      </c>
      <c r="J119" s="24">
        <f>SUM(J91:J118)</f>
        <v>3.6364865790678729</v>
      </c>
      <c r="K119" s="22">
        <f>SUM(K91:K118)</f>
        <v>3.6364865790678729</v>
      </c>
      <c r="L119" s="22">
        <f>SUM(L91:L118)</f>
        <v>3.6364865790678729</v>
      </c>
      <c r="M119" s="57">
        <f t="shared" si="49"/>
        <v>3.6364865790678729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0.85926647798309574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0.85926647798309574</v>
      </c>
      <c r="J124" s="237">
        <f>IF(SUMPRODUCT($B$124:$B124,$H$124:$H124)&lt;J$119,($B124*$H124),J$119)</f>
        <v>0.85926647798309574</v>
      </c>
      <c r="K124" s="22">
        <f>(B124)</f>
        <v>0.85926647798309574</v>
      </c>
      <c r="L124" s="29">
        <f>IF(SUMPRODUCT($B$124:$B124,$H$124:$H124)&lt;L$119,($B124*$H124),L$119)</f>
        <v>0.85926647798309574</v>
      </c>
      <c r="M124" s="57">
        <f t="shared" si="63"/>
        <v>0.85926647798309574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0.71529813450890622</v>
      </c>
      <c r="J125" s="237">
        <f>IF(SUMPRODUCT($B$124:$B125,$H$124:$H125)&lt;J$119,($B125*$H125),IF(SUMPRODUCT($B$124:$B124,$H$124:$H124)&lt;J$119,J$119-SUMPRODUCT($B$124:$B124,$H$124:$H124),0))</f>
        <v>0.71529813450890622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0.71529813450890622</v>
      </c>
      <c r="M125" s="57">
        <f t="shared" ref="M125:M126" si="65">(J125)</f>
        <v>0.71529813450890622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1.273872268303776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1.273872268303776</v>
      </c>
      <c r="M126" s="57">
        <f t="shared" si="65"/>
        <v>1.273872268303776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1.9651720402033455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1.6471584059335243E-2</v>
      </c>
      <c r="K127" s="22">
        <f>(B127)</f>
        <v>1.9651720402033455</v>
      </c>
      <c r="L127" s="29">
        <f>IF(SUMPRODUCT($B$124:$B127,$H$124:$H127)&lt;(L$119-L$128),($B127*$H127),IF(SUMPRODUCT($B$124:$B126,$H$124:$H126)&lt;(L$119-L128),L$119-L$128-SUMPRODUCT($B$124:$B126,$H$124:$H126),0))</f>
        <v>0.13242184522103617</v>
      </c>
      <c r="M127" s="57">
        <f t="shared" si="63"/>
        <v>1.6471584059335243E-2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2.7772201010847772</v>
      </c>
      <c r="J128" s="228">
        <f>(J30)</f>
        <v>0.77157811421275946</v>
      </c>
      <c r="K128" s="22">
        <f>(B128)</f>
        <v>0.65562785305105853</v>
      </c>
      <c r="L128" s="22">
        <f>IF(L124=L119,0,(L119-L124)/(B119-B124)*K128)</f>
        <v>0.65562785305105853</v>
      </c>
      <c r="M128" s="57">
        <f t="shared" si="63"/>
        <v>0.77157811421275946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3.6364865790678729</v>
      </c>
      <c r="C130" s="2"/>
      <c r="D130" s="31"/>
      <c r="E130" s="2"/>
      <c r="F130" s="2"/>
      <c r="G130" s="2"/>
      <c r="H130" s="24"/>
      <c r="I130" s="29">
        <f>(I119)</f>
        <v>3.6364865790678729</v>
      </c>
      <c r="J130" s="228">
        <f>(J119)</f>
        <v>3.6364865790678729</v>
      </c>
      <c r="K130" s="22">
        <f>(B130)</f>
        <v>3.6364865790678729</v>
      </c>
      <c r="L130" s="22">
        <f>(L119)</f>
        <v>3.6364865790678729</v>
      </c>
      <c r="M130" s="57">
        <f t="shared" si="63"/>
        <v>3.6364865790678729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0.71529813450890645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17800.515655036415</v>
      </c>
      <c r="S24" s="41">
        <f>IF($B$81=0,0,(SUM(($B$70*$H$70))+((1-$D$29)*$I$83))*Poor!$B$81/$B$81)</f>
        <v>17800.515655036415</v>
      </c>
      <c r="T24" s="41">
        <f>IF($B$81=0,0,(SUM(($B$70*$H$70))+((1-$D$29)*$I$83))*Poor!$B$81/$B$81)</f>
        <v>17800.515655036415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25589.848988369748</v>
      </c>
      <c r="S25" s="41">
        <f>IF($B$81=0,0,(SUM(($B$70*$H$70),($B$71*$H$71))+((1-$D$29)*$I$83))*Poor!$B$81/$B$81)</f>
        <v>25589.848988369748</v>
      </c>
      <c r="T25" s="41">
        <f>IF($B$81=0,0,(SUM(($B$70*$H$70),($B$71*$H$71))+((1-$D$29)*$I$83))*Poor!$B$81/$B$81)</f>
        <v>25589.848988369748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39461.848988369748</v>
      </c>
      <c r="S26" s="41">
        <f>IF($B$81=0,0,(SUM(($B$70*$H$70),($B$71*$H$71),($B$72*$H$72))+((1-$D$29)*$I$83))*Poor!$B$81/$B$81)</f>
        <v>39461.848988369748</v>
      </c>
      <c r="T26" s="41">
        <f>IF($B$81=0,0,(SUM(($B$70*$H$70),($B$71*$H$71),($B$72*$H$72))+((1-$D$29)*$I$83))*Poor!$B$81/$B$81)</f>
        <v>39461.848988369748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Middle!E30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17800.515655036415</v>
      </c>
      <c r="S30" s="234">
        <f t="shared" si="24"/>
        <v>17800.515655036415</v>
      </c>
      <c r="T30" s="234">
        <f t="shared" si="24"/>
        <v>17800.515655036415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0.93371768991282689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0.93371768991282689</v>
      </c>
      <c r="L31" s="22">
        <f>(1-SUM(L6:L30))</f>
        <v>0.93371768991282689</v>
      </c>
      <c r="M31" s="178">
        <f t="shared" si="6"/>
        <v>0.7753632260580029</v>
      </c>
      <c r="N31" s="167">
        <f>M31*I83</f>
        <v>8443.4200661252689</v>
      </c>
      <c r="P31" s="22"/>
      <c r="Q31" s="238" t="s">
        <v>142</v>
      </c>
      <c r="R31" s="234">
        <f t="shared" si="24"/>
        <v>25589.848988369748</v>
      </c>
      <c r="S31" s="234">
        <f t="shared" si="24"/>
        <v>25589.848988369748</v>
      </c>
      <c r="T31" s="234">
        <f>IF(T25&gt;T$23,T25-T$23,0)</f>
        <v>25589.848988369748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6.6282310087173099E-2</v>
      </c>
      <c r="C32" s="29">
        <f>SUM(C6:C31)</f>
        <v>0.15835446385482405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6.6282310087173099E-2</v>
      </c>
      <c r="M32" s="23"/>
      <c r="N32" s="56"/>
      <c r="O32" s="2"/>
      <c r="P32" s="22"/>
      <c r="Q32" s="234" t="s">
        <v>143</v>
      </c>
      <c r="R32" s="234">
        <f t="shared" si="24"/>
        <v>39461.848988369748</v>
      </c>
      <c r="S32" s="234">
        <f t="shared" si="24"/>
        <v>39461.848988369748</v>
      </c>
      <c r="T32" s="234">
        <f t="shared" si="24"/>
        <v>39461.848988369748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12.391308061878256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Small business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Social development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Public works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/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9357.0955889111465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1008</v>
      </c>
      <c r="AB73" s="156">
        <f>Poor!AB73</f>
        <v>0.09</v>
      </c>
      <c r="AC73" s="147">
        <f>$H$73*$B$73*AB73</f>
        <v>1008</v>
      </c>
      <c r="AD73" s="156">
        <f>Poor!AD73</f>
        <v>0.23</v>
      </c>
      <c r="AE73" s="147">
        <f>$H$73*$B$73*AD73</f>
        <v>2576</v>
      </c>
      <c r="AF73" s="156">
        <f>Poor!AF73</f>
        <v>0.59</v>
      </c>
      <c r="AG73" s="147">
        <f>$H$73*$B$73*AF73</f>
        <v>6608</v>
      </c>
      <c r="AH73" s="155">
        <f>SUM(Z73,AB73,AD73,AF73)</f>
        <v>1</v>
      </c>
      <c r="AI73" s="147">
        <f>SUM(AA73,AC73,AE73,AG73)</f>
        <v>11200</v>
      </c>
      <c r="AJ73" s="148">
        <f>(AA73+AC73)</f>
        <v>2016</v>
      </c>
      <c r="AK73" s="147">
        <f>(AE73+AG73)</f>
        <v>9184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17146.428922244482</v>
      </c>
      <c r="J77" s="100">
        <f>J131*I$83</f>
        <v>17146.428922244482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10889.631829784044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2722.4079574460111</v>
      </c>
      <c r="AB83" s="112"/>
      <c r="AC83" s="165">
        <f>$I$83*AB82/4</f>
        <v>2722.4079574460111</v>
      </c>
      <c r="AD83" s="112"/>
      <c r="AE83" s="165">
        <f>$I$83*AD82/4</f>
        <v>2722.4079574460111</v>
      </c>
      <c r="AF83" s="112"/>
      <c r="AG83" s="165">
        <f>$I$83*AF82/4</f>
        <v>2722.4079574460111</v>
      </c>
      <c r="AH83" s="165">
        <f>SUM(AA83,AC83,AE83,AG83)</f>
        <v>10889.631829784044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17800.515655036415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1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1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1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0.85926647798309541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0.71529813450890622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1.273872268303776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1.028501254685863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1.028501254685863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1.5745646124920016</v>
      </c>
      <c r="J131" s="237">
        <f>IF(SUMPRODUCT($B124:$B125,$H124:$H125)&gt;(J119-J128),SUMPRODUCT($B124:$B125,$H124:$H125)+J128-J119,0)</f>
        <v>1.5745646124920016</v>
      </c>
      <c r="K131" s="29"/>
      <c r="L131" s="29">
        <f>IF(I131&lt;SUM(L126:L127),0,I131-(SUM(L126:L127)))</f>
        <v>1.5745646124920016</v>
      </c>
      <c r="M131" s="237">
        <f>IF(I131&lt;SUM(M126:M127),0,I131-(SUM(M126:M127)))</f>
        <v>1.5745646124920016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ZAFW: 59050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0</v>
      </c>
      <c r="D72" s="109">
        <f>Middle!R7</f>
        <v>0</v>
      </c>
      <c r="E72" s="109">
        <f>Rich!R7</f>
        <v>0</v>
      </c>
      <c r="F72" s="109">
        <f>V.Poor!T7</f>
        <v>0</v>
      </c>
      <c r="G72" s="109">
        <f>Poor!T7</f>
        <v>0</v>
      </c>
      <c r="H72" s="109">
        <f>Middle!T7</f>
        <v>0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8886</v>
      </c>
      <c r="C73" s="109">
        <f>Poor!R8</f>
        <v>17486</v>
      </c>
      <c r="D73" s="109">
        <f>Middle!R8</f>
        <v>39600</v>
      </c>
      <c r="E73" s="109">
        <f>Rich!R8</f>
        <v>0</v>
      </c>
      <c r="F73" s="109">
        <f>V.Poor!T8</f>
        <v>8886</v>
      </c>
      <c r="G73" s="109">
        <f>Poor!T8</f>
        <v>17486</v>
      </c>
      <c r="H73" s="109">
        <f>Middle!T8</f>
        <v>39600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0</v>
      </c>
      <c r="E74" s="109">
        <f>Rich!R9</f>
        <v>0</v>
      </c>
      <c r="F74" s="109">
        <f>V.Poor!T9</f>
        <v>0</v>
      </c>
      <c r="G74" s="109">
        <f>Poor!T9</f>
        <v>0</v>
      </c>
      <c r="H74" s="109">
        <f>Middle!T9</f>
        <v>0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6550</v>
      </c>
      <c r="C76" s="109">
        <f>Poor!R11</f>
        <v>13299.999999999998</v>
      </c>
      <c r="D76" s="109">
        <f>Middle!R11</f>
        <v>0</v>
      </c>
      <c r="E76" s="109">
        <f>Rich!R11</f>
        <v>0</v>
      </c>
      <c r="F76" s="109">
        <f>V.Poor!T11</f>
        <v>6550</v>
      </c>
      <c r="G76" s="109">
        <f>Poor!T11</f>
        <v>13299.999999999998</v>
      </c>
      <c r="H76" s="109">
        <f>Middle!T11</f>
        <v>0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972.28855623071831</v>
      </c>
      <c r="C83" s="109">
        <f>Poor!R18</f>
        <v>972.28855623071831</v>
      </c>
      <c r="D83" s="109">
        <f>Middle!R18</f>
        <v>0</v>
      </c>
      <c r="E83" s="109">
        <f>Rich!R18</f>
        <v>0</v>
      </c>
      <c r="F83" s="109">
        <f>V.Poor!T18</f>
        <v>972.28855623071831</v>
      </c>
      <c r="G83" s="109">
        <f>Poor!T18</f>
        <v>972.28855623071831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16408.28855623072</v>
      </c>
      <c r="C88" s="109">
        <f>Poor!R23</f>
        <v>31758.28855623072</v>
      </c>
      <c r="D88" s="109">
        <f>Middle!R23</f>
        <v>39600</v>
      </c>
      <c r="E88" s="109">
        <f>Rich!R23</f>
        <v>0</v>
      </c>
      <c r="F88" s="109">
        <f>V.Poor!T23</f>
        <v>16408.28855623072</v>
      </c>
      <c r="G88" s="109">
        <f>Poor!T23</f>
        <v>31758.28855623072</v>
      </c>
      <c r="H88" s="109">
        <f>Middle!T23</f>
        <v>39600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17800.515655036419</v>
      </c>
      <c r="C89" s="109">
        <f>Poor!R24</f>
        <v>17800.515655036419</v>
      </c>
      <c r="D89" s="109">
        <f>Middle!R24</f>
        <v>17800.515655036419</v>
      </c>
      <c r="E89" s="109">
        <f>Rich!R24</f>
        <v>17800.515655036415</v>
      </c>
      <c r="F89" s="109">
        <f>V.Poor!T24</f>
        <v>17800.515655036419</v>
      </c>
      <c r="G89" s="109">
        <f>Poor!T24</f>
        <v>17800.515655036419</v>
      </c>
      <c r="H89" s="109">
        <f>Middle!T24</f>
        <v>17800.515655036419</v>
      </c>
      <c r="I89" s="109">
        <f>Rich!T24</f>
        <v>17800.515655036415</v>
      </c>
    </row>
    <row r="90" spans="1:9">
      <c r="A90" s="108" t="str">
        <f>V.Poor!Q25</f>
        <v>Lower Bound Poverty line</v>
      </c>
      <c r="B90" s="109">
        <f>V.Poor!R25</f>
        <v>25589.848988369751</v>
      </c>
      <c r="C90" s="109">
        <f>Poor!R25</f>
        <v>25589.848988369751</v>
      </c>
      <c r="D90" s="109">
        <f>Middle!R25</f>
        <v>25589.848988369755</v>
      </c>
      <c r="E90" s="109">
        <f>Rich!R25</f>
        <v>25589.848988369748</v>
      </c>
      <c r="F90" s="109">
        <f>V.Poor!T25</f>
        <v>25589.848988369751</v>
      </c>
      <c r="G90" s="109">
        <f>Poor!T25</f>
        <v>25589.848988369751</v>
      </c>
      <c r="H90" s="109">
        <f>Middle!T25</f>
        <v>25589.848988369755</v>
      </c>
      <c r="I90" s="109">
        <f>Rich!T25</f>
        <v>25589.848988369748</v>
      </c>
    </row>
    <row r="91" spans="1:9">
      <c r="A91" s="108" t="str">
        <f>V.Poor!Q26</f>
        <v>Upper Bound Poverty line</v>
      </c>
      <c r="B91" s="109">
        <f>V.Poor!R26</f>
        <v>39461.848988369748</v>
      </c>
      <c r="C91" s="109">
        <f>Poor!R26</f>
        <v>39461.848988369748</v>
      </c>
      <c r="D91" s="109">
        <f>Middle!R26</f>
        <v>39461.848988369755</v>
      </c>
      <c r="E91" s="109">
        <f>Rich!R26</f>
        <v>39461.848988369748</v>
      </c>
      <c r="F91" s="109">
        <f>V.Poor!T26</f>
        <v>39461.848988369748</v>
      </c>
      <c r="G91" s="109">
        <f>Poor!T26</f>
        <v>39461.848988369748</v>
      </c>
      <c r="H91" s="109">
        <f>Middle!T26</f>
        <v>39461.848988369755</v>
      </c>
      <c r="I91" s="109">
        <f>Rich!T26</f>
        <v>39461.848988369748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17800.515655036419</v>
      </c>
      <c r="G93" s="109">
        <f>Poor!T24</f>
        <v>17800.515655036419</v>
      </c>
      <c r="H93" s="109">
        <f>Middle!T24</f>
        <v>17800.515655036419</v>
      </c>
      <c r="I93" s="109">
        <f>Rich!T24</f>
        <v>17800.515655036415</v>
      </c>
    </row>
    <row r="94" spans="1:9">
      <c r="A94" t="str">
        <f>V.Poor!Q25</f>
        <v>Lower Bound Poverty line</v>
      </c>
      <c r="F94" s="109">
        <f>V.Poor!T25</f>
        <v>25589.848988369751</v>
      </c>
      <c r="G94" s="109">
        <f>Poor!T25</f>
        <v>25589.848988369751</v>
      </c>
      <c r="H94" s="109">
        <f>Middle!T25</f>
        <v>25589.848988369755</v>
      </c>
      <c r="I94" s="109">
        <f>Rich!T25</f>
        <v>25589.848988369748</v>
      </c>
    </row>
    <row r="95" spans="1:9">
      <c r="A95" t="str">
        <f>V.Poor!Q26</f>
        <v>Upper Bound Poverty line</v>
      </c>
      <c r="F95" s="109">
        <f>V.Poor!T26</f>
        <v>39461.848988369748</v>
      </c>
      <c r="G95" s="109">
        <f>Poor!T26</f>
        <v>39461.848988369748</v>
      </c>
      <c r="H95" s="109">
        <f>Middle!T26</f>
        <v>39461.848988369755</v>
      </c>
      <c r="I95" s="109">
        <f>Rich!T26</f>
        <v>39461.848988369748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1392.2270988056989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17800.515655036415</v>
      </c>
      <c r="F98" s="239">
        <f t="shared" si="0"/>
        <v>1392.2270988056989</v>
      </c>
      <c r="G98" s="239">
        <f t="shared" si="0"/>
        <v>0</v>
      </c>
      <c r="H98" s="239">
        <f t="shared" si="0"/>
        <v>0</v>
      </c>
      <c r="I98" s="239">
        <f t="shared" si="0"/>
        <v>17800.515655036415</v>
      </c>
    </row>
    <row r="99" spans="1:9">
      <c r="A99" t="s">
        <v>142</v>
      </c>
      <c r="B99" s="239">
        <f>IF(B90&gt;B$88,B90-B$88,0)</f>
        <v>9181.560432139031</v>
      </c>
      <c r="C99" s="239">
        <f t="shared" si="0"/>
        <v>0</v>
      </c>
      <c r="D99" s="239">
        <f t="shared" si="0"/>
        <v>0</v>
      </c>
      <c r="E99" s="239">
        <f t="shared" si="0"/>
        <v>25589.848988369748</v>
      </c>
      <c r="F99" s="239">
        <f t="shared" si="0"/>
        <v>9181.560432139031</v>
      </c>
      <c r="G99" s="239">
        <f t="shared" si="0"/>
        <v>0</v>
      </c>
      <c r="H99" s="239">
        <f t="shared" si="0"/>
        <v>0</v>
      </c>
      <c r="I99" s="239">
        <f t="shared" si="0"/>
        <v>25589.848988369748</v>
      </c>
    </row>
    <row r="100" spans="1:9">
      <c r="A100" t="s">
        <v>143</v>
      </c>
      <c r="B100" s="239">
        <f>IF(B91&gt;B$88,B91-B$88,0)</f>
        <v>23053.560432139027</v>
      </c>
      <c r="C100" s="239">
        <f t="shared" si="0"/>
        <v>7703.5604321390274</v>
      </c>
      <c r="D100" s="239">
        <f t="shared" si="0"/>
        <v>0</v>
      </c>
      <c r="E100" s="239">
        <f t="shared" si="0"/>
        <v>39461.848988369748</v>
      </c>
      <c r="F100" s="239">
        <f t="shared" si="0"/>
        <v>23053.560432139027</v>
      </c>
      <c r="G100" s="239">
        <f t="shared" si="0"/>
        <v>7703.5604321390274</v>
      </c>
      <c r="H100" s="239">
        <f t="shared" si="0"/>
        <v>0</v>
      </c>
      <c r="I100" s="239">
        <f t="shared" si="0"/>
        <v>39461.848988369748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8886</v>
      </c>
      <c r="C4" s="203">
        <f>Income!C73</f>
        <v>17486</v>
      </c>
      <c r="D4" s="203">
        <f>Income!D73</f>
        <v>39600</v>
      </c>
      <c r="E4" s="203">
        <f>Income!E73</f>
        <v>0</v>
      </c>
      <c r="F4" s="204">
        <f t="shared" ref="F4:U17" si="4">IF(F$2&lt;=($B$2+$C$2+$D$2),IF(F$2&lt;=($B$2+$C$2),IF(F$2&lt;=$B$2,$B4,$C4),$D4),$E4)</f>
        <v>8886</v>
      </c>
      <c r="G4" s="204">
        <f t="shared" si="0"/>
        <v>8886</v>
      </c>
      <c r="H4" s="204">
        <f t="shared" si="0"/>
        <v>8886</v>
      </c>
      <c r="I4" s="204">
        <f t="shared" si="0"/>
        <v>8886</v>
      </c>
      <c r="J4" s="204">
        <f t="shared" si="0"/>
        <v>8886</v>
      </c>
      <c r="K4" s="204">
        <f t="shared" si="0"/>
        <v>8886</v>
      </c>
      <c r="L4" s="204">
        <f t="shared" si="0"/>
        <v>8886</v>
      </c>
      <c r="M4" s="204">
        <f t="shared" si="0"/>
        <v>8886</v>
      </c>
      <c r="N4" s="204">
        <f t="shared" si="0"/>
        <v>8886</v>
      </c>
      <c r="O4" s="204">
        <f t="shared" si="0"/>
        <v>8886</v>
      </c>
      <c r="P4" s="204">
        <f t="shared" si="0"/>
        <v>8886</v>
      </c>
      <c r="Q4" s="204">
        <f t="shared" si="0"/>
        <v>8886</v>
      </c>
      <c r="R4" s="204">
        <f t="shared" si="0"/>
        <v>8886</v>
      </c>
      <c r="S4" s="204">
        <f t="shared" si="0"/>
        <v>8886</v>
      </c>
      <c r="T4" s="204">
        <f t="shared" si="0"/>
        <v>8886</v>
      </c>
      <c r="U4" s="204">
        <f t="shared" si="0"/>
        <v>8886</v>
      </c>
      <c r="V4" s="204">
        <f t="shared" si="0"/>
        <v>8886</v>
      </c>
      <c r="W4" s="204">
        <f t="shared" si="0"/>
        <v>8886</v>
      </c>
      <c r="X4" s="204">
        <f t="shared" si="0"/>
        <v>17486</v>
      </c>
      <c r="Y4" s="204">
        <f t="shared" si="0"/>
        <v>17486</v>
      </c>
      <c r="Z4" s="204">
        <f t="shared" si="0"/>
        <v>17486</v>
      </c>
      <c r="AA4" s="204">
        <f t="shared" si="0"/>
        <v>17486</v>
      </c>
      <c r="AB4" s="204">
        <f t="shared" si="0"/>
        <v>17486</v>
      </c>
      <c r="AC4" s="204">
        <f t="shared" si="0"/>
        <v>17486</v>
      </c>
      <c r="AD4" s="204">
        <f t="shared" si="0"/>
        <v>17486</v>
      </c>
      <c r="AE4" s="204">
        <f t="shared" si="0"/>
        <v>17486</v>
      </c>
      <c r="AF4" s="204">
        <f t="shared" si="0"/>
        <v>17486</v>
      </c>
      <c r="AG4" s="204">
        <f t="shared" si="0"/>
        <v>17486</v>
      </c>
      <c r="AH4" s="204">
        <f t="shared" si="0"/>
        <v>17486</v>
      </c>
      <c r="AI4" s="204">
        <f t="shared" si="0"/>
        <v>17486</v>
      </c>
      <c r="AJ4" s="204">
        <f t="shared" si="0"/>
        <v>17486</v>
      </c>
      <c r="AK4" s="204">
        <f t="shared" si="0"/>
        <v>17486</v>
      </c>
      <c r="AL4" s="204">
        <f t="shared" si="0"/>
        <v>17486</v>
      </c>
      <c r="AM4" s="204">
        <f t="shared" si="0"/>
        <v>17486</v>
      </c>
      <c r="AN4" s="204">
        <f t="shared" si="0"/>
        <v>17486</v>
      </c>
      <c r="AO4" s="204">
        <f t="shared" si="0"/>
        <v>17486</v>
      </c>
      <c r="AP4" s="204">
        <f t="shared" si="0"/>
        <v>17486</v>
      </c>
      <c r="AQ4" s="204">
        <f t="shared" si="0"/>
        <v>39600</v>
      </c>
      <c r="AR4" s="204">
        <f t="shared" si="0"/>
        <v>39600</v>
      </c>
      <c r="AS4" s="204">
        <f t="shared" si="0"/>
        <v>39600</v>
      </c>
      <c r="AT4" s="204">
        <f t="shared" si="0"/>
        <v>39600</v>
      </c>
      <c r="AU4" s="204">
        <f t="shared" si="0"/>
        <v>39600</v>
      </c>
      <c r="AV4" s="204">
        <f t="shared" si="0"/>
        <v>39600</v>
      </c>
      <c r="AW4" s="204">
        <f t="shared" si="0"/>
        <v>39600</v>
      </c>
      <c r="AX4" s="204">
        <f t="shared" si="1"/>
        <v>39600</v>
      </c>
      <c r="AY4" s="204">
        <f t="shared" si="1"/>
        <v>39600</v>
      </c>
      <c r="AZ4" s="204">
        <f t="shared" si="1"/>
        <v>39600</v>
      </c>
      <c r="BA4" s="204">
        <f t="shared" si="1"/>
        <v>39600</v>
      </c>
      <c r="BB4" s="204">
        <f t="shared" si="1"/>
        <v>39600</v>
      </c>
      <c r="BC4" s="204">
        <f t="shared" si="1"/>
        <v>39600</v>
      </c>
      <c r="BD4" s="204">
        <f t="shared" si="1"/>
        <v>39600</v>
      </c>
      <c r="BE4" s="204">
        <f t="shared" si="1"/>
        <v>39600</v>
      </c>
      <c r="BF4" s="204">
        <f t="shared" si="1"/>
        <v>39600</v>
      </c>
      <c r="BG4" s="204">
        <f t="shared" si="1"/>
        <v>39600</v>
      </c>
      <c r="BH4" s="204">
        <f t="shared" si="1"/>
        <v>39600</v>
      </c>
      <c r="BI4" s="204">
        <f t="shared" si="1"/>
        <v>39600</v>
      </c>
      <c r="BJ4" s="204">
        <f t="shared" si="1"/>
        <v>39600</v>
      </c>
      <c r="BK4" s="204">
        <f t="shared" si="1"/>
        <v>39600</v>
      </c>
      <c r="BL4" s="204">
        <f t="shared" si="1"/>
        <v>39600</v>
      </c>
      <c r="BM4" s="204">
        <f t="shared" si="1"/>
        <v>39600</v>
      </c>
      <c r="BN4" s="204">
        <f t="shared" si="1"/>
        <v>39600</v>
      </c>
      <c r="BO4" s="204">
        <f t="shared" si="1"/>
        <v>39600</v>
      </c>
      <c r="BP4" s="204">
        <f t="shared" si="1"/>
        <v>39600</v>
      </c>
      <c r="BQ4" s="204">
        <f t="shared" si="1"/>
        <v>39600</v>
      </c>
      <c r="BR4" s="204">
        <f t="shared" si="1"/>
        <v>39600</v>
      </c>
      <c r="BS4" s="204">
        <f t="shared" si="1"/>
        <v>39600</v>
      </c>
      <c r="BT4" s="204">
        <f t="shared" si="1"/>
        <v>39600</v>
      </c>
      <c r="BU4" s="204">
        <f t="shared" si="1"/>
        <v>39600</v>
      </c>
      <c r="BV4" s="204">
        <f t="shared" si="1"/>
        <v>39600</v>
      </c>
      <c r="BW4" s="204">
        <f t="shared" si="1"/>
        <v>39600</v>
      </c>
      <c r="BX4" s="204">
        <f t="shared" si="1"/>
        <v>39600</v>
      </c>
      <c r="BY4" s="204">
        <f t="shared" si="1"/>
        <v>39600</v>
      </c>
      <c r="BZ4" s="204">
        <f t="shared" si="1"/>
        <v>39600</v>
      </c>
      <c r="CA4" s="204">
        <f t="shared" si="2"/>
        <v>39600</v>
      </c>
      <c r="CB4" s="204">
        <f t="shared" si="2"/>
        <v>39600</v>
      </c>
      <c r="CC4" s="204">
        <f t="shared" si="2"/>
        <v>39600</v>
      </c>
      <c r="CD4" s="204">
        <f t="shared" si="2"/>
        <v>39600</v>
      </c>
      <c r="CE4" s="204">
        <f t="shared" si="2"/>
        <v>39600</v>
      </c>
      <c r="CF4" s="204">
        <f t="shared" si="2"/>
        <v>39600</v>
      </c>
      <c r="CG4" s="204">
        <f t="shared" si="2"/>
        <v>39600</v>
      </c>
      <c r="CH4" s="204">
        <f t="shared" si="2"/>
        <v>39600</v>
      </c>
      <c r="CI4" s="204">
        <f t="shared" si="2"/>
        <v>39600</v>
      </c>
      <c r="CJ4" s="204">
        <f t="shared" si="2"/>
        <v>39600</v>
      </c>
      <c r="CK4" s="204">
        <f t="shared" si="2"/>
        <v>39600</v>
      </c>
      <c r="CL4" s="204">
        <f t="shared" si="2"/>
        <v>39600</v>
      </c>
      <c r="CM4" s="204">
        <f t="shared" si="2"/>
        <v>39600</v>
      </c>
      <c r="CN4" s="204">
        <f t="shared" si="2"/>
        <v>39600</v>
      </c>
      <c r="CO4" s="204">
        <f t="shared" si="2"/>
        <v>39600</v>
      </c>
      <c r="CP4" s="204">
        <f t="shared" si="2"/>
        <v>39600</v>
      </c>
      <c r="CQ4" s="204">
        <f t="shared" si="2"/>
        <v>39600</v>
      </c>
      <c r="CR4" s="204">
        <f t="shared" si="2"/>
        <v>39600</v>
      </c>
      <c r="CS4" s="204">
        <f t="shared" si="3"/>
        <v>39600</v>
      </c>
      <c r="CT4" s="204">
        <f t="shared" si="3"/>
        <v>39600</v>
      </c>
      <c r="CU4" s="204">
        <f t="shared" si="3"/>
        <v>39600</v>
      </c>
      <c r="CV4" s="204">
        <f t="shared" si="3"/>
        <v>39600</v>
      </c>
      <c r="CW4" s="204">
        <f t="shared" si="3"/>
        <v>39600</v>
      </c>
      <c r="CX4" s="204">
        <f t="shared" si="3"/>
        <v>39600</v>
      </c>
      <c r="CY4" s="204">
        <f t="shared" si="3"/>
        <v>39600</v>
      </c>
      <c r="CZ4" s="204">
        <f t="shared" si="3"/>
        <v>39600</v>
      </c>
      <c r="DA4" s="204">
        <f t="shared" si="3"/>
        <v>39600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6550</v>
      </c>
      <c r="C7" s="203">
        <f>Income!C76</f>
        <v>13299.999999999998</v>
      </c>
      <c r="D7" s="203">
        <f>Income!D76</f>
        <v>0</v>
      </c>
      <c r="E7" s="203">
        <f>Income!E76</f>
        <v>0</v>
      </c>
      <c r="F7" s="204">
        <f t="shared" si="4"/>
        <v>6550</v>
      </c>
      <c r="G7" s="204">
        <f t="shared" si="0"/>
        <v>6550</v>
      </c>
      <c r="H7" s="204">
        <f t="shared" si="0"/>
        <v>6550</v>
      </c>
      <c r="I7" s="204">
        <f t="shared" si="0"/>
        <v>6550</v>
      </c>
      <c r="J7" s="204">
        <f t="shared" si="0"/>
        <v>6550</v>
      </c>
      <c r="K7" s="204">
        <f t="shared" si="0"/>
        <v>6550</v>
      </c>
      <c r="L7" s="204">
        <f t="shared" si="0"/>
        <v>6550</v>
      </c>
      <c r="M7" s="204">
        <f t="shared" si="0"/>
        <v>6550</v>
      </c>
      <c r="N7" s="204">
        <f t="shared" si="0"/>
        <v>6550</v>
      </c>
      <c r="O7" s="204">
        <f t="shared" si="0"/>
        <v>6550</v>
      </c>
      <c r="P7" s="204">
        <f t="shared" si="0"/>
        <v>6550</v>
      </c>
      <c r="Q7" s="204">
        <f t="shared" si="0"/>
        <v>6550</v>
      </c>
      <c r="R7" s="204">
        <f t="shared" si="0"/>
        <v>6550</v>
      </c>
      <c r="S7" s="204">
        <f t="shared" si="0"/>
        <v>6550</v>
      </c>
      <c r="T7" s="204">
        <f t="shared" si="0"/>
        <v>6550</v>
      </c>
      <c r="U7" s="204">
        <f t="shared" si="0"/>
        <v>6550</v>
      </c>
      <c r="V7" s="204">
        <f t="shared" si="0"/>
        <v>6550</v>
      </c>
      <c r="W7" s="204">
        <f t="shared" si="0"/>
        <v>6550</v>
      </c>
      <c r="X7" s="204">
        <f t="shared" si="0"/>
        <v>13299.999999999998</v>
      </c>
      <c r="Y7" s="204">
        <f t="shared" si="0"/>
        <v>13299.999999999998</v>
      </c>
      <c r="Z7" s="204">
        <f t="shared" si="0"/>
        <v>13299.999999999998</v>
      </c>
      <c r="AA7" s="204">
        <f t="shared" si="0"/>
        <v>13299.999999999998</v>
      </c>
      <c r="AB7" s="204">
        <f t="shared" si="0"/>
        <v>13299.999999999998</v>
      </c>
      <c r="AC7" s="204">
        <f t="shared" si="0"/>
        <v>13299.999999999998</v>
      </c>
      <c r="AD7" s="204">
        <f t="shared" si="0"/>
        <v>13299.999999999998</v>
      </c>
      <c r="AE7" s="204">
        <f t="shared" si="0"/>
        <v>13299.999999999998</v>
      </c>
      <c r="AF7" s="204">
        <f t="shared" si="0"/>
        <v>13299.999999999998</v>
      </c>
      <c r="AG7" s="204">
        <f t="shared" si="0"/>
        <v>13299.999999999998</v>
      </c>
      <c r="AH7" s="204">
        <f t="shared" si="0"/>
        <v>13299.999999999998</v>
      </c>
      <c r="AI7" s="204">
        <f t="shared" si="0"/>
        <v>13299.999999999998</v>
      </c>
      <c r="AJ7" s="204">
        <f t="shared" si="0"/>
        <v>13299.999999999998</v>
      </c>
      <c r="AK7" s="204">
        <f t="shared" si="0"/>
        <v>13299.999999999998</v>
      </c>
      <c r="AL7" s="204">
        <f t="shared" si="0"/>
        <v>13299.999999999998</v>
      </c>
      <c r="AM7" s="204">
        <f t="shared" si="0"/>
        <v>13299.999999999998</v>
      </c>
      <c r="AN7" s="204">
        <f t="shared" si="0"/>
        <v>13299.999999999998</v>
      </c>
      <c r="AO7" s="204">
        <f t="shared" si="0"/>
        <v>13299.999999999998</v>
      </c>
      <c r="AP7" s="204">
        <f t="shared" si="0"/>
        <v>13299.999999999998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972.28855623071831</v>
      </c>
      <c r="C13" s="203">
        <f>Income!C83</f>
        <v>972.28855623071831</v>
      </c>
      <c r="D13" s="203">
        <f>Income!D83</f>
        <v>0</v>
      </c>
      <c r="E13" s="203">
        <f>Income!E83</f>
        <v>0</v>
      </c>
      <c r="F13" s="204">
        <f t="shared" si="4"/>
        <v>972.28855623071831</v>
      </c>
      <c r="G13" s="204">
        <f t="shared" si="4"/>
        <v>972.28855623071831</v>
      </c>
      <c r="H13" s="204">
        <f t="shared" si="4"/>
        <v>972.28855623071831</v>
      </c>
      <c r="I13" s="204">
        <f t="shared" si="4"/>
        <v>972.28855623071831</v>
      </c>
      <c r="J13" s="204">
        <f t="shared" si="4"/>
        <v>972.28855623071831</v>
      </c>
      <c r="K13" s="204">
        <f t="shared" si="4"/>
        <v>972.28855623071831</v>
      </c>
      <c r="L13" s="204">
        <f t="shared" si="4"/>
        <v>972.28855623071831</v>
      </c>
      <c r="M13" s="204">
        <f t="shared" si="4"/>
        <v>972.28855623071831</v>
      </c>
      <c r="N13" s="204">
        <f t="shared" si="4"/>
        <v>972.28855623071831</v>
      </c>
      <c r="O13" s="204">
        <f t="shared" si="4"/>
        <v>972.28855623071831</v>
      </c>
      <c r="P13" s="204">
        <f t="shared" si="4"/>
        <v>972.28855623071831</v>
      </c>
      <c r="Q13" s="204">
        <f t="shared" si="4"/>
        <v>972.28855623071831</v>
      </c>
      <c r="R13" s="204">
        <f t="shared" si="4"/>
        <v>972.28855623071831</v>
      </c>
      <c r="S13" s="204">
        <f t="shared" si="4"/>
        <v>972.28855623071831</v>
      </c>
      <c r="T13" s="204">
        <f t="shared" si="4"/>
        <v>972.28855623071831</v>
      </c>
      <c r="U13" s="204">
        <f t="shared" si="4"/>
        <v>972.28855623071831</v>
      </c>
      <c r="V13" s="204">
        <f t="shared" si="6"/>
        <v>972.28855623071831</v>
      </c>
      <c r="W13" s="204">
        <f t="shared" si="6"/>
        <v>972.28855623071831</v>
      </c>
      <c r="X13" s="204">
        <f t="shared" si="6"/>
        <v>972.28855623071831</v>
      </c>
      <c r="Y13" s="204">
        <f t="shared" si="6"/>
        <v>972.28855623071831</v>
      </c>
      <c r="Z13" s="204">
        <f t="shared" si="6"/>
        <v>972.28855623071831</v>
      </c>
      <c r="AA13" s="204">
        <f t="shared" si="6"/>
        <v>972.28855623071831</v>
      </c>
      <c r="AB13" s="204">
        <f t="shared" si="6"/>
        <v>972.28855623071831</v>
      </c>
      <c r="AC13" s="204">
        <f t="shared" si="6"/>
        <v>972.28855623071831</v>
      </c>
      <c r="AD13" s="204">
        <f t="shared" si="6"/>
        <v>972.28855623071831</v>
      </c>
      <c r="AE13" s="204">
        <f t="shared" si="6"/>
        <v>972.28855623071831</v>
      </c>
      <c r="AF13" s="204">
        <f t="shared" si="6"/>
        <v>972.28855623071831</v>
      </c>
      <c r="AG13" s="204">
        <f t="shared" si="6"/>
        <v>972.28855623071831</v>
      </c>
      <c r="AH13" s="204">
        <f t="shared" si="6"/>
        <v>972.28855623071831</v>
      </c>
      <c r="AI13" s="204">
        <f t="shared" si="6"/>
        <v>972.28855623071831</v>
      </c>
      <c r="AJ13" s="204">
        <f t="shared" si="6"/>
        <v>972.28855623071831</v>
      </c>
      <c r="AK13" s="204">
        <f t="shared" si="6"/>
        <v>972.28855623071831</v>
      </c>
      <c r="AL13" s="204">
        <f t="shared" si="7"/>
        <v>972.28855623071831</v>
      </c>
      <c r="AM13" s="204">
        <f t="shared" si="7"/>
        <v>972.28855623071831</v>
      </c>
      <c r="AN13" s="204">
        <f t="shared" si="7"/>
        <v>972.28855623071831</v>
      </c>
      <c r="AO13" s="204">
        <f t="shared" si="7"/>
        <v>972.28855623071831</v>
      </c>
      <c r="AP13" s="204">
        <f t="shared" si="7"/>
        <v>972.28855623071831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16408.28855623072</v>
      </c>
      <c r="C16" s="203">
        <f>Income!C88</f>
        <v>31758.28855623072</v>
      </c>
      <c r="D16" s="203">
        <f>Income!D88</f>
        <v>39600</v>
      </c>
      <c r="E16" s="203">
        <f>Income!E88</f>
        <v>0</v>
      </c>
      <c r="F16" s="204">
        <f t="shared" si="4"/>
        <v>16408.28855623072</v>
      </c>
      <c r="G16" s="204">
        <f t="shared" si="4"/>
        <v>16408.28855623072</v>
      </c>
      <c r="H16" s="204">
        <f t="shared" si="4"/>
        <v>16408.28855623072</v>
      </c>
      <c r="I16" s="204">
        <f t="shared" si="4"/>
        <v>16408.28855623072</v>
      </c>
      <c r="J16" s="204">
        <f t="shared" si="4"/>
        <v>16408.28855623072</v>
      </c>
      <c r="K16" s="204">
        <f t="shared" si="4"/>
        <v>16408.28855623072</v>
      </c>
      <c r="L16" s="204">
        <f t="shared" si="4"/>
        <v>16408.28855623072</v>
      </c>
      <c r="M16" s="204">
        <f t="shared" si="4"/>
        <v>16408.28855623072</v>
      </c>
      <c r="N16" s="204">
        <f t="shared" si="4"/>
        <v>16408.28855623072</v>
      </c>
      <c r="O16" s="204">
        <f t="shared" si="4"/>
        <v>16408.28855623072</v>
      </c>
      <c r="P16" s="204">
        <f t="shared" si="4"/>
        <v>16408.28855623072</v>
      </c>
      <c r="Q16" s="204">
        <f t="shared" si="4"/>
        <v>16408.28855623072</v>
      </c>
      <c r="R16" s="204">
        <f t="shared" si="4"/>
        <v>16408.28855623072</v>
      </c>
      <c r="S16" s="204">
        <f t="shared" si="4"/>
        <v>16408.28855623072</v>
      </c>
      <c r="T16" s="204">
        <f t="shared" si="4"/>
        <v>16408.28855623072</v>
      </c>
      <c r="U16" s="204">
        <f t="shared" si="4"/>
        <v>16408.28855623072</v>
      </c>
      <c r="V16" s="204">
        <f t="shared" si="6"/>
        <v>16408.28855623072</v>
      </c>
      <c r="W16" s="204">
        <f t="shared" si="6"/>
        <v>16408.28855623072</v>
      </c>
      <c r="X16" s="204">
        <f t="shared" si="6"/>
        <v>31758.28855623072</v>
      </c>
      <c r="Y16" s="204">
        <f t="shared" si="6"/>
        <v>31758.28855623072</v>
      </c>
      <c r="Z16" s="204">
        <f t="shared" si="6"/>
        <v>31758.28855623072</v>
      </c>
      <c r="AA16" s="204">
        <f t="shared" si="6"/>
        <v>31758.28855623072</v>
      </c>
      <c r="AB16" s="204">
        <f t="shared" si="6"/>
        <v>31758.28855623072</v>
      </c>
      <c r="AC16" s="204">
        <f t="shared" si="6"/>
        <v>31758.28855623072</v>
      </c>
      <c r="AD16" s="204">
        <f t="shared" si="6"/>
        <v>31758.28855623072</v>
      </c>
      <c r="AE16" s="204">
        <f>IF(AE$2&lt;=($B$2+$C$2+$D$2),IF(AE$2&lt;=($B$2+$C$2),IF(AE$2&lt;=$B$2,$B16,$C16),$D16),$E16)</f>
        <v>31758.28855623072</v>
      </c>
      <c r="AF16" s="204">
        <f t="shared" si="6"/>
        <v>31758.28855623072</v>
      </c>
      <c r="AG16" s="204">
        <f t="shared" si="6"/>
        <v>31758.28855623072</v>
      </c>
      <c r="AH16" s="204">
        <f t="shared" si="6"/>
        <v>31758.28855623072</v>
      </c>
      <c r="AI16" s="204">
        <f t="shared" si="6"/>
        <v>31758.28855623072</v>
      </c>
      <c r="AJ16" s="204">
        <f t="shared" si="6"/>
        <v>31758.28855623072</v>
      </c>
      <c r="AK16" s="204">
        <f t="shared" si="6"/>
        <v>31758.28855623072</v>
      </c>
      <c r="AL16" s="204">
        <f t="shared" si="7"/>
        <v>31758.28855623072</v>
      </c>
      <c r="AM16" s="204">
        <f t="shared" si="7"/>
        <v>31758.28855623072</v>
      </c>
      <c r="AN16" s="204">
        <f t="shared" si="7"/>
        <v>31758.28855623072</v>
      </c>
      <c r="AO16" s="204">
        <f t="shared" si="7"/>
        <v>31758.28855623072</v>
      </c>
      <c r="AP16" s="204">
        <f t="shared" si="7"/>
        <v>31758.28855623072</v>
      </c>
      <c r="AQ16" s="204">
        <f t="shared" si="7"/>
        <v>39600</v>
      </c>
      <c r="AR16" s="204">
        <f t="shared" si="7"/>
        <v>39600</v>
      </c>
      <c r="AS16" s="204">
        <f t="shared" si="7"/>
        <v>39600</v>
      </c>
      <c r="AT16" s="204">
        <f t="shared" si="7"/>
        <v>39600</v>
      </c>
      <c r="AU16" s="204">
        <f t="shared" si="7"/>
        <v>39600</v>
      </c>
      <c r="AV16" s="204">
        <f t="shared" si="7"/>
        <v>39600</v>
      </c>
      <c r="AW16" s="204">
        <f t="shared" si="7"/>
        <v>39600</v>
      </c>
      <c r="AX16" s="204">
        <f t="shared" si="8"/>
        <v>39600</v>
      </c>
      <c r="AY16" s="204">
        <f t="shared" si="8"/>
        <v>39600</v>
      </c>
      <c r="AZ16" s="204">
        <f t="shared" si="8"/>
        <v>39600</v>
      </c>
      <c r="BA16" s="204">
        <f t="shared" si="8"/>
        <v>39600</v>
      </c>
      <c r="BB16" s="204">
        <f t="shared" si="8"/>
        <v>39600</v>
      </c>
      <c r="BC16" s="204">
        <f t="shared" si="8"/>
        <v>39600</v>
      </c>
      <c r="BD16" s="204">
        <f t="shared" si="8"/>
        <v>39600</v>
      </c>
      <c r="BE16" s="204">
        <f t="shared" si="8"/>
        <v>39600</v>
      </c>
      <c r="BF16" s="204">
        <f t="shared" si="8"/>
        <v>39600</v>
      </c>
      <c r="BG16" s="204">
        <f t="shared" si="8"/>
        <v>39600</v>
      </c>
      <c r="BH16" s="204">
        <f t="shared" si="8"/>
        <v>39600</v>
      </c>
      <c r="BI16" s="204">
        <f t="shared" si="8"/>
        <v>39600</v>
      </c>
      <c r="BJ16" s="204">
        <f t="shared" si="8"/>
        <v>39600</v>
      </c>
      <c r="BK16" s="204">
        <f t="shared" si="8"/>
        <v>39600</v>
      </c>
      <c r="BL16" s="204">
        <f t="shared" si="8"/>
        <v>39600</v>
      </c>
      <c r="BM16" s="204">
        <f t="shared" si="8"/>
        <v>39600</v>
      </c>
      <c r="BN16" s="204">
        <f t="shared" si="8"/>
        <v>39600</v>
      </c>
      <c r="BO16" s="204">
        <f t="shared" si="8"/>
        <v>39600</v>
      </c>
      <c r="BP16" s="204">
        <f t="shared" si="8"/>
        <v>39600</v>
      </c>
      <c r="BQ16" s="204">
        <f t="shared" si="8"/>
        <v>39600</v>
      </c>
      <c r="BR16" s="204">
        <f t="shared" si="8"/>
        <v>39600</v>
      </c>
      <c r="BS16" s="204">
        <f t="shared" si="8"/>
        <v>39600</v>
      </c>
      <c r="BT16" s="204">
        <f t="shared" si="8"/>
        <v>39600</v>
      </c>
      <c r="BU16" s="204">
        <f t="shared" si="8"/>
        <v>39600</v>
      </c>
      <c r="BV16" s="204">
        <f t="shared" si="8"/>
        <v>39600</v>
      </c>
      <c r="BW16" s="204">
        <f t="shared" si="8"/>
        <v>39600</v>
      </c>
      <c r="BX16" s="204">
        <f t="shared" si="8"/>
        <v>39600</v>
      </c>
      <c r="BY16" s="204">
        <f t="shared" si="8"/>
        <v>39600</v>
      </c>
      <c r="BZ16" s="204">
        <f t="shared" si="8"/>
        <v>39600</v>
      </c>
      <c r="CA16" s="204">
        <f t="shared" ref="CA16:CB18" si="10">IF(CA$2&lt;=($B$2+$C$2+$D$2),IF(CA$2&lt;=($B$2+$C$2),IF(CA$2&lt;=$B$2,$B16,$C16),$D16),$E16)</f>
        <v>39600</v>
      </c>
      <c r="CB16" s="204">
        <f t="shared" si="10"/>
        <v>39600</v>
      </c>
      <c r="CC16" s="204">
        <f t="shared" si="9"/>
        <v>39600</v>
      </c>
      <c r="CD16" s="204">
        <f t="shared" si="9"/>
        <v>39600</v>
      </c>
      <c r="CE16" s="204">
        <f t="shared" si="9"/>
        <v>39600</v>
      </c>
      <c r="CF16" s="204">
        <f t="shared" si="9"/>
        <v>39600</v>
      </c>
      <c r="CG16" s="204">
        <f t="shared" si="9"/>
        <v>39600</v>
      </c>
      <c r="CH16" s="204">
        <f t="shared" si="9"/>
        <v>39600</v>
      </c>
      <c r="CI16" s="204">
        <f t="shared" si="9"/>
        <v>39600</v>
      </c>
      <c r="CJ16" s="204">
        <f t="shared" si="9"/>
        <v>39600</v>
      </c>
      <c r="CK16" s="204">
        <f t="shared" si="9"/>
        <v>39600</v>
      </c>
      <c r="CL16" s="204">
        <f t="shared" si="9"/>
        <v>39600</v>
      </c>
      <c r="CM16" s="204">
        <f t="shared" si="9"/>
        <v>39600</v>
      </c>
      <c r="CN16" s="204">
        <f t="shared" si="9"/>
        <v>39600</v>
      </c>
      <c r="CO16" s="204">
        <f t="shared" si="9"/>
        <v>39600</v>
      </c>
      <c r="CP16" s="204">
        <f t="shared" si="9"/>
        <v>39600</v>
      </c>
      <c r="CQ16" s="204">
        <f t="shared" si="9"/>
        <v>39600</v>
      </c>
      <c r="CR16" s="204">
        <f t="shared" si="9"/>
        <v>39600</v>
      </c>
      <c r="CS16" s="204">
        <f t="shared" ref="CS16:DA18" si="11">IF(CS$2&lt;=($B$2+$C$2+$D$2),IF(CS$2&lt;=($B$2+$C$2),IF(CS$2&lt;=$B$2,$B16,$C16),$D16),$E16)</f>
        <v>39600</v>
      </c>
      <c r="CT16" s="204">
        <f t="shared" si="11"/>
        <v>39600</v>
      </c>
      <c r="CU16" s="204">
        <f t="shared" si="11"/>
        <v>39600</v>
      </c>
      <c r="CV16" s="204">
        <f t="shared" si="11"/>
        <v>39600</v>
      </c>
      <c r="CW16" s="204">
        <f t="shared" si="11"/>
        <v>39600</v>
      </c>
      <c r="CX16" s="204">
        <f t="shared" si="11"/>
        <v>39600</v>
      </c>
      <c r="CY16" s="204">
        <f t="shared" si="11"/>
        <v>39600</v>
      </c>
      <c r="CZ16" s="204">
        <f t="shared" si="11"/>
        <v>39600</v>
      </c>
      <c r="DA16" s="204">
        <f t="shared" si="11"/>
        <v>39600</v>
      </c>
      <c r="DB16" s="204"/>
    </row>
    <row r="17" spans="1:105">
      <c r="A17" s="201" t="s">
        <v>101</v>
      </c>
      <c r="B17" s="203">
        <f>Income!B89</f>
        <v>17800.515655036419</v>
      </c>
      <c r="C17" s="203">
        <f>Income!C89</f>
        <v>17800.515655036419</v>
      </c>
      <c r="D17" s="203">
        <f>Income!D89</f>
        <v>17800.515655036419</v>
      </c>
      <c r="E17" s="203">
        <f>Income!E89</f>
        <v>17800.515655036415</v>
      </c>
      <c r="F17" s="204">
        <f t="shared" si="4"/>
        <v>17800.515655036419</v>
      </c>
      <c r="G17" s="204">
        <f t="shared" si="4"/>
        <v>17800.515655036419</v>
      </c>
      <c r="H17" s="204">
        <f t="shared" si="4"/>
        <v>17800.515655036419</v>
      </c>
      <c r="I17" s="204">
        <f t="shared" si="4"/>
        <v>17800.515655036419</v>
      </c>
      <c r="J17" s="204">
        <f t="shared" si="4"/>
        <v>17800.515655036419</v>
      </c>
      <c r="K17" s="204">
        <f t="shared" si="4"/>
        <v>17800.515655036419</v>
      </c>
      <c r="L17" s="204">
        <f t="shared" si="4"/>
        <v>17800.515655036419</v>
      </c>
      <c r="M17" s="204">
        <f t="shared" si="4"/>
        <v>17800.515655036419</v>
      </c>
      <c r="N17" s="204">
        <f t="shared" si="4"/>
        <v>17800.515655036419</v>
      </c>
      <c r="O17" s="204">
        <f t="shared" si="4"/>
        <v>17800.515655036419</v>
      </c>
      <c r="P17" s="204">
        <f t="shared" si="4"/>
        <v>17800.515655036419</v>
      </c>
      <c r="Q17" s="204">
        <f t="shared" si="4"/>
        <v>17800.515655036419</v>
      </c>
      <c r="R17" s="204">
        <f t="shared" si="4"/>
        <v>17800.515655036419</v>
      </c>
      <c r="S17" s="204">
        <f t="shared" si="4"/>
        <v>17800.515655036419</v>
      </c>
      <c r="T17" s="204">
        <f t="shared" si="4"/>
        <v>17800.515655036419</v>
      </c>
      <c r="U17" s="204">
        <f t="shared" si="4"/>
        <v>17800.515655036419</v>
      </c>
      <c r="V17" s="204">
        <f t="shared" si="6"/>
        <v>17800.515655036419</v>
      </c>
      <c r="W17" s="204">
        <f t="shared" si="6"/>
        <v>17800.515655036419</v>
      </c>
      <c r="X17" s="204">
        <f t="shared" si="6"/>
        <v>17800.515655036419</v>
      </c>
      <c r="Y17" s="204">
        <f t="shared" si="6"/>
        <v>17800.515655036419</v>
      </c>
      <c r="Z17" s="204">
        <f t="shared" si="6"/>
        <v>17800.515655036419</v>
      </c>
      <c r="AA17" s="204">
        <f t="shared" si="6"/>
        <v>17800.515655036419</v>
      </c>
      <c r="AB17" s="204">
        <f t="shared" si="6"/>
        <v>17800.515655036419</v>
      </c>
      <c r="AC17" s="204">
        <f t="shared" si="6"/>
        <v>17800.515655036419</v>
      </c>
      <c r="AD17" s="204">
        <f t="shared" si="6"/>
        <v>17800.515655036419</v>
      </c>
      <c r="AE17" s="204">
        <f t="shared" si="6"/>
        <v>17800.515655036419</v>
      </c>
      <c r="AF17" s="204">
        <f t="shared" si="6"/>
        <v>17800.515655036419</v>
      </c>
      <c r="AG17" s="204">
        <f t="shared" si="6"/>
        <v>17800.515655036419</v>
      </c>
      <c r="AH17" s="204">
        <f t="shared" si="6"/>
        <v>17800.515655036419</v>
      </c>
      <c r="AI17" s="204">
        <f t="shared" si="6"/>
        <v>17800.515655036419</v>
      </c>
      <c r="AJ17" s="204">
        <f t="shared" si="6"/>
        <v>17800.515655036419</v>
      </c>
      <c r="AK17" s="204">
        <f t="shared" si="6"/>
        <v>17800.515655036419</v>
      </c>
      <c r="AL17" s="204">
        <f t="shared" si="7"/>
        <v>17800.515655036419</v>
      </c>
      <c r="AM17" s="204">
        <f t="shared" si="7"/>
        <v>17800.515655036419</v>
      </c>
      <c r="AN17" s="204">
        <f t="shared" si="7"/>
        <v>17800.515655036419</v>
      </c>
      <c r="AO17" s="204">
        <f t="shared" si="7"/>
        <v>17800.515655036419</v>
      </c>
      <c r="AP17" s="204">
        <f t="shared" si="7"/>
        <v>17800.515655036419</v>
      </c>
      <c r="AQ17" s="204">
        <f t="shared" si="7"/>
        <v>17800.515655036419</v>
      </c>
      <c r="AR17" s="204">
        <f t="shared" si="7"/>
        <v>17800.515655036419</v>
      </c>
      <c r="AS17" s="204">
        <f t="shared" si="7"/>
        <v>17800.515655036419</v>
      </c>
      <c r="AT17" s="204">
        <f t="shared" si="7"/>
        <v>17800.515655036419</v>
      </c>
      <c r="AU17" s="204">
        <f t="shared" si="7"/>
        <v>17800.515655036419</v>
      </c>
      <c r="AV17" s="204">
        <f t="shared" si="7"/>
        <v>17800.515655036419</v>
      </c>
      <c r="AW17" s="204">
        <f t="shared" si="7"/>
        <v>17800.515655036419</v>
      </c>
      <c r="AX17" s="204">
        <f t="shared" si="8"/>
        <v>17800.515655036419</v>
      </c>
      <c r="AY17" s="204">
        <f t="shared" si="8"/>
        <v>17800.515655036419</v>
      </c>
      <c r="AZ17" s="204">
        <f t="shared" si="8"/>
        <v>17800.515655036419</v>
      </c>
      <c r="BA17" s="204">
        <f t="shared" si="8"/>
        <v>17800.515655036419</v>
      </c>
      <c r="BB17" s="204">
        <f t="shared" si="8"/>
        <v>17800.515655036419</v>
      </c>
      <c r="BC17" s="204">
        <f t="shared" si="8"/>
        <v>17800.515655036419</v>
      </c>
      <c r="BD17" s="204">
        <f t="shared" si="8"/>
        <v>17800.515655036419</v>
      </c>
      <c r="BE17" s="204">
        <f t="shared" si="8"/>
        <v>17800.515655036419</v>
      </c>
      <c r="BF17" s="204">
        <f t="shared" si="8"/>
        <v>17800.515655036419</v>
      </c>
      <c r="BG17" s="204">
        <f t="shared" si="8"/>
        <v>17800.515655036419</v>
      </c>
      <c r="BH17" s="204">
        <f t="shared" si="8"/>
        <v>17800.515655036419</v>
      </c>
      <c r="BI17" s="204">
        <f t="shared" si="8"/>
        <v>17800.515655036419</v>
      </c>
      <c r="BJ17" s="204">
        <f t="shared" si="8"/>
        <v>17800.515655036419</v>
      </c>
      <c r="BK17" s="204">
        <f t="shared" si="8"/>
        <v>17800.515655036419</v>
      </c>
      <c r="BL17" s="204">
        <f t="shared" si="8"/>
        <v>17800.515655036419</v>
      </c>
      <c r="BM17" s="204">
        <f t="shared" si="8"/>
        <v>17800.515655036419</v>
      </c>
      <c r="BN17" s="204">
        <f t="shared" si="8"/>
        <v>17800.515655036419</v>
      </c>
      <c r="BO17" s="204">
        <f t="shared" si="8"/>
        <v>17800.515655036419</v>
      </c>
      <c r="BP17" s="204">
        <f t="shared" si="8"/>
        <v>17800.515655036419</v>
      </c>
      <c r="BQ17" s="204">
        <f t="shared" si="8"/>
        <v>17800.515655036419</v>
      </c>
      <c r="BR17" s="204">
        <f t="shared" si="8"/>
        <v>17800.515655036419</v>
      </c>
      <c r="BS17" s="204">
        <f t="shared" si="8"/>
        <v>17800.515655036419</v>
      </c>
      <c r="BT17" s="204">
        <f t="shared" si="8"/>
        <v>17800.515655036419</v>
      </c>
      <c r="BU17" s="204">
        <f t="shared" si="8"/>
        <v>17800.515655036419</v>
      </c>
      <c r="BV17" s="204">
        <f t="shared" si="8"/>
        <v>17800.515655036419</v>
      </c>
      <c r="BW17" s="204">
        <f t="shared" si="8"/>
        <v>17800.515655036419</v>
      </c>
      <c r="BX17" s="204">
        <f t="shared" si="8"/>
        <v>17800.515655036419</v>
      </c>
      <c r="BY17" s="204">
        <f t="shared" si="8"/>
        <v>17800.515655036419</v>
      </c>
      <c r="BZ17" s="204">
        <f t="shared" si="8"/>
        <v>17800.515655036419</v>
      </c>
      <c r="CA17" s="204">
        <f t="shared" si="10"/>
        <v>17800.515655036419</v>
      </c>
      <c r="CB17" s="204">
        <f t="shared" si="10"/>
        <v>17800.515655036419</v>
      </c>
      <c r="CC17" s="204">
        <f t="shared" si="9"/>
        <v>17800.515655036419</v>
      </c>
      <c r="CD17" s="204">
        <f t="shared" si="9"/>
        <v>17800.515655036419</v>
      </c>
      <c r="CE17" s="204">
        <f t="shared" si="9"/>
        <v>17800.515655036419</v>
      </c>
      <c r="CF17" s="204">
        <f t="shared" si="9"/>
        <v>17800.515655036419</v>
      </c>
      <c r="CG17" s="204">
        <f t="shared" si="9"/>
        <v>17800.515655036419</v>
      </c>
      <c r="CH17" s="204">
        <f t="shared" si="9"/>
        <v>17800.515655036419</v>
      </c>
      <c r="CI17" s="204">
        <f t="shared" si="9"/>
        <v>17800.515655036419</v>
      </c>
      <c r="CJ17" s="204">
        <f t="shared" si="9"/>
        <v>17800.515655036419</v>
      </c>
      <c r="CK17" s="204">
        <f t="shared" si="9"/>
        <v>17800.515655036419</v>
      </c>
      <c r="CL17" s="204">
        <f t="shared" si="9"/>
        <v>17800.515655036419</v>
      </c>
      <c r="CM17" s="204">
        <f t="shared" si="9"/>
        <v>17800.515655036419</v>
      </c>
      <c r="CN17" s="204">
        <f t="shared" si="9"/>
        <v>17800.515655036419</v>
      </c>
      <c r="CO17" s="204">
        <f t="shared" si="9"/>
        <v>17800.515655036419</v>
      </c>
      <c r="CP17" s="204">
        <f t="shared" si="9"/>
        <v>17800.515655036419</v>
      </c>
      <c r="CQ17" s="204">
        <f t="shared" si="9"/>
        <v>17800.515655036419</v>
      </c>
      <c r="CR17" s="204">
        <f t="shared" si="9"/>
        <v>17800.515655036419</v>
      </c>
      <c r="CS17" s="204">
        <f t="shared" si="11"/>
        <v>17800.515655036419</v>
      </c>
      <c r="CT17" s="204">
        <f t="shared" si="11"/>
        <v>17800.515655036419</v>
      </c>
      <c r="CU17" s="204">
        <f t="shared" si="11"/>
        <v>17800.515655036419</v>
      </c>
      <c r="CV17" s="204">
        <f t="shared" si="11"/>
        <v>17800.515655036419</v>
      </c>
      <c r="CW17" s="204">
        <f t="shared" si="11"/>
        <v>17800.515655036419</v>
      </c>
      <c r="CX17" s="204">
        <f t="shared" si="11"/>
        <v>17800.515655036419</v>
      </c>
      <c r="CY17" s="204">
        <f t="shared" si="11"/>
        <v>17800.515655036419</v>
      </c>
      <c r="CZ17" s="204">
        <f t="shared" si="11"/>
        <v>17800.515655036419</v>
      </c>
      <c r="DA17" s="204">
        <f t="shared" si="11"/>
        <v>17800.515655036419</v>
      </c>
    </row>
    <row r="18" spans="1:105">
      <c r="A18" s="201" t="s">
        <v>85</v>
      </c>
      <c r="B18" s="203">
        <f>Income!B90</f>
        <v>25589.848988369751</v>
      </c>
      <c r="C18" s="203">
        <f>Income!C90</f>
        <v>25589.848988369751</v>
      </c>
      <c r="D18" s="203">
        <f>Income!D90</f>
        <v>25589.848988369755</v>
      </c>
      <c r="E18" s="203">
        <f>Income!E90</f>
        <v>25589.848988369748</v>
      </c>
      <c r="F18" s="204">
        <f t="shared" ref="F18:U18" si="12">IF(F$2&lt;=($B$2+$C$2+$D$2),IF(F$2&lt;=($B$2+$C$2),IF(F$2&lt;=$B$2,$B18,$C18),$D18),$E18)</f>
        <v>25589.848988369751</v>
      </c>
      <c r="G18" s="204">
        <f t="shared" si="12"/>
        <v>25589.848988369751</v>
      </c>
      <c r="H18" s="204">
        <f t="shared" si="12"/>
        <v>25589.848988369751</v>
      </c>
      <c r="I18" s="204">
        <f t="shared" si="12"/>
        <v>25589.848988369751</v>
      </c>
      <c r="J18" s="204">
        <f t="shared" si="12"/>
        <v>25589.848988369751</v>
      </c>
      <c r="K18" s="204">
        <f t="shared" si="12"/>
        <v>25589.848988369751</v>
      </c>
      <c r="L18" s="204">
        <f t="shared" si="12"/>
        <v>25589.848988369751</v>
      </c>
      <c r="M18" s="204">
        <f t="shared" si="12"/>
        <v>25589.848988369751</v>
      </c>
      <c r="N18" s="204">
        <f t="shared" si="12"/>
        <v>25589.848988369751</v>
      </c>
      <c r="O18" s="204">
        <f t="shared" si="12"/>
        <v>25589.848988369751</v>
      </c>
      <c r="P18" s="204">
        <f t="shared" si="12"/>
        <v>25589.848988369751</v>
      </c>
      <c r="Q18" s="204">
        <f t="shared" si="12"/>
        <v>25589.848988369751</v>
      </c>
      <c r="R18" s="204">
        <f t="shared" si="12"/>
        <v>25589.848988369751</v>
      </c>
      <c r="S18" s="204">
        <f t="shared" si="12"/>
        <v>25589.848988369751</v>
      </c>
      <c r="T18" s="204">
        <f t="shared" si="12"/>
        <v>25589.848988369751</v>
      </c>
      <c r="U18" s="204">
        <f t="shared" si="12"/>
        <v>25589.848988369751</v>
      </c>
      <c r="V18" s="204">
        <f t="shared" si="6"/>
        <v>25589.848988369751</v>
      </c>
      <c r="W18" s="204">
        <f t="shared" si="6"/>
        <v>25589.848988369751</v>
      </c>
      <c r="X18" s="204">
        <f t="shared" si="6"/>
        <v>25589.848988369751</v>
      </c>
      <c r="Y18" s="204">
        <f t="shared" si="6"/>
        <v>25589.848988369751</v>
      </c>
      <c r="Z18" s="204">
        <f t="shared" si="6"/>
        <v>25589.848988369751</v>
      </c>
      <c r="AA18" s="204">
        <f t="shared" si="6"/>
        <v>25589.848988369751</v>
      </c>
      <c r="AB18" s="204">
        <f t="shared" si="6"/>
        <v>25589.848988369751</v>
      </c>
      <c r="AC18" s="204">
        <f t="shared" si="6"/>
        <v>25589.848988369751</v>
      </c>
      <c r="AD18" s="204">
        <f t="shared" si="6"/>
        <v>25589.848988369751</v>
      </c>
      <c r="AE18" s="204">
        <f t="shared" si="6"/>
        <v>25589.848988369751</v>
      </c>
      <c r="AF18" s="204">
        <f t="shared" si="6"/>
        <v>25589.848988369751</v>
      </c>
      <c r="AG18" s="204">
        <f t="shared" si="6"/>
        <v>25589.848988369751</v>
      </c>
      <c r="AH18" s="204">
        <f t="shared" si="6"/>
        <v>25589.848988369751</v>
      </c>
      <c r="AI18" s="204">
        <f t="shared" si="6"/>
        <v>25589.848988369751</v>
      </c>
      <c r="AJ18" s="204">
        <f t="shared" si="6"/>
        <v>25589.848988369751</v>
      </c>
      <c r="AK18" s="204">
        <f t="shared" si="6"/>
        <v>25589.848988369751</v>
      </c>
      <c r="AL18" s="204">
        <f t="shared" si="7"/>
        <v>25589.848988369751</v>
      </c>
      <c r="AM18" s="204">
        <f t="shared" si="7"/>
        <v>25589.848988369751</v>
      </c>
      <c r="AN18" s="204">
        <f t="shared" si="7"/>
        <v>25589.848988369751</v>
      </c>
      <c r="AO18" s="204">
        <f t="shared" si="7"/>
        <v>25589.848988369751</v>
      </c>
      <c r="AP18" s="204">
        <f t="shared" si="7"/>
        <v>25589.848988369751</v>
      </c>
      <c r="AQ18" s="204">
        <f t="shared" si="7"/>
        <v>25589.848988369755</v>
      </c>
      <c r="AR18" s="204">
        <f t="shared" si="7"/>
        <v>25589.848988369755</v>
      </c>
      <c r="AS18" s="204">
        <f t="shared" si="7"/>
        <v>25589.848988369755</v>
      </c>
      <c r="AT18" s="204">
        <f t="shared" si="7"/>
        <v>25589.848988369755</v>
      </c>
      <c r="AU18" s="204">
        <f t="shared" si="7"/>
        <v>25589.848988369755</v>
      </c>
      <c r="AV18" s="204">
        <f t="shared" si="7"/>
        <v>25589.848988369755</v>
      </c>
      <c r="AW18" s="204">
        <f t="shared" si="7"/>
        <v>25589.848988369755</v>
      </c>
      <c r="AX18" s="204">
        <f t="shared" si="8"/>
        <v>25589.848988369755</v>
      </c>
      <c r="AY18" s="204">
        <f t="shared" si="8"/>
        <v>25589.848988369755</v>
      </c>
      <c r="AZ18" s="204">
        <f t="shared" si="8"/>
        <v>25589.848988369755</v>
      </c>
      <c r="BA18" s="204">
        <f t="shared" si="8"/>
        <v>25589.848988369755</v>
      </c>
      <c r="BB18" s="204">
        <f t="shared" si="8"/>
        <v>25589.848988369755</v>
      </c>
      <c r="BC18" s="204">
        <f t="shared" si="8"/>
        <v>25589.848988369755</v>
      </c>
      <c r="BD18" s="204">
        <f t="shared" si="8"/>
        <v>25589.848988369755</v>
      </c>
      <c r="BE18" s="204">
        <f t="shared" si="8"/>
        <v>25589.848988369755</v>
      </c>
      <c r="BF18" s="204">
        <f t="shared" si="8"/>
        <v>25589.848988369755</v>
      </c>
      <c r="BG18" s="204">
        <f t="shared" si="8"/>
        <v>25589.848988369755</v>
      </c>
      <c r="BH18" s="204">
        <f t="shared" si="8"/>
        <v>25589.848988369755</v>
      </c>
      <c r="BI18" s="204">
        <f t="shared" si="8"/>
        <v>25589.848988369755</v>
      </c>
      <c r="BJ18" s="204">
        <f t="shared" si="8"/>
        <v>25589.848988369755</v>
      </c>
      <c r="BK18" s="204">
        <f t="shared" si="8"/>
        <v>25589.848988369755</v>
      </c>
      <c r="BL18" s="204">
        <f t="shared" ref="BL18:BZ18" si="13">IF(BL$2&lt;=($B$2+$C$2+$D$2),IF(BL$2&lt;=($B$2+$C$2),IF(BL$2&lt;=$B$2,$B18,$C18),$D18),$E18)</f>
        <v>25589.848988369755</v>
      </c>
      <c r="BM18" s="204">
        <f t="shared" si="13"/>
        <v>25589.848988369755</v>
      </c>
      <c r="BN18" s="204">
        <f t="shared" si="13"/>
        <v>25589.848988369755</v>
      </c>
      <c r="BO18" s="204">
        <f t="shared" si="13"/>
        <v>25589.848988369755</v>
      </c>
      <c r="BP18" s="204">
        <f t="shared" si="13"/>
        <v>25589.848988369755</v>
      </c>
      <c r="BQ18" s="204">
        <f t="shared" si="13"/>
        <v>25589.848988369755</v>
      </c>
      <c r="BR18" s="204">
        <f t="shared" si="13"/>
        <v>25589.848988369755</v>
      </c>
      <c r="BS18" s="204">
        <f t="shared" si="13"/>
        <v>25589.848988369755</v>
      </c>
      <c r="BT18" s="204">
        <f t="shared" si="13"/>
        <v>25589.848988369755</v>
      </c>
      <c r="BU18" s="204">
        <f t="shared" si="13"/>
        <v>25589.848988369755</v>
      </c>
      <c r="BV18" s="204">
        <f t="shared" si="13"/>
        <v>25589.848988369755</v>
      </c>
      <c r="BW18" s="204">
        <f t="shared" si="13"/>
        <v>25589.848988369755</v>
      </c>
      <c r="BX18" s="204">
        <f t="shared" si="13"/>
        <v>25589.848988369755</v>
      </c>
      <c r="BY18" s="204">
        <f t="shared" si="13"/>
        <v>25589.848988369755</v>
      </c>
      <c r="BZ18" s="204">
        <f t="shared" si="13"/>
        <v>25589.848988369755</v>
      </c>
      <c r="CA18" s="204">
        <f t="shared" si="10"/>
        <v>25589.848988369755</v>
      </c>
      <c r="CB18" s="204">
        <f t="shared" si="10"/>
        <v>25589.848988369755</v>
      </c>
      <c r="CC18" s="204">
        <f t="shared" si="9"/>
        <v>25589.848988369755</v>
      </c>
      <c r="CD18" s="204">
        <f t="shared" si="9"/>
        <v>25589.848988369755</v>
      </c>
      <c r="CE18" s="204">
        <f t="shared" si="9"/>
        <v>25589.848988369755</v>
      </c>
      <c r="CF18" s="204">
        <f t="shared" si="9"/>
        <v>25589.848988369755</v>
      </c>
      <c r="CG18" s="204">
        <f t="shared" si="9"/>
        <v>25589.848988369755</v>
      </c>
      <c r="CH18" s="204">
        <f t="shared" si="9"/>
        <v>25589.848988369755</v>
      </c>
      <c r="CI18" s="204">
        <f t="shared" si="9"/>
        <v>25589.848988369755</v>
      </c>
      <c r="CJ18" s="204">
        <f t="shared" si="9"/>
        <v>25589.848988369755</v>
      </c>
      <c r="CK18" s="204">
        <f t="shared" si="9"/>
        <v>25589.848988369755</v>
      </c>
      <c r="CL18" s="204">
        <f t="shared" si="9"/>
        <v>25589.848988369755</v>
      </c>
      <c r="CM18" s="204">
        <f t="shared" si="9"/>
        <v>25589.848988369755</v>
      </c>
      <c r="CN18" s="204">
        <f t="shared" si="9"/>
        <v>25589.848988369755</v>
      </c>
      <c r="CO18" s="204">
        <f t="shared" si="9"/>
        <v>25589.848988369755</v>
      </c>
      <c r="CP18" s="204">
        <f t="shared" si="9"/>
        <v>25589.848988369755</v>
      </c>
      <c r="CQ18" s="204">
        <f t="shared" si="9"/>
        <v>25589.848988369755</v>
      </c>
      <c r="CR18" s="204">
        <f t="shared" si="9"/>
        <v>25589.848988369755</v>
      </c>
      <c r="CS18" s="204">
        <f t="shared" si="11"/>
        <v>25589.848988369755</v>
      </c>
      <c r="CT18" s="204">
        <f t="shared" si="11"/>
        <v>25589.848988369755</v>
      </c>
      <c r="CU18" s="204">
        <f t="shared" si="11"/>
        <v>25589.848988369755</v>
      </c>
      <c r="CV18" s="204">
        <f t="shared" si="11"/>
        <v>25589.848988369755</v>
      </c>
      <c r="CW18" s="204">
        <f t="shared" si="11"/>
        <v>25589.848988369755</v>
      </c>
      <c r="CX18" s="204">
        <f t="shared" si="11"/>
        <v>25589.848988369755</v>
      </c>
      <c r="CY18" s="204">
        <f t="shared" si="11"/>
        <v>25589.848988369755</v>
      </c>
      <c r="CZ18" s="204">
        <f t="shared" si="11"/>
        <v>25589.848988369755</v>
      </c>
      <c r="DA18" s="204">
        <f t="shared" si="11"/>
        <v>25589.848988369755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16408.28855623072</v>
      </c>
      <c r="P19" s="201">
        <f t="shared" si="14"/>
        <v>17238.01828596045</v>
      </c>
      <c r="Q19" s="201">
        <f t="shared" si="14"/>
        <v>18067.74801569018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18897.47774541991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19727.20747514964</v>
      </c>
      <c r="T19" s="201">
        <f t="shared" si="14"/>
        <v>20556.937204879367</v>
      </c>
      <c r="U19" s="201">
        <f t="shared" si="14"/>
        <v>21386.6669346091</v>
      </c>
      <c r="V19" s="201">
        <f t="shared" si="14"/>
        <v>22216.396664338827</v>
      </c>
      <c r="W19" s="201">
        <f t="shared" si="14"/>
        <v>23046.126394068557</v>
      </c>
      <c r="X19" s="201">
        <f t="shared" si="14"/>
        <v>23875.856123798287</v>
      </c>
      <c r="Y19" s="201">
        <f t="shared" si="14"/>
        <v>24705.585853528017</v>
      </c>
      <c r="Z19" s="201">
        <f t="shared" si="14"/>
        <v>25535.315583257747</v>
      </c>
      <c r="AA19" s="201">
        <f t="shared" si="14"/>
        <v>26365.045312987477</v>
      </c>
      <c r="AB19" s="201">
        <f t="shared" si="14"/>
        <v>27194.775042717207</v>
      </c>
      <c r="AC19" s="201">
        <f t="shared" si="14"/>
        <v>28024.504772446933</v>
      </c>
      <c r="AD19" s="201">
        <f t="shared" si="14"/>
        <v>28854.234502176667</v>
      </c>
      <c r="AE19" s="201">
        <f t="shared" si="14"/>
        <v>29683.964231906393</v>
      </c>
      <c r="AF19" s="201">
        <f t="shared" si="14"/>
        <v>30513.693961636127</v>
      </c>
      <c r="AG19" s="201">
        <f t="shared" si="14"/>
        <v>31343.423691365853</v>
      </c>
      <c r="AH19" s="201">
        <f t="shared" si="14"/>
        <v>31853.91918359376</v>
      </c>
      <c r="AI19" s="201">
        <f t="shared" si="14"/>
        <v>32045.18043831984</v>
      </c>
      <c r="AJ19" s="201">
        <f t="shared" si="14"/>
        <v>32236.441693045919</v>
      </c>
      <c r="AK19" s="201">
        <f t="shared" si="14"/>
        <v>32427.702947771999</v>
      </c>
      <c r="AL19" s="201">
        <f t="shared" si="14"/>
        <v>32618.964202498079</v>
      </c>
      <c r="AM19" s="201">
        <f t="shared" si="14"/>
        <v>32810.225457224158</v>
      </c>
      <c r="AN19" s="201">
        <f t="shared" si="14"/>
        <v>33001.486711950238</v>
      </c>
      <c r="AO19" s="201">
        <f t="shared" si="14"/>
        <v>33192.747966676317</v>
      </c>
      <c r="AP19" s="201">
        <f t="shared" si="14"/>
        <v>33384.009221402397</v>
      </c>
      <c r="AQ19" s="201">
        <f t="shared" si="14"/>
        <v>33575.270476128477</v>
      </c>
      <c r="AR19" s="201">
        <f t="shared" si="14"/>
        <v>33766.531730854564</v>
      </c>
      <c r="AS19" s="201">
        <f t="shared" si="14"/>
        <v>33957.792985580643</v>
      </c>
      <c r="AT19" s="201">
        <f t="shared" si="14"/>
        <v>34149.054240306723</v>
      </c>
      <c r="AU19" s="201">
        <f t="shared" si="14"/>
        <v>34340.315495032803</v>
      </c>
      <c r="AV19" s="201">
        <f t="shared" si="14"/>
        <v>34531.576749758882</v>
      </c>
      <c r="AW19" s="201">
        <f t="shared" si="14"/>
        <v>34722.838004484962</v>
      </c>
      <c r="AX19" s="201">
        <f t="shared" si="14"/>
        <v>34914.099259211041</v>
      </c>
      <c r="AY19" s="201">
        <f t="shared" si="14"/>
        <v>35105.360513937121</v>
      </c>
      <c r="AZ19" s="201">
        <f t="shared" si="14"/>
        <v>35296.621768663201</v>
      </c>
      <c r="BA19" s="201">
        <f t="shared" si="14"/>
        <v>35487.88302338928</v>
      </c>
      <c r="BB19" s="201">
        <f t="shared" si="14"/>
        <v>35679.14427811536</v>
      </c>
      <c r="BC19" s="201">
        <f t="shared" si="14"/>
        <v>35870.40553284144</v>
      </c>
      <c r="BD19" s="201">
        <f t="shared" si="14"/>
        <v>36061.666787567519</v>
      </c>
      <c r="BE19" s="201">
        <f t="shared" si="14"/>
        <v>36252.928042293599</v>
      </c>
      <c r="BF19" s="201">
        <f t="shared" si="14"/>
        <v>36444.189297019679</v>
      </c>
      <c r="BG19" s="201">
        <f t="shared" si="14"/>
        <v>36635.450551745758</v>
      </c>
      <c r="BH19" s="201">
        <f t="shared" si="14"/>
        <v>36826.711806471838</v>
      </c>
      <c r="BI19" s="201">
        <f t="shared" si="14"/>
        <v>37017.973061197918</v>
      </c>
      <c r="BJ19" s="201">
        <f t="shared" si="14"/>
        <v>37209.234315923997</v>
      </c>
      <c r="BK19" s="201">
        <f t="shared" si="14"/>
        <v>37400.495570650077</v>
      </c>
      <c r="BL19" s="201">
        <f t="shared" si="14"/>
        <v>37591.756825376156</v>
      </c>
      <c r="BM19" s="201">
        <f t="shared" si="14"/>
        <v>37783.018080102236</v>
      </c>
      <c r="BN19" s="201">
        <f t="shared" si="14"/>
        <v>37974.279334828316</v>
      </c>
      <c r="BO19" s="201">
        <f t="shared" si="14"/>
        <v>38165.540589554403</v>
      </c>
      <c r="BP19" s="201">
        <f t="shared" si="14"/>
        <v>38356.801844280482</v>
      </c>
      <c r="BQ19" s="201">
        <f t="shared" si="14"/>
        <v>38548.063099006562</v>
      </c>
      <c r="BR19" s="201">
        <f t="shared" si="14"/>
        <v>38739.324353732642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38930.585608458721</v>
      </c>
      <c r="BT19" s="201">
        <f t="shared" si="15"/>
        <v>39121.846863184801</v>
      </c>
      <c r="BU19" s="201">
        <f t="shared" si="15"/>
        <v>39313.108117910881</v>
      </c>
      <c r="BV19" s="201">
        <f t="shared" si="15"/>
        <v>39504.36937263696</v>
      </c>
      <c r="BW19" s="201">
        <f t="shared" si="15"/>
        <v>38971.428571428572</v>
      </c>
      <c r="BX19" s="201">
        <f t="shared" si="15"/>
        <v>37714.285714285717</v>
      </c>
      <c r="BY19" s="201">
        <f t="shared" si="15"/>
        <v>36457.142857142855</v>
      </c>
      <c r="BZ19" s="201">
        <f t="shared" si="15"/>
        <v>35200</v>
      </c>
      <c r="CA19" s="201">
        <f t="shared" si="15"/>
        <v>33942.857142857145</v>
      </c>
      <c r="CB19" s="201">
        <f t="shared" si="15"/>
        <v>32685.714285714286</v>
      </c>
      <c r="CC19" s="201">
        <f t="shared" si="15"/>
        <v>31428.571428571428</v>
      </c>
      <c r="CD19" s="201">
        <f t="shared" si="15"/>
        <v>30171.428571428572</v>
      </c>
      <c r="CE19" s="201">
        <f t="shared" si="15"/>
        <v>28914.285714285714</v>
      </c>
      <c r="CF19" s="201">
        <f t="shared" si="15"/>
        <v>27657.142857142855</v>
      </c>
      <c r="CG19" s="201">
        <f t="shared" si="15"/>
        <v>26400</v>
      </c>
      <c r="CH19" s="201">
        <f t="shared" si="15"/>
        <v>25142.857142857145</v>
      </c>
      <c r="CI19" s="201">
        <f t="shared" si="15"/>
        <v>23885.714285714286</v>
      </c>
      <c r="CJ19" s="201">
        <f t="shared" si="15"/>
        <v>22628.571428571428</v>
      </c>
      <c r="CK19" s="201">
        <f t="shared" si="15"/>
        <v>21371.428571428572</v>
      </c>
      <c r="CL19" s="201">
        <f t="shared" si="15"/>
        <v>20114.285714285714</v>
      </c>
      <c r="CM19" s="201">
        <f t="shared" si="15"/>
        <v>18857.142857142859</v>
      </c>
      <c r="CN19" s="201">
        <f t="shared" si="15"/>
        <v>17600</v>
      </c>
      <c r="CO19" s="201">
        <f t="shared" si="15"/>
        <v>16342.857142857145</v>
      </c>
      <c r="CP19" s="201">
        <f t="shared" si="15"/>
        <v>15085.714285714286</v>
      </c>
      <c r="CQ19" s="201">
        <f t="shared" si="15"/>
        <v>13828.571428571428</v>
      </c>
      <c r="CR19" s="201">
        <f t="shared" si="15"/>
        <v>12571.428571428572</v>
      </c>
      <c r="CS19" s="201">
        <f t="shared" si="15"/>
        <v>11314.285714285714</v>
      </c>
      <c r="CT19" s="201">
        <f t="shared" si="15"/>
        <v>10057.142857142859</v>
      </c>
      <c r="CU19" s="201">
        <f t="shared" si="15"/>
        <v>8800</v>
      </c>
      <c r="CV19" s="201">
        <f t="shared" si="15"/>
        <v>7542.8571428571449</v>
      </c>
      <c r="CW19" s="201">
        <f t="shared" si="15"/>
        <v>6285.7142857142899</v>
      </c>
      <c r="CX19" s="201">
        <f t="shared" si="15"/>
        <v>5028.5714285714275</v>
      </c>
      <c r="CY19" s="201">
        <f t="shared" si="15"/>
        <v>3771.4285714285725</v>
      </c>
      <c r="CZ19" s="201">
        <f t="shared" si="15"/>
        <v>2514.2857142857174</v>
      </c>
      <c r="DA19" s="201">
        <f t="shared" si="15"/>
        <v>1257.1428571428551</v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8886</v>
      </c>
      <c r="C26" s="203">
        <f>Income!C73</f>
        <v>17486</v>
      </c>
      <c r="D26" s="203">
        <f>Income!D73</f>
        <v>39600</v>
      </c>
      <c r="E26" s="203">
        <f>Income!E73</f>
        <v>0</v>
      </c>
      <c r="F26" s="210">
        <f t="shared" si="16"/>
        <v>8886</v>
      </c>
      <c r="G26" s="210">
        <f t="shared" si="16"/>
        <v>8886</v>
      </c>
      <c r="H26" s="210">
        <f t="shared" si="16"/>
        <v>8886</v>
      </c>
      <c r="I26" s="210">
        <f t="shared" si="16"/>
        <v>8886</v>
      </c>
      <c r="J26" s="210">
        <f t="shared" si="16"/>
        <v>8886</v>
      </c>
      <c r="K26" s="210">
        <f t="shared" si="16"/>
        <v>8886</v>
      </c>
      <c r="L26" s="210">
        <f t="shared" si="16"/>
        <v>8886</v>
      </c>
      <c r="M26" s="210">
        <f t="shared" si="16"/>
        <v>8886</v>
      </c>
      <c r="N26" s="210">
        <f t="shared" si="16"/>
        <v>8886</v>
      </c>
      <c r="O26" s="210">
        <f t="shared" si="16"/>
        <v>8886</v>
      </c>
      <c r="P26" s="210">
        <f t="shared" si="17"/>
        <v>9350.864864864865</v>
      </c>
      <c r="Q26" s="210">
        <f t="shared" si="17"/>
        <v>9815.72972972973</v>
      </c>
      <c r="R26" s="210">
        <f t="shared" si="17"/>
        <v>10280.594594594595</v>
      </c>
      <c r="S26" s="210">
        <f t="shared" si="17"/>
        <v>10745.45945945946</v>
      </c>
      <c r="T26" s="210">
        <f t="shared" si="17"/>
        <v>11210.324324324323</v>
      </c>
      <c r="U26" s="210">
        <f t="shared" si="17"/>
        <v>11675.18918918919</v>
      </c>
      <c r="V26" s="210">
        <f t="shared" si="17"/>
        <v>12140.054054054053</v>
      </c>
      <c r="W26" s="210">
        <f t="shared" si="17"/>
        <v>12604.918918918918</v>
      </c>
      <c r="X26" s="210">
        <f t="shared" si="17"/>
        <v>13069.783783783783</v>
      </c>
      <c r="Y26" s="210">
        <f t="shared" si="17"/>
        <v>13534.648648648648</v>
      </c>
      <c r="Z26" s="210">
        <f t="shared" si="18"/>
        <v>13999.513513513513</v>
      </c>
      <c r="AA26" s="210">
        <f t="shared" si="18"/>
        <v>14464.378378378378</v>
      </c>
      <c r="AB26" s="210">
        <f t="shared" si="18"/>
        <v>14929.243243243243</v>
      </c>
      <c r="AC26" s="210">
        <f t="shared" si="18"/>
        <v>15394.108108108108</v>
      </c>
      <c r="AD26" s="210">
        <f t="shared" si="18"/>
        <v>15858.972972972973</v>
      </c>
      <c r="AE26" s="210">
        <f t="shared" si="18"/>
        <v>16323.837837837837</v>
      </c>
      <c r="AF26" s="210">
        <f t="shared" si="18"/>
        <v>16788.702702702703</v>
      </c>
      <c r="AG26" s="210">
        <f t="shared" si="18"/>
        <v>17253.567567567567</v>
      </c>
      <c r="AH26" s="210">
        <f t="shared" si="18"/>
        <v>17755.682926829268</v>
      </c>
      <c r="AI26" s="210">
        <f t="shared" si="18"/>
        <v>18295.048780487807</v>
      </c>
      <c r="AJ26" s="210">
        <f t="shared" si="19"/>
        <v>18834.414634146342</v>
      </c>
      <c r="AK26" s="210">
        <f t="shared" si="19"/>
        <v>19373.780487804877</v>
      </c>
      <c r="AL26" s="210">
        <f t="shared" si="19"/>
        <v>19913.146341463413</v>
      </c>
      <c r="AM26" s="210">
        <f t="shared" si="19"/>
        <v>20452.512195121952</v>
      </c>
      <c r="AN26" s="210">
        <f t="shared" si="19"/>
        <v>20991.878048780487</v>
      </c>
      <c r="AO26" s="210">
        <f t="shared" si="19"/>
        <v>21531.243902439026</v>
      </c>
      <c r="AP26" s="210">
        <f t="shared" si="19"/>
        <v>22070.609756097561</v>
      </c>
      <c r="AQ26" s="210">
        <f t="shared" si="19"/>
        <v>22609.975609756097</v>
      </c>
      <c r="AR26" s="210">
        <f t="shared" si="19"/>
        <v>23149.341463414632</v>
      </c>
      <c r="AS26" s="210">
        <f t="shared" si="19"/>
        <v>23688.707317073171</v>
      </c>
      <c r="AT26" s="210">
        <f t="shared" si="20"/>
        <v>24228.073170731706</v>
      </c>
      <c r="AU26" s="210">
        <f t="shared" si="20"/>
        <v>24767.439024390245</v>
      </c>
      <c r="AV26" s="210">
        <f t="shared" si="20"/>
        <v>25306.804878048781</v>
      </c>
      <c r="AW26" s="210">
        <f t="shared" si="20"/>
        <v>25846.170731707316</v>
      </c>
      <c r="AX26" s="210">
        <f t="shared" si="20"/>
        <v>26385.536585365851</v>
      </c>
      <c r="AY26" s="210">
        <f t="shared" si="20"/>
        <v>26924.90243902439</v>
      </c>
      <c r="AZ26" s="210">
        <f t="shared" si="20"/>
        <v>27464.268292682929</v>
      </c>
      <c r="BA26" s="210">
        <f t="shared" si="20"/>
        <v>28003.634146341465</v>
      </c>
      <c r="BB26" s="210">
        <f t="shared" si="20"/>
        <v>28543</v>
      </c>
      <c r="BC26" s="210">
        <f t="shared" si="20"/>
        <v>29082.365853658535</v>
      </c>
      <c r="BD26" s="210">
        <f t="shared" si="21"/>
        <v>29621.731707317071</v>
      </c>
      <c r="BE26" s="210">
        <f t="shared" si="21"/>
        <v>30161.09756097561</v>
      </c>
      <c r="BF26" s="210">
        <f t="shared" si="21"/>
        <v>30700.463414634149</v>
      </c>
      <c r="BG26" s="210">
        <f t="shared" si="21"/>
        <v>31239.829268292684</v>
      </c>
      <c r="BH26" s="210">
        <f t="shared" si="21"/>
        <v>31779.195121951219</v>
      </c>
      <c r="BI26" s="210">
        <f t="shared" si="21"/>
        <v>32318.560975609755</v>
      </c>
      <c r="BJ26" s="210">
        <f t="shared" si="21"/>
        <v>32857.92682926829</v>
      </c>
      <c r="BK26" s="210">
        <f t="shared" si="21"/>
        <v>33397.292682926825</v>
      </c>
      <c r="BL26" s="210">
        <f t="shared" si="21"/>
        <v>33936.658536585368</v>
      </c>
      <c r="BM26" s="210">
        <f t="shared" si="21"/>
        <v>34476.024390243903</v>
      </c>
      <c r="BN26" s="210">
        <f t="shared" si="22"/>
        <v>35015.390243902439</v>
      </c>
      <c r="BO26" s="210">
        <f t="shared" si="22"/>
        <v>35554.756097560974</v>
      </c>
      <c r="BP26" s="210">
        <f t="shared" si="22"/>
        <v>36094.121951219509</v>
      </c>
      <c r="BQ26" s="210">
        <f t="shared" si="22"/>
        <v>36633.487804878052</v>
      </c>
      <c r="BR26" s="210">
        <f t="shared" si="22"/>
        <v>37172.85365853658</v>
      </c>
      <c r="BS26" s="210">
        <f t="shared" si="22"/>
        <v>37712.219512195123</v>
      </c>
      <c r="BT26" s="210">
        <f t="shared" si="22"/>
        <v>38251.585365853658</v>
      </c>
      <c r="BU26" s="210">
        <f t="shared" si="22"/>
        <v>38790.951219512193</v>
      </c>
      <c r="BV26" s="210">
        <f t="shared" si="22"/>
        <v>39330.317073170736</v>
      </c>
      <c r="BW26" s="210">
        <f t="shared" si="22"/>
        <v>38971.428571428572</v>
      </c>
      <c r="BX26" s="210">
        <f t="shared" si="23"/>
        <v>37714.285714285717</v>
      </c>
      <c r="BY26" s="210">
        <f t="shared" si="23"/>
        <v>36457.142857142855</v>
      </c>
      <c r="BZ26" s="210">
        <f t="shared" si="23"/>
        <v>35200</v>
      </c>
      <c r="CA26" s="210">
        <f t="shared" si="23"/>
        <v>33942.857142857145</v>
      </c>
      <c r="CB26" s="210">
        <f t="shared" si="23"/>
        <v>32685.714285714286</v>
      </c>
      <c r="CC26" s="210">
        <f t="shared" si="23"/>
        <v>31428.571428571428</v>
      </c>
      <c r="CD26" s="210">
        <f t="shared" si="23"/>
        <v>30171.428571428572</v>
      </c>
      <c r="CE26" s="210">
        <f t="shared" si="23"/>
        <v>28914.285714285714</v>
      </c>
      <c r="CF26" s="210">
        <f t="shared" si="23"/>
        <v>27657.142857142855</v>
      </c>
      <c r="CG26" s="210">
        <f t="shared" si="23"/>
        <v>26400</v>
      </c>
      <c r="CH26" s="210">
        <f t="shared" si="24"/>
        <v>25142.857142857145</v>
      </c>
      <c r="CI26" s="210">
        <f t="shared" si="24"/>
        <v>23885.714285714286</v>
      </c>
      <c r="CJ26" s="210">
        <f t="shared" si="24"/>
        <v>22628.571428571428</v>
      </c>
      <c r="CK26" s="210">
        <f t="shared" si="24"/>
        <v>21371.428571428572</v>
      </c>
      <c r="CL26" s="210">
        <f t="shared" si="24"/>
        <v>20114.285714285714</v>
      </c>
      <c r="CM26" s="210">
        <f t="shared" si="24"/>
        <v>18857.142857142859</v>
      </c>
      <c r="CN26" s="210">
        <f t="shared" si="24"/>
        <v>17600</v>
      </c>
      <c r="CO26" s="210">
        <f t="shared" si="24"/>
        <v>16342.857142857141</v>
      </c>
      <c r="CP26" s="210">
        <f t="shared" si="24"/>
        <v>15085.714285714286</v>
      </c>
      <c r="CQ26" s="210">
        <f t="shared" si="24"/>
        <v>13828.571428571428</v>
      </c>
      <c r="CR26" s="210">
        <f t="shared" si="25"/>
        <v>12571.428571428572</v>
      </c>
      <c r="CS26" s="210">
        <f t="shared" si="25"/>
        <v>11314.285714285714</v>
      </c>
      <c r="CT26" s="210">
        <f t="shared" si="25"/>
        <v>10057.142857142859</v>
      </c>
      <c r="CU26" s="210">
        <f t="shared" si="25"/>
        <v>8800</v>
      </c>
      <c r="CV26" s="210">
        <f t="shared" si="25"/>
        <v>7542.8571428571413</v>
      </c>
      <c r="CW26" s="210">
        <f t="shared" si="25"/>
        <v>6285.7142857142826</v>
      </c>
      <c r="CX26" s="210">
        <f t="shared" si="25"/>
        <v>5028.5714285714275</v>
      </c>
      <c r="CY26" s="210">
        <f t="shared" si="25"/>
        <v>3771.4285714285725</v>
      </c>
      <c r="CZ26" s="210">
        <f t="shared" si="25"/>
        <v>2514.2857142857174</v>
      </c>
      <c r="DA26" s="210">
        <f t="shared" si="25"/>
        <v>1257.1428571428551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6550</v>
      </c>
      <c r="C29" s="203">
        <f>Income!C76</f>
        <v>13299.999999999998</v>
      </c>
      <c r="D29" s="203">
        <f>Income!D76</f>
        <v>0</v>
      </c>
      <c r="E29" s="203">
        <f>Income!E76</f>
        <v>0</v>
      </c>
      <c r="F29" s="210">
        <f t="shared" si="16"/>
        <v>6550</v>
      </c>
      <c r="G29" s="210">
        <f t="shared" si="16"/>
        <v>6550</v>
      </c>
      <c r="H29" s="210">
        <f t="shared" si="16"/>
        <v>6550</v>
      </c>
      <c r="I29" s="210">
        <f t="shared" si="16"/>
        <v>6550</v>
      </c>
      <c r="J29" s="210">
        <f t="shared" si="16"/>
        <v>6550</v>
      </c>
      <c r="K29" s="210">
        <f t="shared" si="16"/>
        <v>6550</v>
      </c>
      <c r="L29" s="210">
        <f t="shared" si="16"/>
        <v>6550</v>
      </c>
      <c r="M29" s="210">
        <f t="shared" si="16"/>
        <v>6550</v>
      </c>
      <c r="N29" s="210">
        <f t="shared" si="16"/>
        <v>6550</v>
      </c>
      <c r="O29" s="210">
        <f t="shared" si="16"/>
        <v>6550</v>
      </c>
      <c r="P29" s="210">
        <f t="shared" si="17"/>
        <v>6914.864864864865</v>
      </c>
      <c r="Q29" s="210">
        <f t="shared" si="17"/>
        <v>7279.72972972973</v>
      </c>
      <c r="R29" s="210">
        <f t="shared" si="17"/>
        <v>7644.5945945945941</v>
      </c>
      <c r="S29" s="210">
        <f t="shared" si="17"/>
        <v>8009.4594594594591</v>
      </c>
      <c r="T29" s="210">
        <f t="shared" si="17"/>
        <v>8374.3243243243232</v>
      </c>
      <c r="U29" s="210">
        <f t="shared" si="17"/>
        <v>8739.1891891891883</v>
      </c>
      <c r="V29" s="210">
        <f t="shared" si="17"/>
        <v>9104.0540540540533</v>
      </c>
      <c r="W29" s="210">
        <f t="shared" si="17"/>
        <v>9468.9189189189183</v>
      </c>
      <c r="X29" s="210">
        <f t="shared" si="17"/>
        <v>9833.7837837837833</v>
      </c>
      <c r="Y29" s="210">
        <f t="shared" si="17"/>
        <v>10198.648648648648</v>
      </c>
      <c r="Z29" s="210">
        <f t="shared" si="18"/>
        <v>10563.513513513513</v>
      </c>
      <c r="AA29" s="210">
        <f t="shared" si="18"/>
        <v>10928.378378378377</v>
      </c>
      <c r="AB29" s="210">
        <f t="shared" si="18"/>
        <v>11293.243243243242</v>
      </c>
      <c r="AC29" s="210">
        <f t="shared" si="18"/>
        <v>11658.108108108107</v>
      </c>
      <c r="AD29" s="210">
        <f t="shared" si="18"/>
        <v>12022.972972972972</v>
      </c>
      <c r="AE29" s="210">
        <f t="shared" si="18"/>
        <v>12387.837837837837</v>
      </c>
      <c r="AF29" s="210">
        <f t="shared" si="18"/>
        <v>12752.702702702702</v>
      </c>
      <c r="AG29" s="210">
        <f t="shared" si="18"/>
        <v>13117.567567567567</v>
      </c>
      <c r="AH29" s="210">
        <f t="shared" si="18"/>
        <v>13137.804878048779</v>
      </c>
      <c r="AI29" s="210">
        <f t="shared" si="18"/>
        <v>12813.41463414634</v>
      </c>
      <c r="AJ29" s="210">
        <f t="shared" si="19"/>
        <v>12489.024390243902</v>
      </c>
      <c r="AK29" s="210">
        <f t="shared" si="19"/>
        <v>12164.634146341461</v>
      </c>
      <c r="AL29" s="210">
        <f t="shared" si="19"/>
        <v>11840.243902439022</v>
      </c>
      <c r="AM29" s="210">
        <f t="shared" si="19"/>
        <v>11515.853658536584</v>
      </c>
      <c r="AN29" s="210">
        <f t="shared" si="19"/>
        <v>11191.463414634145</v>
      </c>
      <c r="AO29" s="210">
        <f t="shared" si="19"/>
        <v>10867.073170731706</v>
      </c>
      <c r="AP29" s="210">
        <f t="shared" si="19"/>
        <v>10542.682926829268</v>
      </c>
      <c r="AQ29" s="210">
        <f t="shared" si="19"/>
        <v>10218.292682926827</v>
      </c>
      <c r="AR29" s="210">
        <f t="shared" si="19"/>
        <v>9893.9024390243885</v>
      </c>
      <c r="AS29" s="210">
        <f t="shared" si="19"/>
        <v>9569.5121951219498</v>
      </c>
      <c r="AT29" s="210">
        <f t="shared" si="20"/>
        <v>9245.1219512195112</v>
      </c>
      <c r="AU29" s="210">
        <f t="shared" si="20"/>
        <v>8920.7317073170725</v>
      </c>
      <c r="AV29" s="210">
        <f t="shared" si="20"/>
        <v>8596.341463414632</v>
      </c>
      <c r="AW29" s="210">
        <f t="shared" si="20"/>
        <v>8271.9512195121933</v>
      </c>
      <c r="AX29" s="210">
        <f t="shared" si="20"/>
        <v>7947.5609756097547</v>
      </c>
      <c r="AY29" s="210">
        <f t="shared" si="20"/>
        <v>7623.170731707316</v>
      </c>
      <c r="AZ29" s="210">
        <f t="shared" si="20"/>
        <v>7298.7804878048773</v>
      </c>
      <c r="BA29" s="210">
        <f t="shared" si="20"/>
        <v>6974.3902439024378</v>
      </c>
      <c r="BB29" s="210">
        <f t="shared" si="20"/>
        <v>6650</v>
      </c>
      <c r="BC29" s="210">
        <f t="shared" si="20"/>
        <v>6325.6097560975604</v>
      </c>
      <c r="BD29" s="210">
        <f t="shared" si="21"/>
        <v>6001.2195121951218</v>
      </c>
      <c r="BE29" s="210">
        <f t="shared" si="21"/>
        <v>5676.8292682926822</v>
      </c>
      <c r="BF29" s="210">
        <f t="shared" si="21"/>
        <v>5352.4390243902435</v>
      </c>
      <c r="BG29" s="210">
        <f t="shared" si="21"/>
        <v>5028.0487804878048</v>
      </c>
      <c r="BH29" s="210">
        <f t="shared" si="21"/>
        <v>4703.6585365853662</v>
      </c>
      <c r="BI29" s="210">
        <f t="shared" si="21"/>
        <v>4379.2682926829257</v>
      </c>
      <c r="BJ29" s="210">
        <f t="shared" si="21"/>
        <v>4054.878048780487</v>
      </c>
      <c r="BK29" s="210">
        <f t="shared" si="21"/>
        <v>3730.4878048780483</v>
      </c>
      <c r="BL29" s="210">
        <f t="shared" si="21"/>
        <v>3406.0975609756097</v>
      </c>
      <c r="BM29" s="210">
        <f t="shared" si="21"/>
        <v>3081.707317073171</v>
      </c>
      <c r="BN29" s="210">
        <f t="shared" si="22"/>
        <v>2757.3170731707305</v>
      </c>
      <c r="BO29" s="210">
        <f t="shared" si="22"/>
        <v>2432.9268292682918</v>
      </c>
      <c r="BP29" s="210">
        <f t="shared" si="22"/>
        <v>2108.5365853658532</v>
      </c>
      <c r="BQ29" s="210">
        <f t="shared" si="22"/>
        <v>1784.1463414634145</v>
      </c>
      <c r="BR29" s="210">
        <f t="shared" si="22"/>
        <v>1459.7560975609758</v>
      </c>
      <c r="BS29" s="210">
        <f t="shared" si="22"/>
        <v>1135.3658536585353</v>
      </c>
      <c r="BT29" s="210">
        <f t="shared" si="22"/>
        <v>810.97560975609667</v>
      </c>
      <c r="BU29" s="210">
        <f t="shared" si="22"/>
        <v>486.58536585365982</v>
      </c>
      <c r="BV29" s="210">
        <f t="shared" si="22"/>
        <v>162.19512195122115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972.28855623071831</v>
      </c>
      <c r="C35" s="203">
        <f>Income!C83</f>
        <v>972.28855623071831</v>
      </c>
      <c r="D35" s="203">
        <f>Income!D83</f>
        <v>0</v>
      </c>
      <c r="E35" s="203">
        <f>Income!E83</f>
        <v>0</v>
      </c>
      <c r="F35" s="210">
        <f t="shared" si="16"/>
        <v>972.28855623071831</v>
      </c>
      <c r="G35" s="210">
        <f t="shared" si="16"/>
        <v>972.28855623071831</v>
      </c>
      <c r="H35" s="210">
        <f t="shared" si="16"/>
        <v>972.28855623071831</v>
      </c>
      <c r="I35" s="210">
        <f t="shared" si="16"/>
        <v>972.28855623071831</v>
      </c>
      <c r="J35" s="210">
        <f t="shared" si="16"/>
        <v>972.28855623071831</v>
      </c>
      <c r="K35" s="210">
        <f t="shared" si="16"/>
        <v>972.28855623071831</v>
      </c>
      <c r="L35" s="210">
        <f t="shared" si="16"/>
        <v>972.28855623071831</v>
      </c>
      <c r="M35" s="210">
        <f t="shared" si="16"/>
        <v>972.28855623071831</v>
      </c>
      <c r="N35" s="210">
        <f t="shared" si="16"/>
        <v>972.28855623071831</v>
      </c>
      <c r="O35" s="210">
        <f t="shared" si="16"/>
        <v>972.28855623071831</v>
      </c>
      <c r="P35" s="210">
        <f t="shared" si="17"/>
        <v>972.28855623071831</v>
      </c>
      <c r="Q35" s="210">
        <f t="shared" si="17"/>
        <v>972.28855623071831</v>
      </c>
      <c r="R35" s="210">
        <f t="shared" si="17"/>
        <v>972.28855623071831</v>
      </c>
      <c r="S35" s="210">
        <f t="shared" si="17"/>
        <v>972.28855623071831</v>
      </c>
      <c r="T35" s="210">
        <f t="shared" si="17"/>
        <v>972.28855623071831</v>
      </c>
      <c r="U35" s="210">
        <f t="shared" si="17"/>
        <v>972.28855623071831</v>
      </c>
      <c r="V35" s="210">
        <f t="shared" si="17"/>
        <v>972.28855623071831</v>
      </c>
      <c r="W35" s="210">
        <f t="shared" si="17"/>
        <v>972.28855623071831</v>
      </c>
      <c r="X35" s="210">
        <f t="shared" si="17"/>
        <v>972.28855623071831</v>
      </c>
      <c r="Y35" s="210">
        <f t="shared" si="17"/>
        <v>972.28855623071831</v>
      </c>
      <c r="Z35" s="210">
        <f t="shared" si="18"/>
        <v>972.28855623071831</v>
      </c>
      <c r="AA35" s="210">
        <f t="shared" si="18"/>
        <v>972.28855623071831</v>
      </c>
      <c r="AB35" s="210">
        <f t="shared" si="18"/>
        <v>972.28855623071831</v>
      </c>
      <c r="AC35" s="210">
        <f t="shared" si="18"/>
        <v>972.28855623071831</v>
      </c>
      <c r="AD35" s="210">
        <f t="shared" si="18"/>
        <v>972.28855623071831</v>
      </c>
      <c r="AE35" s="210">
        <f t="shared" si="18"/>
        <v>972.28855623071831</v>
      </c>
      <c r="AF35" s="210">
        <f t="shared" si="18"/>
        <v>972.28855623071831</v>
      </c>
      <c r="AG35" s="210">
        <f t="shared" si="18"/>
        <v>972.28855623071831</v>
      </c>
      <c r="AH35" s="210">
        <f t="shared" si="18"/>
        <v>960.43137871570957</v>
      </c>
      <c r="AI35" s="210">
        <f t="shared" si="18"/>
        <v>936.71702368569208</v>
      </c>
      <c r="AJ35" s="210">
        <f t="shared" si="19"/>
        <v>913.00266865567448</v>
      </c>
      <c r="AK35" s="210">
        <f t="shared" si="19"/>
        <v>889.288313625657</v>
      </c>
      <c r="AL35" s="210">
        <f t="shared" si="19"/>
        <v>865.57395859563951</v>
      </c>
      <c r="AM35" s="210">
        <f t="shared" si="19"/>
        <v>841.85960356562191</v>
      </c>
      <c r="AN35" s="210">
        <f t="shared" si="19"/>
        <v>818.14524853560442</v>
      </c>
      <c r="AO35" s="210">
        <f t="shared" si="19"/>
        <v>794.43089350558694</v>
      </c>
      <c r="AP35" s="210">
        <f t="shared" si="19"/>
        <v>770.71653847556934</v>
      </c>
      <c r="AQ35" s="210">
        <f t="shared" si="19"/>
        <v>747.00218344555196</v>
      </c>
      <c r="AR35" s="210">
        <f t="shared" si="19"/>
        <v>723.28782841553436</v>
      </c>
      <c r="AS35" s="210">
        <f t="shared" si="19"/>
        <v>699.57347338551688</v>
      </c>
      <c r="AT35" s="210">
        <f t="shared" si="20"/>
        <v>675.85911835549928</v>
      </c>
      <c r="AU35" s="210">
        <f t="shared" si="20"/>
        <v>652.14476332548179</v>
      </c>
      <c r="AV35" s="210">
        <f t="shared" si="20"/>
        <v>628.4304082954643</v>
      </c>
      <c r="AW35" s="210">
        <f t="shared" si="20"/>
        <v>604.71605326544682</v>
      </c>
      <c r="AX35" s="210">
        <f t="shared" si="20"/>
        <v>581.00169823542922</v>
      </c>
      <c r="AY35" s="210">
        <f t="shared" si="20"/>
        <v>557.28734320541173</v>
      </c>
      <c r="AZ35" s="210">
        <f t="shared" si="20"/>
        <v>533.57298817539413</v>
      </c>
      <c r="BA35" s="210">
        <f t="shared" si="20"/>
        <v>509.8586331453767</v>
      </c>
      <c r="BB35" s="210">
        <f t="shared" si="20"/>
        <v>486.14427811535916</v>
      </c>
      <c r="BC35" s="210">
        <f t="shared" si="20"/>
        <v>462.42992308534167</v>
      </c>
      <c r="BD35" s="210">
        <f t="shared" si="21"/>
        <v>438.71556805532407</v>
      </c>
      <c r="BE35" s="210">
        <f t="shared" si="21"/>
        <v>415.00121302530658</v>
      </c>
      <c r="BF35" s="210">
        <f t="shared" si="21"/>
        <v>391.2868579952891</v>
      </c>
      <c r="BG35" s="210">
        <f t="shared" si="21"/>
        <v>367.57250296527161</v>
      </c>
      <c r="BH35" s="210">
        <f t="shared" si="21"/>
        <v>343.85814793525401</v>
      </c>
      <c r="BI35" s="210">
        <f t="shared" si="21"/>
        <v>320.14379290523652</v>
      </c>
      <c r="BJ35" s="210">
        <f t="shared" si="21"/>
        <v>296.42943787521892</v>
      </c>
      <c r="BK35" s="210">
        <f t="shared" si="21"/>
        <v>272.71508284520155</v>
      </c>
      <c r="BL35" s="210">
        <f t="shared" si="21"/>
        <v>249.00072781518395</v>
      </c>
      <c r="BM35" s="210">
        <f t="shared" si="21"/>
        <v>225.28637278516646</v>
      </c>
      <c r="BN35" s="210">
        <f t="shared" si="22"/>
        <v>201.57201775514886</v>
      </c>
      <c r="BO35" s="210">
        <f t="shared" si="22"/>
        <v>177.85766272513138</v>
      </c>
      <c r="BP35" s="210">
        <f t="shared" si="22"/>
        <v>154.14330769511389</v>
      </c>
      <c r="BQ35" s="210">
        <f t="shared" si="22"/>
        <v>130.4289526650964</v>
      </c>
      <c r="BR35" s="210">
        <f t="shared" si="22"/>
        <v>106.7145976350788</v>
      </c>
      <c r="BS35" s="210">
        <f t="shared" si="22"/>
        <v>83.000242605061203</v>
      </c>
      <c r="BT35" s="210">
        <f t="shared" si="22"/>
        <v>59.28588757504383</v>
      </c>
      <c r="BU35" s="210">
        <f t="shared" si="22"/>
        <v>35.571532545026344</v>
      </c>
      <c r="BV35" s="210">
        <f t="shared" si="22"/>
        <v>11.857177515008743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16408.28855623072</v>
      </c>
      <c r="C38" s="203">
        <f>Income!C88</f>
        <v>31758.28855623072</v>
      </c>
      <c r="D38" s="203">
        <f>Income!D88</f>
        <v>39600</v>
      </c>
      <c r="E38" s="203">
        <f>Income!E88</f>
        <v>0</v>
      </c>
      <c r="F38" s="204">
        <f t="shared" ref="F38:AK38" si="26">SUM(F25:F37)</f>
        <v>16408.28855623072</v>
      </c>
      <c r="G38" s="204">
        <f t="shared" si="26"/>
        <v>16408.28855623072</v>
      </c>
      <c r="H38" s="204">
        <f t="shared" si="26"/>
        <v>16408.28855623072</v>
      </c>
      <c r="I38" s="204">
        <f t="shared" si="26"/>
        <v>16408.28855623072</v>
      </c>
      <c r="J38" s="204">
        <f t="shared" si="26"/>
        <v>16408.28855623072</v>
      </c>
      <c r="K38" s="204">
        <f t="shared" si="26"/>
        <v>16408.28855623072</v>
      </c>
      <c r="L38" s="204">
        <f t="shared" si="26"/>
        <v>16408.28855623072</v>
      </c>
      <c r="M38" s="204">
        <f t="shared" si="26"/>
        <v>16408.28855623072</v>
      </c>
      <c r="N38" s="204">
        <f t="shared" si="26"/>
        <v>16408.28855623072</v>
      </c>
      <c r="O38" s="204">
        <f t="shared" si="26"/>
        <v>16408.28855623072</v>
      </c>
      <c r="P38" s="204">
        <f t="shared" si="26"/>
        <v>17238.018285960447</v>
      </c>
      <c r="Q38" s="204">
        <f t="shared" si="26"/>
        <v>18067.74801569018</v>
      </c>
      <c r="R38" s="204">
        <f t="shared" si="26"/>
        <v>18897.477745419907</v>
      </c>
      <c r="S38" s="204">
        <f t="shared" si="26"/>
        <v>19727.20747514964</v>
      </c>
      <c r="T38" s="204">
        <f t="shared" si="26"/>
        <v>20556.937204879367</v>
      </c>
      <c r="U38" s="204">
        <f t="shared" si="26"/>
        <v>21386.6669346091</v>
      </c>
      <c r="V38" s="204">
        <f t="shared" si="26"/>
        <v>22216.396664338827</v>
      </c>
      <c r="W38" s="204">
        <f t="shared" si="26"/>
        <v>23046.126394068553</v>
      </c>
      <c r="X38" s="204">
        <f t="shared" si="26"/>
        <v>23875.856123798287</v>
      </c>
      <c r="Y38" s="204">
        <f t="shared" si="26"/>
        <v>24705.585853528013</v>
      </c>
      <c r="Z38" s="204">
        <f t="shared" si="26"/>
        <v>25535.315583257747</v>
      </c>
      <c r="AA38" s="204">
        <f t="shared" si="26"/>
        <v>26365.045312987473</v>
      </c>
      <c r="AB38" s="204">
        <f t="shared" si="26"/>
        <v>27194.775042717207</v>
      </c>
      <c r="AC38" s="204">
        <f t="shared" si="26"/>
        <v>28024.504772446933</v>
      </c>
      <c r="AD38" s="204">
        <f t="shared" si="26"/>
        <v>28854.234502176667</v>
      </c>
      <c r="AE38" s="204">
        <f t="shared" si="26"/>
        <v>29683.964231906393</v>
      </c>
      <c r="AF38" s="204">
        <f t="shared" si="26"/>
        <v>30513.693961636127</v>
      </c>
      <c r="AG38" s="204">
        <f t="shared" si="26"/>
        <v>31343.423691365853</v>
      </c>
      <c r="AH38" s="204">
        <f t="shared" si="26"/>
        <v>31853.919183593753</v>
      </c>
      <c r="AI38" s="204">
        <f t="shared" si="26"/>
        <v>32045.18043831984</v>
      </c>
      <c r="AJ38" s="204">
        <f t="shared" si="26"/>
        <v>32236.441693045919</v>
      </c>
      <c r="AK38" s="204">
        <f t="shared" si="26"/>
        <v>32427.702947771995</v>
      </c>
      <c r="AL38" s="204">
        <f t="shared" ref="AL38:BQ38" si="27">SUM(AL25:AL37)</f>
        <v>32618.964202498075</v>
      </c>
      <c r="AM38" s="204">
        <f t="shared" si="27"/>
        <v>32810.225457224158</v>
      </c>
      <c r="AN38" s="204">
        <f t="shared" si="27"/>
        <v>33001.486711950238</v>
      </c>
      <c r="AO38" s="204">
        <f t="shared" si="27"/>
        <v>33192.747966676317</v>
      </c>
      <c r="AP38" s="204">
        <f t="shared" si="27"/>
        <v>33384.009221402397</v>
      </c>
      <c r="AQ38" s="204">
        <f t="shared" si="27"/>
        <v>33575.270476128477</v>
      </c>
      <c r="AR38" s="204">
        <f t="shared" si="27"/>
        <v>33766.531730854556</v>
      </c>
      <c r="AS38" s="204">
        <f t="shared" si="27"/>
        <v>33957.792985580636</v>
      </c>
      <c r="AT38" s="204">
        <f t="shared" si="27"/>
        <v>34149.054240306716</v>
      </c>
      <c r="AU38" s="204">
        <f t="shared" si="27"/>
        <v>34340.315495032795</v>
      </c>
      <c r="AV38" s="204">
        <f t="shared" si="27"/>
        <v>34531.576749758875</v>
      </c>
      <c r="AW38" s="204">
        <f t="shared" si="27"/>
        <v>34722.838004484955</v>
      </c>
      <c r="AX38" s="204">
        <f t="shared" si="27"/>
        <v>34914.099259211034</v>
      </c>
      <c r="AY38" s="204">
        <f t="shared" si="27"/>
        <v>35105.360513937114</v>
      </c>
      <c r="AZ38" s="204">
        <f t="shared" si="27"/>
        <v>35296.621768663201</v>
      </c>
      <c r="BA38" s="204">
        <f t="shared" si="27"/>
        <v>35487.88302338928</v>
      </c>
      <c r="BB38" s="204">
        <f t="shared" si="27"/>
        <v>35679.14427811536</v>
      </c>
      <c r="BC38" s="204">
        <f t="shared" si="27"/>
        <v>35870.40553284144</v>
      </c>
      <c r="BD38" s="204">
        <f t="shared" si="27"/>
        <v>36061.666787567519</v>
      </c>
      <c r="BE38" s="204">
        <f t="shared" si="27"/>
        <v>36252.928042293599</v>
      </c>
      <c r="BF38" s="204">
        <f t="shared" si="27"/>
        <v>36444.189297019686</v>
      </c>
      <c r="BG38" s="204">
        <f t="shared" si="27"/>
        <v>36635.450551745766</v>
      </c>
      <c r="BH38" s="204">
        <f t="shared" si="27"/>
        <v>36826.711806471838</v>
      </c>
      <c r="BI38" s="204">
        <f t="shared" si="27"/>
        <v>37017.973061197918</v>
      </c>
      <c r="BJ38" s="204">
        <f t="shared" si="27"/>
        <v>37209.23431592399</v>
      </c>
      <c r="BK38" s="204">
        <f t="shared" si="27"/>
        <v>37400.495570650077</v>
      </c>
      <c r="BL38" s="204">
        <f t="shared" si="27"/>
        <v>37591.756825376164</v>
      </c>
      <c r="BM38" s="204">
        <f t="shared" si="27"/>
        <v>37783.018080102236</v>
      </c>
      <c r="BN38" s="204">
        <f t="shared" si="27"/>
        <v>37974.279334828316</v>
      </c>
      <c r="BO38" s="204">
        <f t="shared" si="27"/>
        <v>38165.540589554395</v>
      </c>
      <c r="BP38" s="204">
        <f t="shared" si="27"/>
        <v>38356.801844280475</v>
      </c>
      <c r="BQ38" s="204">
        <f t="shared" si="27"/>
        <v>38548.063099006562</v>
      </c>
      <c r="BR38" s="204">
        <f t="shared" ref="BR38:CW38" si="28">SUM(BR25:BR37)</f>
        <v>38739.324353732634</v>
      </c>
      <c r="BS38" s="204">
        <f t="shared" si="28"/>
        <v>38930.585608458721</v>
      </c>
      <c r="BT38" s="204">
        <f t="shared" si="28"/>
        <v>39121.846863184801</v>
      </c>
      <c r="BU38" s="204">
        <f t="shared" si="28"/>
        <v>39313.108117910881</v>
      </c>
      <c r="BV38" s="204">
        <f t="shared" si="28"/>
        <v>39504.369372636967</v>
      </c>
      <c r="BW38" s="204">
        <f t="shared" si="28"/>
        <v>38971.428571428572</v>
      </c>
      <c r="BX38" s="204">
        <f t="shared" si="28"/>
        <v>37714.285714285717</v>
      </c>
      <c r="BY38" s="204">
        <f t="shared" si="28"/>
        <v>36457.142857142855</v>
      </c>
      <c r="BZ38" s="204">
        <f t="shared" si="28"/>
        <v>35200</v>
      </c>
      <c r="CA38" s="204">
        <f t="shared" si="28"/>
        <v>33942.857142857145</v>
      </c>
      <c r="CB38" s="204">
        <f t="shared" si="28"/>
        <v>32685.714285714286</v>
      </c>
      <c r="CC38" s="204">
        <f t="shared" si="28"/>
        <v>31428.571428571428</v>
      </c>
      <c r="CD38" s="204">
        <f t="shared" si="28"/>
        <v>30171.428571428572</v>
      </c>
      <c r="CE38" s="204">
        <f t="shared" si="28"/>
        <v>28914.285714285714</v>
      </c>
      <c r="CF38" s="204">
        <f t="shared" si="28"/>
        <v>27657.142857142855</v>
      </c>
      <c r="CG38" s="204">
        <f t="shared" si="28"/>
        <v>26400</v>
      </c>
      <c r="CH38" s="204">
        <f t="shared" si="28"/>
        <v>25142.857142857145</v>
      </c>
      <c r="CI38" s="204">
        <f t="shared" si="28"/>
        <v>23885.714285714286</v>
      </c>
      <c r="CJ38" s="204">
        <f t="shared" si="28"/>
        <v>22628.571428571428</v>
      </c>
      <c r="CK38" s="204">
        <f t="shared" si="28"/>
        <v>21371.428571428572</v>
      </c>
      <c r="CL38" s="204">
        <f t="shared" si="28"/>
        <v>20114.285714285714</v>
      </c>
      <c r="CM38" s="204">
        <f t="shared" si="28"/>
        <v>18857.142857142859</v>
      </c>
      <c r="CN38" s="204">
        <f t="shared" si="28"/>
        <v>17600</v>
      </c>
      <c r="CO38" s="204">
        <f t="shared" si="28"/>
        <v>16342.857142857141</v>
      </c>
      <c r="CP38" s="204">
        <f t="shared" si="28"/>
        <v>15085.714285714286</v>
      </c>
      <c r="CQ38" s="204">
        <f t="shared" si="28"/>
        <v>13828.571428571428</v>
      </c>
      <c r="CR38" s="204">
        <f t="shared" si="28"/>
        <v>12571.428571428572</v>
      </c>
      <c r="CS38" s="204">
        <f t="shared" si="28"/>
        <v>11314.285714285714</v>
      </c>
      <c r="CT38" s="204">
        <f t="shared" si="28"/>
        <v>10057.142857142859</v>
      </c>
      <c r="CU38" s="204">
        <f t="shared" si="28"/>
        <v>8800</v>
      </c>
      <c r="CV38" s="204">
        <f t="shared" si="28"/>
        <v>7542.8571428571413</v>
      </c>
      <c r="CW38" s="204">
        <f t="shared" si="28"/>
        <v>6285.7142857142826</v>
      </c>
      <c r="CX38" s="204">
        <f>SUM(CX25:CX37)</f>
        <v>5028.5714285714275</v>
      </c>
      <c r="CY38" s="204">
        <f>SUM(CY25:CY37)</f>
        <v>3771.4285714285725</v>
      </c>
      <c r="CZ38" s="204">
        <f>SUM(CZ25:CZ37)</f>
        <v>2514.2857142857174</v>
      </c>
      <c r="DA38" s="204">
        <f>SUM(DA25:DA37)</f>
        <v>1257.1428571428551</v>
      </c>
    </row>
    <row r="39" spans="1:105">
      <c r="A39" s="201" t="str">
        <f>Income!A89</f>
        <v>Food Poverty line</v>
      </c>
      <c r="B39" s="203">
        <f>Income!B89</f>
        <v>17800.515655036419</v>
      </c>
      <c r="C39" s="203">
        <f>Income!C89</f>
        <v>17800.515655036419</v>
      </c>
      <c r="D39" s="203">
        <f>Income!D89</f>
        <v>17800.515655036419</v>
      </c>
      <c r="E39" s="203">
        <f>Income!E89</f>
        <v>17800.515655036415</v>
      </c>
      <c r="F39" s="204">
        <f t="shared" ref="F39:U39" si="29">IF(F$2&lt;=($B$2+$C$2+$D$2),IF(F$2&lt;=($B$2+$C$2),IF(F$2&lt;=$B$2,$B39,$C39),$D39),$E39)</f>
        <v>17800.515655036419</v>
      </c>
      <c r="G39" s="204">
        <f t="shared" si="29"/>
        <v>17800.515655036419</v>
      </c>
      <c r="H39" s="204">
        <f t="shared" si="29"/>
        <v>17800.515655036419</v>
      </c>
      <c r="I39" s="204">
        <f t="shared" si="29"/>
        <v>17800.515655036419</v>
      </c>
      <c r="J39" s="204">
        <f t="shared" si="29"/>
        <v>17800.515655036419</v>
      </c>
      <c r="K39" s="204">
        <f t="shared" si="29"/>
        <v>17800.515655036419</v>
      </c>
      <c r="L39" s="204">
        <f t="shared" si="29"/>
        <v>17800.515655036419</v>
      </c>
      <c r="M39" s="204">
        <f t="shared" si="29"/>
        <v>17800.515655036419</v>
      </c>
      <c r="N39" s="204">
        <f t="shared" si="29"/>
        <v>17800.515655036419</v>
      </c>
      <c r="O39" s="204">
        <f t="shared" si="29"/>
        <v>17800.515655036419</v>
      </c>
      <c r="P39" s="204">
        <f t="shared" si="29"/>
        <v>17800.515655036419</v>
      </c>
      <c r="Q39" s="204">
        <f t="shared" si="29"/>
        <v>17800.515655036419</v>
      </c>
      <c r="R39" s="204">
        <f t="shared" si="29"/>
        <v>17800.515655036419</v>
      </c>
      <c r="S39" s="204">
        <f t="shared" si="29"/>
        <v>17800.515655036419</v>
      </c>
      <c r="T39" s="204">
        <f t="shared" si="29"/>
        <v>17800.515655036419</v>
      </c>
      <c r="U39" s="204">
        <f t="shared" si="29"/>
        <v>17800.515655036419</v>
      </c>
      <c r="V39" s="204">
        <f t="shared" ref="V39:AK40" si="30">IF(V$2&lt;=($B$2+$C$2+$D$2),IF(V$2&lt;=($B$2+$C$2),IF(V$2&lt;=$B$2,$B39,$C39),$D39),$E39)</f>
        <v>17800.515655036419</v>
      </c>
      <c r="W39" s="204">
        <f t="shared" si="30"/>
        <v>17800.515655036419</v>
      </c>
      <c r="X39" s="204">
        <f t="shared" si="30"/>
        <v>17800.515655036419</v>
      </c>
      <c r="Y39" s="204">
        <f t="shared" si="30"/>
        <v>17800.515655036419</v>
      </c>
      <c r="Z39" s="204">
        <f t="shared" si="30"/>
        <v>17800.515655036419</v>
      </c>
      <c r="AA39" s="204">
        <f t="shared" si="30"/>
        <v>17800.515655036419</v>
      </c>
      <c r="AB39" s="204">
        <f t="shared" si="30"/>
        <v>17800.515655036419</v>
      </c>
      <c r="AC39" s="204">
        <f t="shared" si="30"/>
        <v>17800.515655036419</v>
      </c>
      <c r="AD39" s="204">
        <f t="shared" si="30"/>
        <v>17800.515655036419</v>
      </c>
      <c r="AE39" s="204">
        <f t="shared" si="30"/>
        <v>17800.515655036419</v>
      </c>
      <c r="AF39" s="204">
        <f t="shared" si="30"/>
        <v>17800.515655036419</v>
      </c>
      <c r="AG39" s="204">
        <f t="shared" si="30"/>
        <v>17800.515655036419</v>
      </c>
      <c r="AH39" s="204">
        <f t="shared" si="30"/>
        <v>17800.515655036419</v>
      </c>
      <c r="AI39" s="204">
        <f t="shared" si="30"/>
        <v>17800.515655036419</v>
      </c>
      <c r="AJ39" s="204">
        <f t="shared" si="30"/>
        <v>17800.515655036419</v>
      </c>
      <c r="AK39" s="204">
        <f t="shared" si="30"/>
        <v>17800.515655036419</v>
      </c>
      <c r="AL39" s="204">
        <f t="shared" ref="AL39:BA40" si="31">IF(AL$2&lt;=($B$2+$C$2+$D$2),IF(AL$2&lt;=($B$2+$C$2),IF(AL$2&lt;=$B$2,$B39,$C39),$D39),$E39)</f>
        <v>17800.515655036419</v>
      </c>
      <c r="AM39" s="204">
        <f t="shared" si="31"/>
        <v>17800.515655036419</v>
      </c>
      <c r="AN39" s="204">
        <f t="shared" si="31"/>
        <v>17800.515655036419</v>
      </c>
      <c r="AO39" s="204">
        <f t="shared" si="31"/>
        <v>17800.515655036419</v>
      </c>
      <c r="AP39" s="204">
        <f t="shared" si="31"/>
        <v>17800.515655036419</v>
      </c>
      <c r="AQ39" s="204">
        <f t="shared" si="31"/>
        <v>17800.515655036419</v>
      </c>
      <c r="AR39" s="204">
        <f t="shared" si="31"/>
        <v>17800.515655036419</v>
      </c>
      <c r="AS39" s="204">
        <f t="shared" si="31"/>
        <v>17800.515655036419</v>
      </c>
      <c r="AT39" s="204">
        <f t="shared" si="31"/>
        <v>17800.515655036419</v>
      </c>
      <c r="AU39" s="204">
        <f t="shared" si="31"/>
        <v>17800.515655036419</v>
      </c>
      <c r="AV39" s="204">
        <f t="shared" si="31"/>
        <v>17800.515655036419</v>
      </c>
      <c r="AW39" s="204">
        <f t="shared" si="31"/>
        <v>17800.515655036419</v>
      </c>
      <c r="AX39" s="204">
        <f t="shared" si="31"/>
        <v>17800.515655036419</v>
      </c>
      <c r="AY39" s="204">
        <f t="shared" si="31"/>
        <v>17800.515655036419</v>
      </c>
      <c r="AZ39" s="204">
        <f t="shared" si="31"/>
        <v>17800.515655036419</v>
      </c>
      <c r="BA39" s="204">
        <f t="shared" si="31"/>
        <v>17800.515655036419</v>
      </c>
      <c r="BB39" s="204">
        <f t="shared" ref="BB39:CD40" si="32">IF(BB$2&lt;=($B$2+$C$2+$D$2),IF(BB$2&lt;=($B$2+$C$2),IF(BB$2&lt;=$B$2,$B39,$C39),$D39),$E39)</f>
        <v>17800.515655036419</v>
      </c>
      <c r="BC39" s="204">
        <f t="shared" si="32"/>
        <v>17800.515655036419</v>
      </c>
      <c r="BD39" s="204">
        <f t="shared" si="32"/>
        <v>17800.515655036419</v>
      </c>
      <c r="BE39" s="204">
        <f t="shared" si="32"/>
        <v>17800.515655036419</v>
      </c>
      <c r="BF39" s="204">
        <f t="shared" si="32"/>
        <v>17800.515655036419</v>
      </c>
      <c r="BG39" s="204">
        <f t="shared" si="32"/>
        <v>17800.515655036419</v>
      </c>
      <c r="BH39" s="204">
        <f t="shared" si="32"/>
        <v>17800.515655036419</v>
      </c>
      <c r="BI39" s="204">
        <f t="shared" si="32"/>
        <v>17800.515655036419</v>
      </c>
      <c r="BJ39" s="204">
        <f t="shared" si="32"/>
        <v>17800.515655036419</v>
      </c>
      <c r="BK39" s="204">
        <f t="shared" si="32"/>
        <v>17800.515655036419</v>
      </c>
      <c r="BL39" s="204">
        <f t="shared" si="32"/>
        <v>17800.515655036419</v>
      </c>
      <c r="BM39" s="204">
        <f t="shared" si="32"/>
        <v>17800.515655036419</v>
      </c>
      <c r="BN39" s="204">
        <f t="shared" si="32"/>
        <v>17800.515655036419</v>
      </c>
      <c r="BO39" s="204">
        <f t="shared" si="32"/>
        <v>17800.515655036419</v>
      </c>
      <c r="BP39" s="204">
        <f t="shared" si="32"/>
        <v>17800.515655036419</v>
      </c>
      <c r="BQ39" s="204">
        <f t="shared" si="32"/>
        <v>17800.515655036419</v>
      </c>
      <c r="BR39" s="204">
        <f t="shared" si="32"/>
        <v>17800.515655036419</v>
      </c>
      <c r="BS39" s="204">
        <f t="shared" si="32"/>
        <v>17800.515655036419</v>
      </c>
      <c r="BT39" s="204">
        <f t="shared" si="32"/>
        <v>17800.515655036419</v>
      </c>
      <c r="BU39" s="204">
        <f t="shared" si="32"/>
        <v>17800.515655036419</v>
      </c>
      <c r="BV39" s="204">
        <f t="shared" si="32"/>
        <v>17800.515655036419</v>
      </c>
      <c r="BW39" s="204">
        <f t="shared" si="32"/>
        <v>17800.515655036419</v>
      </c>
      <c r="BX39" s="204">
        <f t="shared" si="32"/>
        <v>17800.515655036419</v>
      </c>
      <c r="BY39" s="204">
        <f t="shared" si="32"/>
        <v>17800.515655036419</v>
      </c>
      <c r="BZ39" s="204">
        <f t="shared" si="32"/>
        <v>17800.515655036419</v>
      </c>
      <c r="CA39" s="204">
        <f t="shared" si="32"/>
        <v>17800.515655036419</v>
      </c>
      <c r="CB39" s="204">
        <f t="shared" si="32"/>
        <v>17800.515655036419</v>
      </c>
      <c r="CC39" s="204">
        <f t="shared" si="32"/>
        <v>17800.515655036419</v>
      </c>
      <c r="CD39" s="204">
        <f t="shared" si="32"/>
        <v>17800.515655036419</v>
      </c>
      <c r="CE39" s="204">
        <f t="shared" ref="CE39:CR40" si="33">IF(CE$2&lt;=($B$2+$C$2+$D$2),IF(CE$2&lt;=($B$2+$C$2),IF(CE$2&lt;=$B$2,$B39,$C39),$D39),$E39)</f>
        <v>17800.515655036419</v>
      </c>
      <c r="CF39" s="204">
        <f t="shared" si="33"/>
        <v>17800.515655036419</v>
      </c>
      <c r="CG39" s="204">
        <f t="shared" si="33"/>
        <v>17800.515655036419</v>
      </c>
      <c r="CH39" s="204">
        <f t="shared" si="33"/>
        <v>17800.515655036419</v>
      </c>
      <c r="CI39" s="204">
        <f t="shared" si="33"/>
        <v>17800.515655036419</v>
      </c>
      <c r="CJ39" s="204">
        <f t="shared" si="33"/>
        <v>17800.515655036419</v>
      </c>
      <c r="CK39" s="204">
        <f t="shared" si="33"/>
        <v>17800.515655036419</v>
      </c>
      <c r="CL39" s="204">
        <f t="shared" si="33"/>
        <v>17800.515655036419</v>
      </c>
      <c r="CM39" s="204">
        <f t="shared" si="33"/>
        <v>17800.515655036419</v>
      </c>
      <c r="CN39" s="204">
        <f t="shared" si="33"/>
        <v>17800.515655036419</v>
      </c>
      <c r="CO39" s="204">
        <f t="shared" si="33"/>
        <v>17800.515655036419</v>
      </c>
      <c r="CP39" s="204">
        <f t="shared" si="33"/>
        <v>17800.515655036419</v>
      </c>
      <c r="CQ39" s="204">
        <f t="shared" si="33"/>
        <v>17800.515655036419</v>
      </c>
      <c r="CR39" s="204">
        <f t="shared" si="33"/>
        <v>17800.515655036419</v>
      </c>
      <c r="CS39" s="204">
        <f t="shared" ref="CS39:DA40" si="34">IF(CS$2&lt;=($B$2+$C$2+$D$2),IF(CS$2&lt;=($B$2+$C$2),IF(CS$2&lt;=$B$2,$B39,$C39),$D39),$E39)</f>
        <v>17800.515655036419</v>
      </c>
      <c r="CT39" s="204">
        <f t="shared" si="34"/>
        <v>17800.515655036419</v>
      </c>
      <c r="CU39" s="204">
        <f t="shared" si="34"/>
        <v>17800.515655036419</v>
      </c>
      <c r="CV39" s="204">
        <f t="shared" si="34"/>
        <v>17800.515655036419</v>
      </c>
      <c r="CW39" s="204">
        <f t="shared" si="34"/>
        <v>17800.515655036419</v>
      </c>
      <c r="CX39" s="204">
        <f t="shared" si="34"/>
        <v>17800.515655036419</v>
      </c>
      <c r="CY39" s="204">
        <f t="shared" si="34"/>
        <v>17800.515655036419</v>
      </c>
      <c r="CZ39" s="204">
        <f t="shared" si="34"/>
        <v>17800.515655036419</v>
      </c>
      <c r="DA39" s="204">
        <f t="shared" si="34"/>
        <v>17800.515655036419</v>
      </c>
    </row>
    <row r="40" spans="1:105">
      <c r="A40" s="201" t="str">
        <f>Income!A90</f>
        <v>Lower Bound Poverty line</v>
      </c>
      <c r="B40" s="203">
        <f>Income!B90</f>
        <v>25589.848988369751</v>
      </c>
      <c r="C40" s="203">
        <f>Income!C90</f>
        <v>25589.848988369751</v>
      </c>
      <c r="D40" s="203">
        <f>Income!D90</f>
        <v>25589.848988369755</v>
      </c>
      <c r="E40" s="203">
        <f>Income!E90</f>
        <v>25589.848988369748</v>
      </c>
      <c r="F40" s="204">
        <f t="shared" ref="F40:U40" si="35">IF(F$2&lt;=($B$2+$C$2+$D$2),IF(F$2&lt;=($B$2+$C$2),IF(F$2&lt;=$B$2,$B40,$C40),$D40),$E40)</f>
        <v>25589.848988369751</v>
      </c>
      <c r="G40" s="204">
        <f t="shared" si="35"/>
        <v>25589.848988369751</v>
      </c>
      <c r="H40" s="204">
        <f t="shared" si="35"/>
        <v>25589.848988369751</v>
      </c>
      <c r="I40" s="204">
        <f t="shared" si="35"/>
        <v>25589.848988369751</v>
      </c>
      <c r="J40" s="204">
        <f t="shared" si="35"/>
        <v>25589.848988369751</v>
      </c>
      <c r="K40" s="204">
        <f t="shared" si="35"/>
        <v>25589.848988369751</v>
      </c>
      <c r="L40" s="204">
        <f t="shared" si="35"/>
        <v>25589.848988369751</v>
      </c>
      <c r="M40" s="204">
        <f t="shared" si="35"/>
        <v>25589.848988369751</v>
      </c>
      <c r="N40" s="204">
        <f t="shared" si="35"/>
        <v>25589.848988369751</v>
      </c>
      <c r="O40" s="204">
        <f t="shared" si="35"/>
        <v>25589.848988369751</v>
      </c>
      <c r="P40" s="204">
        <f t="shared" si="35"/>
        <v>25589.848988369751</v>
      </c>
      <c r="Q40" s="204">
        <f t="shared" si="35"/>
        <v>25589.848988369751</v>
      </c>
      <c r="R40" s="204">
        <f t="shared" si="35"/>
        <v>25589.848988369751</v>
      </c>
      <c r="S40" s="204">
        <f t="shared" si="35"/>
        <v>25589.848988369751</v>
      </c>
      <c r="T40" s="204">
        <f t="shared" si="35"/>
        <v>25589.848988369751</v>
      </c>
      <c r="U40" s="204">
        <f t="shared" si="35"/>
        <v>25589.848988369751</v>
      </c>
      <c r="V40" s="204">
        <f t="shared" si="30"/>
        <v>25589.848988369751</v>
      </c>
      <c r="W40" s="204">
        <f t="shared" si="30"/>
        <v>25589.848988369751</v>
      </c>
      <c r="X40" s="204">
        <f t="shared" si="30"/>
        <v>25589.848988369751</v>
      </c>
      <c r="Y40" s="204">
        <f t="shared" si="30"/>
        <v>25589.848988369751</v>
      </c>
      <c r="Z40" s="204">
        <f t="shared" si="30"/>
        <v>25589.848988369751</v>
      </c>
      <c r="AA40" s="204">
        <f t="shared" si="30"/>
        <v>25589.848988369751</v>
      </c>
      <c r="AB40" s="204">
        <f t="shared" si="30"/>
        <v>25589.848988369751</v>
      </c>
      <c r="AC40" s="204">
        <f t="shared" si="30"/>
        <v>25589.848988369751</v>
      </c>
      <c r="AD40" s="204">
        <f t="shared" si="30"/>
        <v>25589.848988369751</v>
      </c>
      <c r="AE40" s="204">
        <f t="shared" si="30"/>
        <v>25589.848988369751</v>
      </c>
      <c r="AF40" s="204">
        <f t="shared" si="30"/>
        <v>25589.848988369751</v>
      </c>
      <c r="AG40" s="204">
        <f t="shared" si="30"/>
        <v>25589.848988369751</v>
      </c>
      <c r="AH40" s="204">
        <f t="shared" si="30"/>
        <v>25589.848988369751</v>
      </c>
      <c r="AI40" s="204">
        <f t="shared" si="30"/>
        <v>25589.848988369751</v>
      </c>
      <c r="AJ40" s="204">
        <f t="shared" si="30"/>
        <v>25589.848988369751</v>
      </c>
      <c r="AK40" s="204">
        <f t="shared" si="30"/>
        <v>25589.848988369751</v>
      </c>
      <c r="AL40" s="204">
        <f t="shared" si="31"/>
        <v>25589.848988369751</v>
      </c>
      <c r="AM40" s="204">
        <f t="shared" si="31"/>
        <v>25589.848988369751</v>
      </c>
      <c r="AN40" s="204">
        <f t="shared" si="31"/>
        <v>25589.848988369751</v>
      </c>
      <c r="AO40" s="204">
        <f t="shared" si="31"/>
        <v>25589.848988369751</v>
      </c>
      <c r="AP40" s="204">
        <f t="shared" si="31"/>
        <v>25589.848988369751</v>
      </c>
      <c r="AQ40" s="204">
        <f t="shared" si="31"/>
        <v>25589.848988369755</v>
      </c>
      <c r="AR40" s="204">
        <f t="shared" si="31"/>
        <v>25589.848988369755</v>
      </c>
      <c r="AS40" s="204">
        <f t="shared" si="31"/>
        <v>25589.848988369755</v>
      </c>
      <c r="AT40" s="204">
        <f t="shared" si="31"/>
        <v>25589.848988369755</v>
      </c>
      <c r="AU40" s="204">
        <f t="shared" si="31"/>
        <v>25589.848988369755</v>
      </c>
      <c r="AV40" s="204">
        <f t="shared" si="31"/>
        <v>25589.848988369755</v>
      </c>
      <c r="AW40" s="204">
        <f t="shared" si="31"/>
        <v>25589.848988369755</v>
      </c>
      <c r="AX40" s="204">
        <f t="shared" si="31"/>
        <v>25589.848988369755</v>
      </c>
      <c r="AY40" s="204">
        <f t="shared" si="31"/>
        <v>25589.848988369755</v>
      </c>
      <c r="AZ40" s="204">
        <f t="shared" si="31"/>
        <v>25589.848988369755</v>
      </c>
      <c r="BA40" s="204">
        <f t="shared" si="31"/>
        <v>25589.848988369755</v>
      </c>
      <c r="BB40" s="204">
        <f t="shared" si="32"/>
        <v>25589.848988369755</v>
      </c>
      <c r="BC40" s="204">
        <f t="shared" si="32"/>
        <v>25589.848988369755</v>
      </c>
      <c r="BD40" s="204">
        <f t="shared" si="32"/>
        <v>25589.848988369755</v>
      </c>
      <c r="BE40" s="204">
        <f t="shared" si="32"/>
        <v>25589.848988369755</v>
      </c>
      <c r="BF40" s="204">
        <f t="shared" si="32"/>
        <v>25589.848988369755</v>
      </c>
      <c r="BG40" s="204">
        <f t="shared" si="32"/>
        <v>25589.848988369755</v>
      </c>
      <c r="BH40" s="204">
        <f t="shared" si="32"/>
        <v>25589.848988369755</v>
      </c>
      <c r="BI40" s="204">
        <f t="shared" si="32"/>
        <v>25589.848988369755</v>
      </c>
      <c r="BJ40" s="204">
        <f t="shared" si="32"/>
        <v>25589.848988369755</v>
      </c>
      <c r="BK40" s="204">
        <f t="shared" si="32"/>
        <v>25589.848988369755</v>
      </c>
      <c r="BL40" s="204">
        <f t="shared" si="32"/>
        <v>25589.848988369755</v>
      </c>
      <c r="BM40" s="204">
        <f t="shared" si="32"/>
        <v>25589.848988369755</v>
      </c>
      <c r="BN40" s="204">
        <f t="shared" si="32"/>
        <v>25589.848988369755</v>
      </c>
      <c r="BO40" s="204">
        <f t="shared" si="32"/>
        <v>25589.848988369755</v>
      </c>
      <c r="BP40" s="204">
        <f t="shared" si="32"/>
        <v>25589.848988369755</v>
      </c>
      <c r="BQ40" s="204">
        <f t="shared" si="32"/>
        <v>25589.848988369755</v>
      </c>
      <c r="BR40" s="204">
        <f t="shared" si="32"/>
        <v>25589.848988369755</v>
      </c>
      <c r="BS40" s="204">
        <f t="shared" si="32"/>
        <v>25589.848988369755</v>
      </c>
      <c r="BT40" s="204">
        <f t="shared" si="32"/>
        <v>25589.848988369755</v>
      </c>
      <c r="BU40" s="204">
        <f t="shared" si="32"/>
        <v>25589.848988369755</v>
      </c>
      <c r="BV40" s="204">
        <f t="shared" si="32"/>
        <v>25589.848988369755</v>
      </c>
      <c r="BW40" s="204">
        <f t="shared" si="32"/>
        <v>25589.848988369755</v>
      </c>
      <c r="BX40" s="204">
        <f t="shared" si="32"/>
        <v>25589.848988369755</v>
      </c>
      <c r="BY40" s="204">
        <f t="shared" si="32"/>
        <v>25589.848988369755</v>
      </c>
      <c r="BZ40" s="204">
        <f t="shared" si="32"/>
        <v>25589.848988369755</v>
      </c>
      <c r="CA40" s="204">
        <f t="shared" si="32"/>
        <v>25589.848988369755</v>
      </c>
      <c r="CB40" s="204">
        <f t="shared" si="32"/>
        <v>25589.848988369755</v>
      </c>
      <c r="CC40" s="204">
        <f t="shared" si="32"/>
        <v>25589.848988369755</v>
      </c>
      <c r="CD40" s="204">
        <f t="shared" si="32"/>
        <v>25589.848988369755</v>
      </c>
      <c r="CE40" s="204">
        <f t="shared" si="33"/>
        <v>25589.848988369755</v>
      </c>
      <c r="CF40" s="204">
        <f t="shared" si="33"/>
        <v>25589.848988369755</v>
      </c>
      <c r="CG40" s="204">
        <f t="shared" si="33"/>
        <v>25589.848988369755</v>
      </c>
      <c r="CH40" s="204">
        <f t="shared" si="33"/>
        <v>25589.848988369755</v>
      </c>
      <c r="CI40" s="204">
        <f t="shared" si="33"/>
        <v>25589.848988369755</v>
      </c>
      <c r="CJ40" s="204">
        <f t="shared" si="33"/>
        <v>25589.848988369755</v>
      </c>
      <c r="CK40" s="204">
        <f t="shared" si="33"/>
        <v>25589.848988369755</v>
      </c>
      <c r="CL40" s="204">
        <f t="shared" si="33"/>
        <v>25589.848988369755</v>
      </c>
      <c r="CM40" s="204">
        <f t="shared" si="33"/>
        <v>25589.848988369755</v>
      </c>
      <c r="CN40" s="204">
        <f t="shared" si="33"/>
        <v>25589.848988369755</v>
      </c>
      <c r="CO40" s="204">
        <f t="shared" si="33"/>
        <v>25589.848988369755</v>
      </c>
      <c r="CP40" s="204">
        <f t="shared" si="33"/>
        <v>25589.848988369755</v>
      </c>
      <c r="CQ40" s="204">
        <f t="shared" si="33"/>
        <v>25589.848988369755</v>
      </c>
      <c r="CR40" s="204">
        <f t="shared" si="33"/>
        <v>25589.848988369755</v>
      </c>
      <c r="CS40" s="204">
        <f t="shared" si="34"/>
        <v>25589.848988369755</v>
      </c>
      <c r="CT40" s="204">
        <f t="shared" si="34"/>
        <v>25589.848988369755</v>
      </c>
      <c r="CU40" s="204">
        <f t="shared" si="34"/>
        <v>25589.848988369755</v>
      </c>
      <c r="CV40" s="204">
        <f t="shared" si="34"/>
        <v>25589.848988369755</v>
      </c>
      <c r="CW40" s="204">
        <f t="shared" si="34"/>
        <v>25589.848988369755</v>
      </c>
      <c r="CX40" s="204">
        <f t="shared" si="34"/>
        <v>25589.848988369755</v>
      </c>
      <c r="CY40" s="204">
        <f t="shared" si="34"/>
        <v>25589.848988369755</v>
      </c>
      <c r="CZ40" s="204">
        <f t="shared" si="34"/>
        <v>25589.848988369755</v>
      </c>
      <c r="DA40" s="204">
        <f t="shared" si="34"/>
        <v>25589.848988369755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464.86486486486484</v>
      </c>
      <c r="Q43" s="210">
        <f t="shared" si="39"/>
        <v>464.86486486486484</v>
      </c>
      <c r="R43" s="210">
        <f t="shared" si="39"/>
        <v>464.86486486486484</v>
      </c>
      <c r="S43" s="210">
        <f t="shared" si="39"/>
        <v>464.86486486486484</v>
      </c>
      <c r="T43" s="210">
        <f t="shared" si="39"/>
        <v>464.86486486486484</v>
      </c>
      <c r="U43" s="210">
        <f t="shared" si="39"/>
        <v>464.86486486486484</v>
      </c>
      <c r="V43" s="210">
        <f t="shared" si="39"/>
        <v>464.86486486486484</v>
      </c>
      <c r="W43" s="210">
        <f t="shared" si="39"/>
        <v>464.86486486486484</v>
      </c>
      <c r="X43" s="210">
        <f t="shared" si="39"/>
        <v>464.86486486486484</v>
      </c>
      <c r="Y43" s="210">
        <f t="shared" si="39"/>
        <v>464.86486486486484</v>
      </c>
      <c r="Z43" s="210">
        <f t="shared" si="39"/>
        <v>464.86486486486484</v>
      </c>
      <c r="AA43" s="210">
        <f t="shared" si="39"/>
        <v>464.86486486486484</v>
      </c>
      <c r="AB43" s="210">
        <f t="shared" si="39"/>
        <v>464.86486486486484</v>
      </c>
      <c r="AC43" s="210">
        <f t="shared" si="39"/>
        <v>464.86486486486484</v>
      </c>
      <c r="AD43" s="210">
        <f t="shared" si="39"/>
        <v>464.86486486486484</v>
      </c>
      <c r="AE43" s="210">
        <f t="shared" si="39"/>
        <v>464.86486486486484</v>
      </c>
      <c r="AF43" s="210">
        <f t="shared" si="39"/>
        <v>464.86486486486484</v>
      </c>
      <c r="AG43" s="210">
        <f t="shared" si="39"/>
        <v>464.86486486486484</v>
      </c>
      <c r="AH43" s="210">
        <f t="shared" si="39"/>
        <v>539.36585365853659</v>
      </c>
      <c r="AI43" s="210">
        <f t="shared" si="39"/>
        <v>539.36585365853659</v>
      </c>
      <c r="AJ43" s="210">
        <f t="shared" si="39"/>
        <v>539.36585365853659</v>
      </c>
      <c r="AK43" s="210">
        <f t="shared" si="39"/>
        <v>539.36585365853659</v>
      </c>
      <c r="AL43" s="210">
        <f t="shared" ref="AL43:BQ43" si="40">IF(AL$22&lt;=$E$24,IF(AL$22&lt;=$D$24,IF(AL$22&lt;=$C$24,IF(AL$22&lt;=$B$24,$B109,($C26-$B26)/($C$24-$B$24)),($D26-$C26)/($D$24-$C$24)),($E26-$D26)/($E$24-$D$24)),$F109)</f>
        <v>539.36585365853659</v>
      </c>
      <c r="AM43" s="210">
        <f t="shared" si="40"/>
        <v>539.36585365853659</v>
      </c>
      <c r="AN43" s="210">
        <f t="shared" si="40"/>
        <v>539.36585365853659</v>
      </c>
      <c r="AO43" s="210">
        <f t="shared" si="40"/>
        <v>539.36585365853659</v>
      </c>
      <c r="AP43" s="210">
        <f t="shared" si="40"/>
        <v>539.36585365853659</v>
      </c>
      <c r="AQ43" s="210">
        <f t="shared" si="40"/>
        <v>539.36585365853659</v>
      </c>
      <c r="AR43" s="210">
        <f t="shared" si="40"/>
        <v>539.36585365853659</v>
      </c>
      <c r="AS43" s="210">
        <f t="shared" si="40"/>
        <v>539.36585365853659</v>
      </c>
      <c r="AT43" s="210">
        <f t="shared" si="40"/>
        <v>539.36585365853659</v>
      </c>
      <c r="AU43" s="210">
        <f t="shared" si="40"/>
        <v>539.36585365853659</v>
      </c>
      <c r="AV43" s="210">
        <f t="shared" si="40"/>
        <v>539.36585365853659</v>
      </c>
      <c r="AW43" s="210">
        <f t="shared" si="40"/>
        <v>539.36585365853659</v>
      </c>
      <c r="AX43" s="210">
        <f t="shared" si="40"/>
        <v>539.36585365853659</v>
      </c>
      <c r="AY43" s="210">
        <f t="shared" si="40"/>
        <v>539.36585365853659</v>
      </c>
      <c r="AZ43" s="210">
        <f t="shared" si="40"/>
        <v>539.36585365853659</v>
      </c>
      <c r="BA43" s="210">
        <f t="shared" si="40"/>
        <v>539.36585365853659</v>
      </c>
      <c r="BB43" s="210">
        <f t="shared" si="40"/>
        <v>539.36585365853659</v>
      </c>
      <c r="BC43" s="210">
        <f t="shared" si="40"/>
        <v>539.36585365853659</v>
      </c>
      <c r="BD43" s="210">
        <f t="shared" si="40"/>
        <v>539.36585365853659</v>
      </c>
      <c r="BE43" s="210">
        <f t="shared" si="40"/>
        <v>539.36585365853659</v>
      </c>
      <c r="BF43" s="210">
        <f t="shared" si="40"/>
        <v>539.36585365853659</v>
      </c>
      <c r="BG43" s="210">
        <f t="shared" si="40"/>
        <v>539.36585365853659</v>
      </c>
      <c r="BH43" s="210">
        <f t="shared" si="40"/>
        <v>539.36585365853659</v>
      </c>
      <c r="BI43" s="210">
        <f t="shared" si="40"/>
        <v>539.36585365853659</v>
      </c>
      <c r="BJ43" s="210">
        <f t="shared" si="40"/>
        <v>539.36585365853659</v>
      </c>
      <c r="BK43" s="210">
        <f t="shared" si="40"/>
        <v>539.36585365853659</v>
      </c>
      <c r="BL43" s="210">
        <f t="shared" si="40"/>
        <v>539.36585365853659</v>
      </c>
      <c r="BM43" s="210">
        <f t="shared" si="40"/>
        <v>539.36585365853659</v>
      </c>
      <c r="BN43" s="210">
        <f t="shared" si="40"/>
        <v>539.36585365853659</v>
      </c>
      <c r="BO43" s="210">
        <f t="shared" si="40"/>
        <v>539.36585365853659</v>
      </c>
      <c r="BP43" s="210">
        <f t="shared" si="40"/>
        <v>539.36585365853659</v>
      </c>
      <c r="BQ43" s="210">
        <f t="shared" si="40"/>
        <v>539.36585365853659</v>
      </c>
      <c r="BR43" s="210">
        <f t="shared" ref="BR43:DA43" si="41">IF(BR$22&lt;=$E$24,IF(BR$22&lt;=$D$24,IF(BR$22&lt;=$C$24,IF(BR$22&lt;=$B$24,$B109,($C26-$B26)/($C$24-$B$24)),($D26-$C26)/($D$24-$C$24)),($E26-$D26)/($E$24-$D$24)),$F109)</f>
        <v>539.36585365853659</v>
      </c>
      <c r="BS43" s="210">
        <f t="shared" si="41"/>
        <v>539.36585365853659</v>
      </c>
      <c r="BT43" s="210">
        <f t="shared" si="41"/>
        <v>539.36585365853659</v>
      </c>
      <c r="BU43" s="210">
        <f t="shared" si="41"/>
        <v>539.36585365853659</v>
      </c>
      <c r="BV43" s="210">
        <f t="shared" si="41"/>
        <v>539.36585365853659</v>
      </c>
      <c r="BW43" s="210">
        <f t="shared" si="41"/>
        <v>-1257.1428571428571</v>
      </c>
      <c r="BX43" s="210">
        <f t="shared" si="41"/>
        <v>-1257.1428571428571</v>
      </c>
      <c r="BY43" s="210">
        <f t="shared" si="41"/>
        <v>-1257.1428571428571</v>
      </c>
      <c r="BZ43" s="210">
        <f t="shared" si="41"/>
        <v>-1257.1428571428571</v>
      </c>
      <c r="CA43" s="210">
        <f t="shared" si="41"/>
        <v>-1257.1428571428571</v>
      </c>
      <c r="CB43" s="210">
        <f t="shared" si="41"/>
        <v>-1257.1428571428571</v>
      </c>
      <c r="CC43" s="210">
        <f t="shared" si="41"/>
        <v>-1257.1428571428571</v>
      </c>
      <c r="CD43" s="210">
        <f t="shared" si="41"/>
        <v>-1257.1428571428571</v>
      </c>
      <c r="CE43" s="210">
        <f t="shared" si="41"/>
        <v>-1257.1428571428571</v>
      </c>
      <c r="CF43" s="210">
        <f t="shared" si="41"/>
        <v>-1257.1428571428571</v>
      </c>
      <c r="CG43" s="210">
        <f t="shared" si="41"/>
        <v>-1257.1428571428571</v>
      </c>
      <c r="CH43" s="210">
        <f t="shared" si="41"/>
        <v>-1257.1428571428571</v>
      </c>
      <c r="CI43" s="210">
        <f t="shared" si="41"/>
        <v>-1257.1428571428571</v>
      </c>
      <c r="CJ43" s="210">
        <f t="shared" si="41"/>
        <v>-1257.1428571428571</v>
      </c>
      <c r="CK43" s="210">
        <f t="shared" si="41"/>
        <v>-1257.1428571428571</v>
      </c>
      <c r="CL43" s="210">
        <f t="shared" si="41"/>
        <v>-1257.1428571428571</v>
      </c>
      <c r="CM43" s="210">
        <f t="shared" si="41"/>
        <v>-1257.1428571428571</v>
      </c>
      <c r="CN43" s="210">
        <f t="shared" si="41"/>
        <v>-1257.1428571428571</v>
      </c>
      <c r="CO43" s="210">
        <f t="shared" si="41"/>
        <v>-1257.1428571428571</v>
      </c>
      <c r="CP43" s="210">
        <f t="shared" si="41"/>
        <v>-1257.1428571428571</v>
      </c>
      <c r="CQ43" s="210">
        <f t="shared" si="41"/>
        <v>-1257.1428571428571</v>
      </c>
      <c r="CR43" s="210">
        <f t="shared" si="41"/>
        <v>-1257.1428571428571</v>
      </c>
      <c r="CS43" s="210">
        <f t="shared" si="41"/>
        <v>-1257.1428571428571</v>
      </c>
      <c r="CT43" s="210">
        <f t="shared" si="41"/>
        <v>-1257.1428571428571</v>
      </c>
      <c r="CU43" s="210">
        <f t="shared" si="41"/>
        <v>-1257.1428571428571</v>
      </c>
      <c r="CV43" s="210">
        <f t="shared" si="41"/>
        <v>-1257.1428571428571</v>
      </c>
      <c r="CW43" s="210">
        <f t="shared" si="41"/>
        <v>-1257.1428571428571</v>
      </c>
      <c r="CX43" s="210">
        <f t="shared" si="41"/>
        <v>-1257.1428571428571</v>
      </c>
      <c r="CY43" s="210">
        <f t="shared" si="41"/>
        <v>-1257.1428571428571</v>
      </c>
      <c r="CZ43" s="210">
        <f t="shared" si="41"/>
        <v>-1257.1428571428571</v>
      </c>
      <c r="DA43" s="210">
        <f t="shared" si="41"/>
        <v>-1257.1428571428571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364.86486486486478</v>
      </c>
      <c r="Q46" s="210">
        <f t="shared" si="48"/>
        <v>364.86486486486478</v>
      </c>
      <c r="R46" s="210">
        <f t="shared" si="48"/>
        <v>364.86486486486478</v>
      </c>
      <c r="S46" s="210">
        <f t="shared" si="48"/>
        <v>364.86486486486478</v>
      </c>
      <c r="T46" s="210">
        <f t="shared" si="48"/>
        <v>364.86486486486478</v>
      </c>
      <c r="U46" s="210">
        <f t="shared" si="48"/>
        <v>364.86486486486478</v>
      </c>
      <c r="V46" s="210">
        <f t="shared" si="48"/>
        <v>364.86486486486478</v>
      </c>
      <c r="W46" s="210">
        <f t="shared" si="48"/>
        <v>364.86486486486478</v>
      </c>
      <c r="X46" s="210">
        <f t="shared" si="48"/>
        <v>364.86486486486478</v>
      </c>
      <c r="Y46" s="210">
        <f t="shared" si="48"/>
        <v>364.86486486486478</v>
      </c>
      <c r="Z46" s="210">
        <f t="shared" si="48"/>
        <v>364.86486486486478</v>
      </c>
      <c r="AA46" s="210">
        <f t="shared" si="48"/>
        <v>364.86486486486478</v>
      </c>
      <c r="AB46" s="210">
        <f t="shared" si="48"/>
        <v>364.86486486486478</v>
      </c>
      <c r="AC46" s="210">
        <f t="shared" si="48"/>
        <v>364.86486486486478</v>
      </c>
      <c r="AD46" s="210">
        <f t="shared" si="48"/>
        <v>364.86486486486478</v>
      </c>
      <c r="AE46" s="210">
        <f t="shared" si="48"/>
        <v>364.86486486486478</v>
      </c>
      <c r="AF46" s="210">
        <f t="shared" si="48"/>
        <v>364.86486486486478</v>
      </c>
      <c r="AG46" s="210">
        <f t="shared" si="48"/>
        <v>364.86486486486478</v>
      </c>
      <c r="AH46" s="210">
        <f t="shared" si="48"/>
        <v>-324.39024390243895</v>
      </c>
      <c r="AI46" s="210">
        <f t="shared" si="48"/>
        <v>-324.39024390243895</v>
      </c>
      <c r="AJ46" s="210">
        <f t="shared" si="48"/>
        <v>-324.39024390243895</v>
      </c>
      <c r="AK46" s="210">
        <f t="shared" si="48"/>
        <v>-324.39024390243895</v>
      </c>
      <c r="AL46" s="210">
        <f t="shared" ref="AL46:BQ46" si="49">IF(AL$22&lt;=$E$24,IF(AL$22&lt;=$D$24,IF(AL$22&lt;=$C$24,IF(AL$22&lt;=$B$24,$B112,($C29-$B29)/($C$24-$B$24)),($D29-$C29)/($D$24-$C$24)),($E29-$D29)/($E$24-$D$24)),$F112)</f>
        <v>-324.39024390243895</v>
      </c>
      <c r="AM46" s="210">
        <f t="shared" si="49"/>
        <v>-324.39024390243895</v>
      </c>
      <c r="AN46" s="210">
        <f t="shared" si="49"/>
        <v>-324.39024390243895</v>
      </c>
      <c r="AO46" s="210">
        <f t="shared" si="49"/>
        <v>-324.39024390243895</v>
      </c>
      <c r="AP46" s="210">
        <f t="shared" si="49"/>
        <v>-324.39024390243895</v>
      </c>
      <c r="AQ46" s="210">
        <f t="shared" si="49"/>
        <v>-324.39024390243895</v>
      </c>
      <c r="AR46" s="210">
        <f t="shared" si="49"/>
        <v>-324.39024390243895</v>
      </c>
      <c r="AS46" s="210">
        <f t="shared" si="49"/>
        <v>-324.39024390243895</v>
      </c>
      <c r="AT46" s="210">
        <f t="shared" si="49"/>
        <v>-324.39024390243895</v>
      </c>
      <c r="AU46" s="210">
        <f t="shared" si="49"/>
        <v>-324.39024390243895</v>
      </c>
      <c r="AV46" s="210">
        <f t="shared" si="49"/>
        <v>-324.39024390243895</v>
      </c>
      <c r="AW46" s="210">
        <f t="shared" si="49"/>
        <v>-324.39024390243895</v>
      </c>
      <c r="AX46" s="210">
        <f t="shared" si="49"/>
        <v>-324.39024390243895</v>
      </c>
      <c r="AY46" s="210">
        <f t="shared" si="49"/>
        <v>-324.39024390243895</v>
      </c>
      <c r="AZ46" s="210">
        <f t="shared" si="49"/>
        <v>-324.39024390243895</v>
      </c>
      <c r="BA46" s="210">
        <f t="shared" si="49"/>
        <v>-324.39024390243895</v>
      </c>
      <c r="BB46" s="210">
        <f t="shared" si="49"/>
        <v>-324.39024390243895</v>
      </c>
      <c r="BC46" s="210">
        <f t="shared" si="49"/>
        <v>-324.39024390243895</v>
      </c>
      <c r="BD46" s="210">
        <f t="shared" si="49"/>
        <v>-324.39024390243895</v>
      </c>
      <c r="BE46" s="210">
        <f t="shared" si="49"/>
        <v>-324.39024390243895</v>
      </c>
      <c r="BF46" s="210">
        <f t="shared" si="49"/>
        <v>-324.39024390243895</v>
      </c>
      <c r="BG46" s="210">
        <f t="shared" si="49"/>
        <v>-324.39024390243895</v>
      </c>
      <c r="BH46" s="210">
        <f t="shared" si="49"/>
        <v>-324.39024390243895</v>
      </c>
      <c r="BI46" s="210">
        <f t="shared" si="49"/>
        <v>-324.39024390243895</v>
      </c>
      <c r="BJ46" s="210">
        <f t="shared" si="49"/>
        <v>-324.39024390243895</v>
      </c>
      <c r="BK46" s="210">
        <f t="shared" si="49"/>
        <v>-324.39024390243895</v>
      </c>
      <c r="BL46" s="210">
        <f t="shared" si="49"/>
        <v>-324.39024390243895</v>
      </c>
      <c r="BM46" s="210">
        <f t="shared" si="49"/>
        <v>-324.39024390243895</v>
      </c>
      <c r="BN46" s="210">
        <f t="shared" si="49"/>
        <v>-324.39024390243895</v>
      </c>
      <c r="BO46" s="210">
        <f t="shared" si="49"/>
        <v>-324.39024390243895</v>
      </c>
      <c r="BP46" s="210">
        <f t="shared" si="49"/>
        <v>-324.39024390243895</v>
      </c>
      <c r="BQ46" s="210">
        <f t="shared" si="49"/>
        <v>-324.39024390243895</v>
      </c>
      <c r="BR46" s="210">
        <f t="shared" ref="BR46:DA46" si="50">IF(BR$22&lt;=$E$24,IF(BR$22&lt;=$D$24,IF(BR$22&lt;=$C$24,IF(BR$22&lt;=$B$24,$B112,($C29-$B29)/($C$24-$B$24)),($D29-$C29)/($D$24-$C$24)),($E29-$D29)/($E$24-$D$24)),$F112)</f>
        <v>-324.39024390243895</v>
      </c>
      <c r="BS46" s="210">
        <f t="shared" si="50"/>
        <v>-324.39024390243895</v>
      </c>
      <c r="BT46" s="210">
        <f t="shared" si="50"/>
        <v>-324.39024390243895</v>
      </c>
      <c r="BU46" s="210">
        <f t="shared" si="50"/>
        <v>-324.39024390243895</v>
      </c>
      <c r="BV46" s="210">
        <f t="shared" si="50"/>
        <v>-324.39024390243895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0</v>
      </c>
      <c r="CW49" s="210">
        <f t="shared" si="59"/>
        <v>0</v>
      </c>
      <c r="CX49" s="210">
        <f t="shared" si="59"/>
        <v>0</v>
      </c>
      <c r="CY49" s="210">
        <f t="shared" si="59"/>
        <v>0</v>
      </c>
      <c r="CZ49" s="210">
        <f t="shared" si="59"/>
        <v>0</v>
      </c>
      <c r="DA49" s="210">
        <f t="shared" si="59"/>
        <v>0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0</v>
      </c>
      <c r="CY51" s="210">
        <f t="shared" si="65"/>
        <v>0</v>
      </c>
      <c r="CZ51" s="210">
        <f t="shared" si="65"/>
        <v>0</v>
      </c>
      <c r="DA51" s="210">
        <f t="shared" si="65"/>
        <v>0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-23.714355030017519</v>
      </c>
      <c r="AI52" s="210">
        <f t="shared" si="66"/>
        <v>-23.714355030017519</v>
      </c>
      <c r="AJ52" s="210">
        <f t="shared" si="66"/>
        <v>-23.714355030017519</v>
      </c>
      <c r="AK52" s="210">
        <f t="shared" si="66"/>
        <v>-23.714355030017519</v>
      </c>
      <c r="AL52" s="210">
        <f t="shared" ref="AL52:BQ52" si="67">IF(AL$22&lt;=$E$24,IF(AL$22&lt;=$D$24,IF(AL$22&lt;=$C$24,IF(AL$22&lt;=$B$24,$B118,($C35-$B35)/($C$24-$B$24)),($D35-$C35)/($D$24-$C$24)),($E35-$D35)/($E$24-$D$24)),$F118)</f>
        <v>-23.714355030017519</v>
      </c>
      <c r="AM52" s="210">
        <f t="shared" si="67"/>
        <v>-23.714355030017519</v>
      </c>
      <c r="AN52" s="210">
        <f t="shared" si="67"/>
        <v>-23.714355030017519</v>
      </c>
      <c r="AO52" s="210">
        <f t="shared" si="67"/>
        <v>-23.714355030017519</v>
      </c>
      <c r="AP52" s="210">
        <f t="shared" si="67"/>
        <v>-23.714355030017519</v>
      </c>
      <c r="AQ52" s="210">
        <f t="shared" si="67"/>
        <v>-23.714355030017519</v>
      </c>
      <c r="AR52" s="210">
        <f t="shared" si="67"/>
        <v>-23.714355030017519</v>
      </c>
      <c r="AS52" s="210">
        <f t="shared" si="67"/>
        <v>-23.714355030017519</v>
      </c>
      <c r="AT52" s="210">
        <f t="shared" si="67"/>
        <v>-23.714355030017519</v>
      </c>
      <c r="AU52" s="210">
        <f t="shared" si="67"/>
        <v>-23.714355030017519</v>
      </c>
      <c r="AV52" s="210">
        <f t="shared" si="67"/>
        <v>-23.714355030017519</v>
      </c>
      <c r="AW52" s="210">
        <f t="shared" si="67"/>
        <v>-23.714355030017519</v>
      </c>
      <c r="AX52" s="210">
        <f t="shared" si="67"/>
        <v>-23.714355030017519</v>
      </c>
      <c r="AY52" s="210">
        <f t="shared" si="67"/>
        <v>-23.714355030017519</v>
      </c>
      <c r="AZ52" s="210">
        <f t="shared" si="67"/>
        <v>-23.714355030017519</v>
      </c>
      <c r="BA52" s="210">
        <f t="shared" si="67"/>
        <v>-23.714355030017519</v>
      </c>
      <c r="BB52" s="210">
        <f t="shared" si="67"/>
        <v>-23.714355030017519</v>
      </c>
      <c r="BC52" s="210">
        <f t="shared" si="67"/>
        <v>-23.714355030017519</v>
      </c>
      <c r="BD52" s="210">
        <f t="shared" si="67"/>
        <v>-23.714355030017519</v>
      </c>
      <c r="BE52" s="210">
        <f t="shared" si="67"/>
        <v>-23.714355030017519</v>
      </c>
      <c r="BF52" s="210">
        <f t="shared" si="67"/>
        <v>-23.714355030017519</v>
      </c>
      <c r="BG52" s="210">
        <f t="shared" si="67"/>
        <v>-23.714355030017519</v>
      </c>
      <c r="BH52" s="210">
        <f t="shared" si="67"/>
        <v>-23.714355030017519</v>
      </c>
      <c r="BI52" s="210">
        <f t="shared" si="67"/>
        <v>-23.714355030017519</v>
      </c>
      <c r="BJ52" s="210">
        <f t="shared" si="67"/>
        <v>-23.714355030017519</v>
      </c>
      <c r="BK52" s="210">
        <f t="shared" si="67"/>
        <v>-23.714355030017519</v>
      </c>
      <c r="BL52" s="210">
        <f t="shared" si="67"/>
        <v>-23.714355030017519</v>
      </c>
      <c r="BM52" s="210">
        <f t="shared" si="67"/>
        <v>-23.714355030017519</v>
      </c>
      <c r="BN52" s="210">
        <f t="shared" si="67"/>
        <v>-23.714355030017519</v>
      </c>
      <c r="BO52" s="210">
        <f t="shared" si="67"/>
        <v>-23.714355030017519</v>
      </c>
      <c r="BP52" s="210">
        <f t="shared" si="67"/>
        <v>-23.714355030017519</v>
      </c>
      <c r="BQ52" s="210">
        <f t="shared" si="67"/>
        <v>-23.714355030017519</v>
      </c>
      <c r="BR52" s="210">
        <f t="shared" ref="BR52:DA52" si="68">IF(BR$22&lt;=$E$24,IF(BR$22&lt;=$D$24,IF(BR$22&lt;=$C$24,IF(BR$22&lt;=$B$24,$B118,($C35-$B35)/($C$24-$B$24)),($D35-$C35)/($D$24-$C$24)),($E35-$D35)/($E$24-$D$24)),$F118)</f>
        <v>-23.714355030017519</v>
      </c>
      <c r="BS52" s="210">
        <f t="shared" si="68"/>
        <v>-23.714355030017519</v>
      </c>
      <c r="BT52" s="210">
        <f t="shared" si="68"/>
        <v>-23.714355030017519</v>
      </c>
      <c r="BU52" s="210">
        <f t="shared" si="68"/>
        <v>-23.714355030017519</v>
      </c>
      <c r="BV52" s="210">
        <f t="shared" si="68"/>
        <v>-23.714355030017519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11948.34</v>
      </c>
      <c r="G60" s="204">
        <f t="shared" si="78"/>
        <v>11608.08</v>
      </c>
      <c r="H60" s="204">
        <f t="shared" si="78"/>
        <v>11267.82</v>
      </c>
      <c r="I60" s="204">
        <f t="shared" si="78"/>
        <v>10927.56</v>
      </c>
      <c r="J60" s="204">
        <f t="shared" si="78"/>
        <v>10587.3</v>
      </c>
      <c r="K60" s="204">
        <f t="shared" si="78"/>
        <v>10247.040000000001</v>
      </c>
      <c r="L60" s="204">
        <f t="shared" si="78"/>
        <v>9906.7800000000007</v>
      </c>
      <c r="M60" s="204">
        <f t="shared" si="78"/>
        <v>9566.52</v>
      </c>
      <c r="N60" s="204">
        <f t="shared" si="78"/>
        <v>9226.26</v>
      </c>
      <c r="O60" s="204">
        <f t="shared" si="78"/>
        <v>8886</v>
      </c>
      <c r="P60" s="204">
        <f t="shared" si="78"/>
        <v>9350.864864864865</v>
      </c>
      <c r="Q60" s="204">
        <f t="shared" si="78"/>
        <v>9815.72972972973</v>
      </c>
      <c r="R60" s="204">
        <f t="shared" si="78"/>
        <v>10280.594594594595</v>
      </c>
      <c r="S60" s="204">
        <f t="shared" si="78"/>
        <v>10745.45945945946</v>
      </c>
      <c r="T60" s="204">
        <f t="shared" si="78"/>
        <v>11210.324324324323</v>
      </c>
      <c r="U60" s="204">
        <f t="shared" si="78"/>
        <v>11675.18918918919</v>
      </c>
      <c r="V60" s="204">
        <f t="shared" si="78"/>
        <v>12140.054054054053</v>
      </c>
      <c r="W60" s="204">
        <f t="shared" si="78"/>
        <v>12604.918918918918</v>
      </c>
      <c r="X60" s="204">
        <f t="shared" si="78"/>
        <v>13069.783783783783</v>
      </c>
      <c r="Y60" s="204">
        <f t="shared" si="78"/>
        <v>13534.648648648648</v>
      </c>
      <c r="Z60" s="204">
        <f t="shared" si="78"/>
        <v>13999.513513513513</v>
      </c>
      <c r="AA60" s="204">
        <f t="shared" si="78"/>
        <v>14464.378378378378</v>
      </c>
      <c r="AB60" s="204">
        <f t="shared" si="78"/>
        <v>14929.243243243243</v>
      </c>
      <c r="AC60" s="204">
        <f t="shared" si="78"/>
        <v>15394.108108108107</v>
      </c>
      <c r="AD60" s="204">
        <f t="shared" si="78"/>
        <v>15858.972972972973</v>
      </c>
      <c r="AE60" s="204">
        <f t="shared" si="78"/>
        <v>16323.837837837837</v>
      </c>
      <c r="AF60" s="204">
        <f t="shared" si="78"/>
        <v>16788.702702702703</v>
      </c>
      <c r="AG60" s="204">
        <f t="shared" si="78"/>
        <v>17253.567567567567</v>
      </c>
      <c r="AH60" s="204">
        <f t="shared" si="78"/>
        <v>17755.682926829268</v>
      </c>
      <c r="AI60" s="204">
        <f t="shared" si="78"/>
        <v>18295.048780487807</v>
      </c>
      <c r="AJ60" s="204">
        <f t="shared" si="78"/>
        <v>18834.414634146342</v>
      </c>
      <c r="AK60" s="204">
        <f t="shared" si="78"/>
        <v>19373.780487804877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19913.146341463413</v>
      </c>
      <c r="AM60" s="204">
        <f t="shared" si="79"/>
        <v>20452.512195121952</v>
      </c>
      <c r="AN60" s="204">
        <f t="shared" si="79"/>
        <v>20991.878048780487</v>
      </c>
      <c r="AO60" s="204">
        <f t="shared" si="79"/>
        <v>21531.243902439026</v>
      </c>
      <c r="AP60" s="204">
        <f t="shared" si="79"/>
        <v>22070.609756097561</v>
      </c>
      <c r="AQ60" s="204">
        <f t="shared" si="79"/>
        <v>22609.975609756097</v>
      </c>
      <c r="AR60" s="204">
        <f t="shared" si="79"/>
        <v>23149.341463414632</v>
      </c>
      <c r="AS60" s="204">
        <f t="shared" si="79"/>
        <v>23688.707317073171</v>
      </c>
      <c r="AT60" s="204">
        <f t="shared" si="79"/>
        <v>24228.073170731706</v>
      </c>
      <c r="AU60" s="204">
        <f t="shared" si="79"/>
        <v>24767.439024390245</v>
      </c>
      <c r="AV60" s="204">
        <f t="shared" si="79"/>
        <v>25306.804878048781</v>
      </c>
      <c r="AW60" s="204">
        <f t="shared" si="79"/>
        <v>25846.170731707316</v>
      </c>
      <c r="AX60" s="204">
        <f t="shared" si="79"/>
        <v>26385.536585365851</v>
      </c>
      <c r="AY60" s="204">
        <f t="shared" si="79"/>
        <v>26924.90243902439</v>
      </c>
      <c r="AZ60" s="204">
        <f t="shared" si="79"/>
        <v>27464.268292682929</v>
      </c>
      <c r="BA60" s="204">
        <f t="shared" si="79"/>
        <v>28003.634146341465</v>
      </c>
      <c r="BB60" s="204">
        <f t="shared" si="79"/>
        <v>28543</v>
      </c>
      <c r="BC60" s="204">
        <f t="shared" si="79"/>
        <v>29082.365853658535</v>
      </c>
      <c r="BD60" s="204">
        <f t="shared" si="79"/>
        <v>29621.731707317071</v>
      </c>
      <c r="BE60" s="204">
        <f t="shared" si="79"/>
        <v>30161.09756097561</v>
      </c>
      <c r="BF60" s="204">
        <f t="shared" si="79"/>
        <v>30700.463414634149</v>
      </c>
      <c r="BG60" s="204">
        <f t="shared" si="79"/>
        <v>31239.829268292684</v>
      </c>
      <c r="BH60" s="204">
        <f t="shared" si="79"/>
        <v>31779.195121951219</v>
      </c>
      <c r="BI60" s="204">
        <f t="shared" si="79"/>
        <v>32318.560975609755</v>
      </c>
      <c r="BJ60" s="204">
        <f t="shared" si="79"/>
        <v>32857.926829268297</v>
      </c>
      <c r="BK60" s="204">
        <f t="shared" si="79"/>
        <v>33397.292682926825</v>
      </c>
      <c r="BL60" s="204">
        <f t="shared" si="79"/>
        <v>33936.658536585368</v>
      </c>
      <c r="BM60" s="204">
        <f t="shared" si="79"/>
        <v>34476.024390243903</v>
      </c>
      <c r="BN60" s="204">
        <f t="shared" si="79"/>
        <v>35015.390243902439</v>
      </c>
      <c r="BO60" s="204">
        <f t="shared" si="79"/>
        <v>35554.756097560981</v>
      </c>
      <c r="BP60" s="204">
        <f t="shared" si="79"/>
        <v>36094.121951219509</v>
      </c>
      <c r="BQ60" s="204">
        <f t="shared" si="79"/>
        <v>36633.487804878052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37172.853658536587</v>
      </c>
      <c r="BS60" s="204">
        <f t="shared" si="80"/>
        <v>37712.219512195123</v>
      </c>
      <c r="BT60" s="204">
        <f t="shared" si="80"/>
        <v>38251.585365853658</v>
      </c>
      <c r="BU60" s="204">
        <f t="shared" si="80"/>
        <v>38790.951219512193</v>
      </c>
      <c r="BV60" s="204">
        <f t="shared" si="80"/>
        <v>39330.317073170736</v>
      </c>
      <c r="BW60" s="204">
        <f t="shared" si="80"/>
        <v>38971.428571428572</v>
      </c>
      <c r="BX60" s="204">
        <f t="shared" si="80"/>
        <v>37714.285714285717</v>
      </c>
      <c r="BY60" s="204">
        <f t="shared" si="80"/>
        <v>36457.142857142855</v>
      </c>
      <c r="BZ60" s="204">
        <f t="shared" si="80"/>
        <v>35200</v>
      </c>
      <c r="CA60" s="204">
        <f t="shared" si="80"/>
        <v>33942.857142857145</v>
      </c>
      <c r="CB60" s="204">
        <f t="shared" si="80"/>
        <v>32685.714285714286</v>
      </c>
      <c r="CC60" s="204">
        <f t="shared" si="80"/>
        <v>31428.571428571428</v>
      </c>
      <c r="CD60" s="204">
        <f t="shared" si="80"/>
        <v>30171.428571428572</v>
      </c>
      <c r="CE60" s="204">
        <f t="shared" si="80"/>
        <v>28914.285714285714</v>
      </c>
      <c r="CF60" s="204">
        <f t="shared" si="80"/>
        <v>27657.142857142855</v>
      </c>
      <c r="CG60" s="204">
        <f t="shared" si="80"/>
        <v>26400</v>
      </c>
      <c r="CH60" s="204">
        <f t="shared" si="80"/>
        <v>25142.857142857145</v>
      </c>
      <c r="CI60" s="204">
        <f t="shared" si="80"/>
        <v>23885.714285714286</v>
      </c>
      <c r="CJ60" s="204">
        <f t="shared" si="80"/>
        <v>22628.571428571428</v>
      </c>
      <c r="CK60" s="204">
        <f t="shared" si="80"/>
        <v>21371.428571428572</v>
      </c>
      <c r="CL60" s="204">
        <f t="shared" si="80"/>
        <v>20114.285714285714</v>
      </c>
      <c r="CM60" s="204">
        <f t="shared" si="80"/>
        <v>18857.142857142859</v>
      </c>
      <c r="CN60" s="204">
        <f t="shared" si="80"/>
        <v>17600</v>
      </c>
      <c r="CO60" s="204">
        <f t="shared" si="80"/>
        <v>16342.857142857145</v>
      </c>
      <c r="CP60" s="204">
        <f t="shared" si="80"/>
        <v>15085.714285714286</v>
      </c>
      <c r="CQ60" s="204">
        <f t="shared" si="80"/>
        <v>13828.571428571428</v>
      </c>
      <c r="CR60" s="204">
        <f t="shared" si="80"/>
        <v>12571.428571428572</v>
      </c>
      <c r="CS60" s="204">
        <f t="shared" si="80"/>
        <v>11314.285714285714</v>
      </c>
      <c r="CT60" s="204">
        <f t="shared" si="80"/>
        <v>10057.142857142859</v>
      </c>
      <c r="CU60" s="204">
        <f t="shared" si="80"/>
        <v>8800</v>
      </c>
      <c r="CV60" s="204">
        <f t="shared" si="80"/>
        <v>7542.8571428571449</v>
      </c>
      <c r="CW60" s="204">
        <f t="shared" si="80"/>
        <v>6285.7142857142899</v>
      </c>
      <c r="CX60" s="204">
        <f t="shared" si="80"/>
        <v>5028.5714285714275</v>
      </c>
      <c r="CY60" s="204">
        <f t="shared" si="80"/>
        <v>3771.4285714285725</v>
      </c>
      <c r="CZ60" s="204">
        <f t="shared" si="80"/>
        <v>2514.2857142857174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1257.1428571428551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6550</v>
      </c>
      <c r="G63" s="204">
        <f t="shared" si="87"/>
        <v>6550</v>
      </c>
      <c r="H63" s="204">
        <f t="shared" si="87"/>
        <v>6550</v>
      </c>
      <c r="I63" s="204">
        <f t="shared" si="87"/>
        <v>6550</v>
      </c>
      <c r="J63" s="204">
        <f t="shared" si="87"/>
        <v>6550</v>
      </c>
      <c r="K63" s="204">
        <f t="shared" si="87"/>
        <v>6550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6550</v>
      </c>
      <c r="M63" s="204">
        <f t="shared" si="87"/>
        <v>6550</v>
      </c>
      <c r="N63" s="204">
        <f t="shared" si="87"/>
        <v>6550</v>
      </c>
      <c r="O63" s="204">
        <f t="shared" si="87"/>
        <v>6550</v>
      </c>
      <c r="P63" s="204">
        <f t="shared" si="87"/>
        <v>6914.864864864865</v>
      </c>
      <c r="Q63" s="204">
        <f t="shared" si="87"/>
        <v>7279.72972972973</v>
      </c>
      <c r="R63" s="204">
        <f t="shared" si="87"/>
        <v>7644.5945945945941</v>
      </c>
      <c r="S63" s="204">
        <f t="shared" si="87"/>
        <v>8009.4594594594591</v>
      </c>
      <c r="T63" s="204">
        <f t="shared" si="87"/>
        <v>8374.3243243243232</v>
      </c>
      <c r="U63" s="204">
        <f t="shared" si="87"/>
        <v>8739.1891891891883</v>
      </c>
      <c r="V63" s="204">
        <f t="shared" si="87"/>
        <v>9104.0540540540533</v>
      </c>
      <c r="W63" s="204">
        <f t="shared" si="87"/>
        <v>9468.9189189189183</v>
      </c>
      <c r="X63" s="204">
        <f t="shared" si="87"/>
        <v>9833.7837837837833</v>
      </c>
      <c r="Y63" s="204">
        <f t="shared" si="87"/>
        <v>10198.648648648648</v>
      </c>
      <c r="Z63" s="204">
        <f t="shared" si="87"/>
        <v>10563.513513513513</v>
      </c>
      <c r="AA63" s="204">
        <f t="shared" si="87"/>
        <v>10928.378378378377</v>
      </c>
      <c r="AB63" s="204">
        <f t="shared" si="87"/>
        <v>11293.243243243243</v>
      </c>
      <c r="AC63" s="204">
        <f t="shared" si="87"/>
        <v>11658.108108108107</v>
      </c>
      <c r="AD63" s="204">
        <f t="shared" si="87"/>
        <v>12022.972972972972</v>
      </c>
      <c r="AE63" s="204">
        <f t="shared" si="87"/>
        <v>12387.837837837837</v>
      </c>
      <c r="AF63" s="204">
        <f t="shared" si="87"/>
        <v>12752.702702702702</v>
      </c>
      <c r="AG63" s="204">
        <f t="shared" si="87"/>
        <v>13117.567567567567</v>
      </c>
      <c r="AH63" s="204">
        <f t="shared" si="87"/>
        <v>13137.804878048779</v>
      </c>
      <c r="AI63" s="204">
        <f t="shared" si="87"/>
        <v>12813.41463414634</v>
      </c>
      <c r="AJ63" s="204">
        <f t="shared" si="87"/>
        <v>12489.024390243902</v>
      </c>
      <c r="AK63" s="204">
        <f t="shared" si="87"/>
        <v>12164.634146341461</v>
      </c>
      <c r="AL63" s="204">
        <f t="shared" si="87"/>
        <v>11840.243902439022</v>
      </c>
      <c r="AM63" s="204">
        <f t="shared" si="87"/>
        <v>11515.853658536584</v>
      </c>
      <c r="AN63" s="204">
        <f t="shared" si="87"/>
        <v>11191.463414634145</v>
      </c>
      <c r="AO63" s="204">
        <f t="shared" si="87"/>
        <v>10867.073170731706</v>
      </c>
      <c r="AP63" s="204">
        <f t="shared" si="87"/>
        <v>10542.682926829268</v>
      </c>
      <c r="AQ63" s="204">
        <f t="shared" si="87"/>
        <v>10218.292682926829</v>
      </c>
      <c r="AR63" s="204">
        <f t="shared" si="87"/>
        <v>9893.9024390243885</v>
      </c>
      <c r="AS63" s="204">
        <f t="shared" si="87"/>
        <v>9569.5121951219498</v>
      </c>
      <c r="AT63" s="204">
        <f t="shared" si="87"/>
        <v>9245.1219512195112</v>
      </c>
      <c r="AU63" s="204">
        <f t="shared" si="87"/>
        <v>8920.7317073170725</v>
      </c>
      <c r="AV63" s="204">
        <f t="shared" si="87"/>
        <v>8596.341463414632</v>
      </c>
      <c r="AW63" s="204">
        <f t="shared" si="87"/>
        <v>8271.9512195121933</v>
      </c>
      <c r="AX63" s="204">
        <f t="shared" si="87"/>
        <v>7947.5609756097556</v>
      </c>
      <c r="AY63" s="204">
        <f t="shared" si="87"/>
        <v>7623.1707317073169</v>
      </c>
      <c r="AZ63" s="204">
        <f t="shared" si="87"/>
        <v>7298.7804878048773</v>
      </c>
      <c r="BA63" s="204">
        <f t="shared" si="87"/>
        <v>6974.3902439024387</v>
      </c>
      <c r="BB63" s="204">
        <f t="shared" si="87"/>
        <v>6650</v>
      </c>
      <c r="BC63" s="204">
        <f t="shared" si="87"/>
        <v>6325.6097560975604</v>
      </c>
      <c r="BD63" s="204">
        <f t="shared" si="87"/>
        <v>6001.2195121951218</v>
      </c>
      <c r="BE63" s="204">
        <f t="shared" si="87"/>
        <v>5676.8292682926831</v>
      </c>
      <c r="BF63" s="204">
        <f t="shared" si="87"/>
        <v>5352.4390243902435</v>
      </c>
      <c r="BG63" s="204">
        <f t="shared" si="87"/>
        <v>5028.0487804878048</v>
      </c>
      <c r="BH63" s="204">
        <f t="shared" si="87"/>
        <v>4703.6585365853662</v>
      </c>
      <c r="BI63" s="204">
        <f t="shared" si="87"/>
        <v>4379.2682926829275</v>
      </c>
      <c r="BJ63" s="204">
        <f t="shared" si="87"/>
        <v>4054.8780487804888</v>
      </c>
      <c r="BK63" s="204">
        <f t="shared" si="87"/>
        <v>3730.4878048780483</v>
      </c>
      <c r="BL63" s="204">
        <f t="shared" si="87"/>
        <v>3406.0975609756097</v>
      </c>
      <c r="BM63" s="204">
        <f t="shared" si="87"/>
        <v>3081.707317073171</v>
      </c>
      <c r="BN63" s="204">
        <f t="shared" si="87"/>
        <v>2757.3170731707323</v>
      </c>
      <c r="BO63" s="204">
        <f t="shared" si="87"/>
        <v>2432.9268292682937</v>
      </c>
      <c r="BP63" s="204">
        <f t="shared" si="87"/>
        <v>2108.536585365855</v>
      </c>
      <c r="BQ63" s="204">
        <f t="shared" si="87"/>
        <v>1784.1463414634145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1459.7560975609758</v>
      </c>
      <c r="BS63" s="204">
        <f t="shared" si="89"/>
        <v>1135.3658536585372</v>
      </c>
      <c r="BT63" s="204">
        <f t="shared" si="89"/>
        <v>810.97560975609849</v>
      </c>
      <c r="BU63" s="204">
        <f t="shared" si="89"/>
        <v>486.58536585365982</v>
      </c>
      <c r="BV63" s="204">
        <f t="shared" si="89"/>
        <v>162.19512195122115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0</v>
      </c>
      <c r="CW66" s="204">
        <f t="shared" si="95"/>
        <v>0</v>
      </c>
      <c r="CX66" s="204">
        <f t="shared" si="95"/>
        <v>0</v>
      </c>
      <c r="CY66" s="204">
        <f t="shared" si="95"/>
        <v>0</v>
      </c>
      <c r="CZ66" s="204">
        <f t="shared" si="95"/>
        <v>0</v>
      </c>
      <c r="DA66" s="204">
        <f t="shared" si="95"/>
        <v>0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0</v>
      </c>
      <c r="CY68" s="204">
        <f t="shared" si="99"/>
        <v>0</v>
      </c>
      <c r="CZ68" s="204">
        <f t="shared" si="99"/>
        <v>0</v>
      </c>
      <c r="DA68" s="204">
        <f t="shared" si="99"/>
        <v>0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972.28855623071831</v>
      </c>
      <c r="G69" s="204">
        <f t="shared" si="100"/>
        <v>972.28855623071831</v>
      </c>
      <c r="H69" s="204">
        <f t="shared" si="100"/>
        <v>972.28855623071831</v>
      </c>
      <c r="I69" s="204">
        <f t="shared" si="100"/>
        <v>972.28855623071831</v>
      </c>
      <c r="J69" s="204">
        <f t="shared" si="100"/>
        <v>972.28855623071831</v>
      </c>
      <c r="K69" s="204">
        <f t="shared" si="100"/>
        <v>972.28855623071831</v>
      </c>
      <c r="L69" s="204">
        <f t="shared" si="88"/>
        <v>972.28855623071831</v>
      </c>
      <c r="M69" s="204">
        <f t="shared" si="100"/>
        <v>972.28855623071831</v>
      </c>
      <c r="N69" s="204">
        <f t="shared" si="100"/>
        <v>972.28855623071831</v>
      </c>
      <c r="O69" s="204">
        <f t="shared" si="100"/>
        <v>972.28855623071831</v>
      </c>
      <c r="P69" s="204">
        <f t="shared" si="100"/>
        <v>972.28855623071831</v>
      </c>
      <c r="Q69" s="204">
        <f t="shared" si="100"/>
        <v>972.28855623071831</v>
      </c>
      <c r="R69" s="204">
        <f t="shared" si="100"/>
        <v>972.28855623071831</v>
      </c>
      <c r="S69" s="204">
        <f t="shared" si="100"/>
        <v>972.28855623071831</v>
      </c>
      <c r="T69" s="204">
        <f t="shared" si="100"/>
        <v>972.28855623071831</v>
      </c>
      <c r="U69" s="204">
        <f t="shared" si="100"/>
        <v>972.28855623071831</v>
      </c>
      <c r="V69" s="204">
        <f t="shared" si="100"/>
        <v>972.28855623071831</v>
      </c>
      <c r="W69" s="204">
        <f t="shared" si="100"/>
        <v>972.28855623071831</v>
      </c>
      <c r="X69" s="204">
        <f t="shared" si="100"/>
        <v>972.28855623071831</v>
      </c>
      <c r="Y69" s="204">
        <f t="shared" si="100"/>
        <v>972.28855623071831</v>
      </c>
      <c r="Z69" s="204">
        <f t="shared" si="100"/>
        <v>972.28855623071831</v>
      </c>
      <c r="AA69" s="204">
        <f t="shared" si="100"/>
        <v>972.28855623071831</v>
      </c>
      <c r="AB69" s="204">
        <f t="shared" si="100"/>
        <v>972.28855623071831</v>
      </c>
      <c r="AC69" s="204">
        <f t="shared" si="100"/>
        <v>972.28855623071831</v>
      </c>
      <c r="AD69" s="204">
        <f t="shared" si="100"/>
        <v>972.28855623071831</v>
      </c>
      <c r="AE69" s="204">
        <f t="shared" si="100"/>
        <v>972.28855623071831</v>
      </c>
      <c r="AF69" s="204">
        <f t="shared" si="100"/>
        <v>972.28855623071831</v>
      </c>
      <c r="AG69" s="204">
        <f t="shared" si="100"/>
        <v>972.28855623071831</v>
      </c>
      <c r="AH69" s="204">
        <f t="shared" si="100"/>
        <v>960.43137871570957</v>
      </c>
      <c r="AI69" s="204">
        <f t="shared" si="100"/>
        <v>936.71702368569208</v>
      </c>
      <c r="AJ69" s="204">
        <f t="shared" si="100"/>
        <v>913.00266865567448</v>
      </c>
      <c r="AK69" s="204">
        <f t="shared" si="100"/>
        <v>889.288313625657</v>
      </c>
      <c r="AL69" s="204">
        <f t="shared" si="100"/>
        <v>865.57395859563951</v>
      </c>
      <c r="AM69" s="204">
        <f t="shared" si="100"/>
        <v>841.85960356562191</v>
      </c>
      <c r="AN69" s="204">
        <f t="shared" si="100"/>
        <v>818.14524853560442</v>
      </c>
      <c r="AO69" s="204">
        <f t="shared" si="100"/>
        <v>794.43089350558694</v>
      </c>
      <c r="AP69" s="204">
        <f t="shared" si="100"/>
        <v>770.71653847556945</v>
      </c>
      <c r="AQ69" s="204">
        <f t="shared" si="100"/>
        <v>747.00218344555185</v>
      </c>
      <c r="AR69" s="204">
        <f t="shared" si="100"/>
        <v>723.28782841553436</v>
      </c>
      <c r="AS69" s="204">
        <f t="shared" si="100"/>
        <v>699.57347338551688</v>
      </c>
      <c r="AT69" s="204">
        <f t="shared" si="100"/>
        <v>675.85911835549928</v>
      </c>
      <c r="AU69" s="204">
        <f t="shared" si="100"/>
        <v>652.14476332548179</v>
      </c>
      <c r="AV69" s="204">
        <f t="shared" si="100"/>
        <v>628.4304082954643</v>
      </c>
      <c r="AW69" s="204">
        <f t="shared" si="100"/>
        <v>604.71605326544682</v>
      </c>
      <c r="AX69" s="204">
        <f t="shared" si="100"/>
        <v>581.00169823542933</v>
      </c>
      <c r="AY69" s="204">
        <f t="shared" si="100"/>
        <v>557.28734320541173</v>
      </c>
      <c r="AZ69" s="204">
        <f t="shared" si="100"/>
        <v>533.57298817539424</v>
      </c>
      <c r="BA69" s="204">
        <f t="shared" si="100"/>
        <v>509.8586331453767</v>
      </c>
      <c r="BB69" s="204">
        <f t="shared" si="100"/>
        <v>486.14427811535916</v>
      </c>
      <c r="BC69" s="204">
        <f t="shared" si="100"/>
        <v>462.42992308534167</v>
      </c>
      <c r="BD69" s="204">
        <f t="shared" si="100"/>
        <v>438.71556805532418</v>
      </c>
      <c r="BE69" s="204">
        <f t="shared" si="100"/>
        <v>415.00121302530658</v>
      </c>
      <c r="BF69" s="204">
        <f t="shared" si="100"/>
        <v>391.2868579952891</v>
      </c>
      <c r="BG69" s="204">
        <f t="shared" si="100"/>
        <v>367.57250296527161</v>
      </c>
      <c r="BH69" s="204">
        <f t="shared" si="100"/>
        <v>343.85814793525412</v>
      </c>
      <c r="BI69" s="204">
        <f t="shared" si="100"/>
        <v>320.14379290523652</v>
      </c>
      <c r="BJ69" s="204">
        <f t="shared" si="100"/>
        <v>296.42943787521904</v>
      </c>
      <c r="BK69" s="204">
        <f t="shared" si="100"/>
        <v>272.71508284520155</v>
      </c>
      <c r="BL69" s="204">
        <f t="shared" si="100"/>
        <v>249.00072781518395</v>
      </c>
      <c r="BM69" s="204">
        <f t="shared" si="100"/>
        <v>225.28637278516646</v>
      </c>
      <c r="BN69" s="204">
        <f t="shared" si="100"/>
        <v>201.57201775514898</v>
      </c>
      <c r="BO69" s="204">
        <f t="shared" si="100"/>
        <v>177.85766272513149</v>
      </c>
      <c r="BP69" s="204">
        <f t="shared" si="100"/>
        <v>154.14330769511389</v>
      </c>
      <c r="BQ69" s="204">
        <f t="shared" si="100"/>
        <v>130.4289526650964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106.71459763507892</v>
      </c>
      <c r="BS69" s="204">
        <f t="shared" si="101"/>
        <v>83.000242605061317</v>
      </c>
      <c r="BT69" s="204">
        <f t="shared" si="101"/>
        <v>59.28588757504383</v>
      </c>
      <c r="BU69" s="204">
        <f t="shared" si="101"/>
        <v>35.571532545026344</v>
      </c>
      <c r="BV69" s="204">
        <f t="shared" si="101"/>
        <v>11.857177515008857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19470.628556230717</v>
      </c>
      <c r="G72" s="204">
        <f t="shared" ref="G72:BR72" si="105">SUM(G59:G71)</f>
        <v>19130.368556230722</v>
      </c>
      <c r="H72" s="204">
        <f t="shared" si="105"/>
        <v>18790.10855623072</v>
      </c>
      <c r="I72" s="204">
        <f t="shared" si="105"/>
        <v>18449.848556230718</v>
      </c>
      <c r="J72" s="204">
        <f t="shared" si="105"/>
        <v>18109.588556230716</v>
      </c>
      <c r="K72" s="204">
        <f t="shared" si="105"/>
        <v>17769.328556230721</v>
      </c>
      <c r="L72" s="204">
        <f t="shared" si="105"/>
        <v>17429.068556230719</v>
      </c>
      <c r="M72" s="204">
        <f t="shared" si="105"/>
        <v>17088.808556230717</v>
      </c>
      <c r="N72" s="204">
        <f t="shared" si="105"/>
        <v>16748.548556230719</v>
      </c>
      <c r="O72" s="204">
        <f t="shared" si="105"/>
        <v>16408.28855623072</v>
      </c>
      <c r="P72" s="204">
        <f t="shared" si="105"/>
        <v>17238.018285960447</v>
      </c>
      <c r="Q72" s="204">
        <f t="shared" si="105"/>
        <v>18067.74801569018</v>
      </c>
      <c r="R72" s="204">
        <f t="shared" si="105"/>
        <v>18897.477745419907</v>
      </c>
      <c r="S72" s="204">
        <f t="shared" si="105"/>
        <v>19727.20747514964</v>
      </c>
      <c r="T72" s="204">
        <f t="shared" si="105"/>
        <v>20556.937204879367</v>
      </c>
      <c r="U72" s="204">
        <f t="shared" si="105"/>
        <v>21386.6669346091</v>
      </c>
      <c r="V72" s="204">
        <f t="shared" si="105"/>
        <v>22216.396664338827</v>
      </c>
      <c r="W72" s="204">
        <f t="shared" si="105"/>
        <v>23046.126394068553</v>
      </c>
      <c r="X72" s="204">
        <f t="shared" si="105"/>
        <v>23875.856123798287</v>
      </c>
      <c r="Y72" s="204">
        <f t="shared" si="105"/>
        <v>24705.585853528013</v>
      </c>
      <c r="Z72" s="204">
        <f t="shared" si="105"/>
        <v>25535.315583257747</v>
      </c>
      <c r="AA72" s="204">
        <f t="shared" si="105"/>
        <v>26365.045312987473</v>
      </c>
      <c r="AB72" s="204">
        <f t="shared" si="105"/>
        <v>27194.775042717207</v>
      </c>
      <c r="AC72" s="204">
        <f t="shared" si="105"/>
        <v>28024.504772446933</v>
      </c>
      <c r="AD72" s="204">
        <f t="shared" si="105"/>
        <v>28854.234502176667</v>
      </c>
      <c r="AE72" s="204">
        <f t="shared" si="105"/>
        <v>29683.964231906393</v>
      </c>
      <c r="AF72" s="204">
        <f t="shared" si="105"/>
        <v>30513.693961636127</v>
      </c>
      <c r="AG72" s="204">
        <f t="shared" si="105"/>
        <v>31343.423691365853</v>
      </c>
      <c r="AH72" s="204">
        <f t="shared" si="105"/>
        <v>31853.919183593753</v>
      </c>
      <c r="AI72" s="204">
        <f t="shared" si="105"/>
        <v>32045.18043831984</v>
      </c>
      <c r="AJ72" s="204">
        <f t="shared" si="105"/>
        <v>32236.441693045919</v>
      </c>
      <c r="AK72" s="204">
        <f t="shared" si="105"/>
        <v>32427.702947771995</v>
      </c>
      <c r="AL72" s="204">
        <f t="shared" si="105"/>
        <v>32618.964202498075</v>
      </c>
      <c r="AM72" s="204">
        <f t="shared" si="105"/>
        <v>32810.225457224158</v>
      </c>
      <c r="AN72" s="204">
        <f t="shared" si="105"/>
        <v>33001.486711950238</v>
      </c>
      <c r="AO72" s="204">
        <f t="shared" si="105"/>
        <v>33192.747966676317</v>
      </c>
      <c r="AP72" s="204">
        <f t="shared" si="105"/>
        <v>33384.009221402397</v>
      </c>
      <c r="AQ72" s="204">
        <f t="shared" si="105"/>
        <v>33575.270476128484</v>
      </c>
      <c r="AR72" s="204">
        <f t="shared" si="105"/>
        <v>33766.531730854556</v>
      </c>
      <c r="AS72" s="204">
        <f t="shared" si="105"/>
        <v>33957.792985580636</v>
      </c>
      <c r="AT72" s="204">
        <f t="shared" si="105"/>
        <v>34149.054240306716</v>
      </c>
      <c r="AU72" s="204">
        <f t="shared" si="105"/>
        <v>34340.315495032795</v>
      </c>
      <c r="AV72" s="204">
        <f t="shared" si="105"/>
        <v>34531.576749758875</v>
      </c>
      <c r="AW72" s="204">
        <f t="shared" si="105"/>
        <v>34722.838004484955</v>
      </c>
      <c r="AX72" s="204">
        <f t="shared" si="105"/>
        <v>34914.099259211034</v>
      </c>
      <c r="AY72" s="204">
        <f t="shared" si="105"/>
        <v>35105.360513937121</v>
      </c>
      <c r="AZ72" s="204">
        <f t="shared" si="105"/>
        <v>35296.621768663201</v>
      </c>
      <c r="BA72" s="204">
        <f t="shared" si="105"/>
        <v>35487.88302338928</v>
      </c>
      <c r="BB72" s="204">
        <f t="shared" si="105"/>
        <v>35679.14427811536</v>
      </c>
      <c r="BC72" s="204">
        <f t="shared" si="105"/>
        <v>35870.40553284144</v>
      </c>
      <c r="BD72" s="204">
        <f t="shared" si="105"/>
        <v>36061.666787567519</v>
      </c>
      <c r="BE72" s="204">
        <f t="shared" si="105"/>
        <v>36252.928042293599</v>
      </c>
      <c r="BF72" s="204">
        <f t="shared" si="105"/>
        <v>36444.189297019686</v>
      </c>
      <c r="BG72" s="204">
        <f t="shared" si="105"/>
        <v>36635.450551745766</v>
      </c>
      <c r="BH72" s="204">
        <f t="shared" si="105"/>
        <v>36826.711806471838</v>
      </c>
      <c r="BI72" s="204">
        <f t="shared" si="105"/>
        <v>37017.973061197918</v>
      </c>
      <c r="BJ72" s="204">
        <f t="shared" si="105"/>
        <v>37209.234315924004</v>
      </c>
      <c r="BK72" s="204">
        <f t="shared" si="105"/>
        <v>37400.495570650077</v>
      </c>
      <c r="BL72" s="204">
        <f t="shared" si="105"/>
        <v>37591.756825376164</v>
      </c>
      <c r="BM72" s="204">
        <f t="shared" si="105"/>
        <v>37783.018080102236</v>
      </c>
      <c r="BN72" s="204">
        <f t="shared" si="105"/>
        <v>37974.279334828323</v>
      </c>
      <c r="BO72" s="204">
        <f t="shared" si="105"/>
        <v>38165.54058955441</v>
      </c>
      <c r="BP72" s="204">
        <f t="shared" si="105"/>
        <v>38356.801844280482</v>
      </c>
      <c r="BQ72" s="204">
        <f t="shared" si="105"/>
        <v>38548.063099006562</v>
      </c>
      <c r="BR72" s="204">
        <f t="shared" si="105"/>
        <v>38739.324353732642</v>
      </c>
      <c r="BS72" s="204">
        <f t="shared" ref="BS72:DA72" si="106">SUM(BS59:BS71)</f>
        <v>38930.585608458721</v>
      </c>
      <c r="BT72" s="204">
        <f t="shared" si="106"/>
        <v>39121.846863184801</v>
      </c>
      <c r="BU72" s="204">
        <f t="shared" si="106"/>
        <v>39313.108117910881</v>
      </c>
      <c r="BV72" s="204">
        <f t="shared" si="106"/>
        <v>39504.369372636967</v>
      </c>
      <c r="BW72" s="204">
        <f t="shared" si="106"/>
        <v>38971.428571428572</v>
      </c>
      <c r="BX72" s="204">
        <f t="shared" si="106"/>
        <v>37714.285714285717</v>
      </c>
      <c r="BY72" s="204">
        <f t="shared" si="106"/>
        <v>36457.142857142855</v>
      </c>
      <c r="BZ72" s="204">
        <f t="shared" si="106"/>
        <v>35200</v>
      </c>
      <c r="CA72" s="204">
        <f t="shared" si="106"/>
        <v>33942.857142857145</v>
      </c>
      <c r="CB72" s="204">
        <f t="shared" si="106"/>
        <v>32685.714285714286</v>
      </c>
      <c r="CC72" s="204">
        <f t="shared" si="106"/>
        <v>31428.571428571428</v>
      </c>
      <c r="CD72" s="204">
        <f t="shared" si="106"/>
        <v>30171.428571428572</v>
      </c>
      <c r="CE72" s="204">
        <f t="shared" si="106"/>
        <v>28914.285714285714</v>
      </c>
      <c r="CF72" s="204">
        <f t="shared" si="106"/>
        <v>27657.142857142855</v>
      </c>
      <c r="CG72" s="204">
        <f t="shared" si="106"/>
        <v>26400</v>
      </c>
      <c r="CH72" s="204">
        <f t="shared" si="106"/>
        <v>25142.857142857145</v>
      </c>
      <c r="CI72" s="204">
        <f t="shared" si="106"/>
        <v>23885.714285714286</v>
      </c>
      <c r="CJ72" s="204">
        <f t="shared" si="106"/>
        <v>22628.571428571428</v>
      </c>
      <c r="CK72" s="204">
        <f t="shared" si="106"/>
        <v>21371.428571428572</v>
      </c>
      <c r="CL72" s="204">
        <f t="shared" si="106"/>
        <v>20114.285714285714</v>
      </c>
      <c r="CM72" s="204">
        <f t="shared" si="106"/>
        <v>18857.142857142859</v>
      </c>
      <c r="CN72" s="204">
        <f t="shared" si="106"/>
        <v>17600</v>
      </c>
      <c r="CO72" s="204">
        <f t="shared" si="106"/>
        <v>16342.857142857145</v>
      </c>
      <c r="CP72" s="204">
        <f t="shared" si="106"/>
        <v>15085.714285714286</v>
      </c>
      <c r="CQ72" s="204">
        <f t="shared" si="106"/>
        <v>13828.571428571428</v>
      </c>
      <c r="CR72" s="204">
        <f t="shared" si="106"/>
        <v>12571.428571428572</v>
      </c>
      <c r="CS72" s="204">
        <f t="shared" si="106"/>
        <v>11314.285714285714</v>
      </c>
      <c r="CT72" s="204">
        <f t="shared" si="106"/>
        <v>10057.142857142859</v>
      </c>
      <c r="CU72" s="204">
        <f t="shared" si="106"/>
        <v>8800</v>
      </c>
      <c r="CV72" s="204">
        <f t="shared" si="106"/>
        <v>7542.8571428571449</v>
      </c>
      <c r="CW72" s="204">
        <f t="shared" si="106"/>
        <v>6285.7142857142899</v>
      </c>
      <c r="CX72" s="204">
        <f t="shared" si="106"/>
        <v>5028.5714285714275</v>
      </c>
      <c r="CY72" s="204">
        <f t="shared" si="106"/>
        <v>3771.4285714285725</v>
      </c>
      <c r="CZ72" s="204">
        <f t="shared" si="106"/>
        <v>2514.2857142857174</v>
      </c>
      <c r="DA72" s="204">
        <f t="shared" si="106"/>
        <v>1257.1428571428551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464.86486486486484</v>
      </c>
      <c r="D109" s="212">
        <f t="shared" ref="D109:D120" si="108">BU43</f>
        <v>539.36585365853659</v>
      </c>
      <c r="E109" s="212">
        <f t="shared" ref="E109:E120" si="109">CR43</f>
        <v>-1257.1428571428571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-9106.7428495439308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-1.4660171968820763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364.86486486486478</v>
      </c>
      <c r="D112" s="212">
        <f t="shared" si="108"/>
        <v>-324.39024390243895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-23.714355030017519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2016-05-28T18:33:52Z</dcterms:modified>
  <cp:category/>
</cp:coreProperties>
</file>