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520" yWindow="3520" windowWidth="22080" windowHeight="1254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1" l="1"/>
  <c r="B71" i="1"/>
  <c r="B70" i="1"/>
  <c r="D29" i="12"/>
  <c r="B83" i="12"/>
  <c r="I83" i="12"/>
  <c r="T26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I83" i="8"/>
  <c r="I84" i="8"/>
  <c r="H84" i="8"/>
  <c r="R8" i="8"/>
  <c r="L94" i="8"/>
  <c r="L95" i="8"/>
  <c r="L96" i="8"/>
  <c r="L97" i="8"/>
  <c r="L91" i="8"/>
  <c r="L92" i="8"/>
  <c r="L93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S8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G37" i="12"/>
  <c r="H83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<sst xmlns="http://schemas.openxmlformats.org/spreadsheetml/2006/main" count="849" uniqueCount="194">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</sst>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78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0.0319095591531756</c:v>
                </c:pt>
                <c:pt idx="2" formatCode="0.0%">
                  <c:v>0.0319095591531756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0.0101895434975983</c:v>
                </c:pt>
                <c:pt idx="2" formatCode="0.0%">
                  <c:v>0.0101895434975983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0.0180257608188045</c:v>
                </c:pt>
                <c:pt idx="2" formatCode="0.0%">
                  <c:v>0.0180257608188045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0.108630970890411</c:v>
                </c:pt>
                <c:pt idx="2" formatCode="0.0%">
                  <c:v>0.108630970890411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0.0082717400521757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0.00269326378541587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0.00563582853348672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0.00435496228201894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0.020930789739218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0.0048970235081666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0.00683609237608933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0.0288379792153526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0.0199548158855579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0.204275603689278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0.619409692981676</c:v>
                </c:pt>
                <c:pt idx="2" formatCode="0.0%">
                  <c:v>0.305236426305745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5613848"/>
        <c:axId val="1525617144"/>
      </c:barChart>
      <c:catAx>
        <c:axId val="152561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561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61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561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0.00621287007045244</c:v>
                </c:pt>
                <c:pt idx="2">
                  <c:v>0.00593999911511218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0.00239972106471225</c:v>
                </c:pt>
                <c:pt idx="2">
                  <c:v>0.00239972106471225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0.0916398335391734</c:v>
                </c:pt>
                <c:pt idx="2">
                  <c:v>0.0937545834430604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0.00271813065582294</c:v>
                </c:pt>
                <c:pt idx="2">
                  <c:v>0.00261580404757034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0.0218537704728164</c:v>
                </c:pt>
                <c:pt idx="2">
                  <c:v>0.0220932147361275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0.00103599608424794</c:v>
                </c:pt>
                <c:pt idx="2">
                  <c:v>0.00103599608424794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0.0137024849403828</c:v>
                </c:pt>
                <c:pt idx="2">
                  <c:v>0.0149061187243887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0.000775055541288941</c:v>
                </c:pt>
                <c:pt idx="2">
                  <c:v>0.000843136844646335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0.00416262294720313</c:v>
                </c:pt>
                <c:pt idx="2">
                  <c:v>0.00389827920921726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0.000621287007045244</c:v>
                </c:pt>
                <c:pt idx="2">
                  <c:v>0.000621287007045244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0.000947462685743996</c:v>
                </c:pt>
                <c:pt idx="2">
                  <c:v>0.00101022300547226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0.0122735248241788</c:v>
                </c:pt>
                <c:pt idx="2">
                  <c:v>0.0133516379687281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0.0021915899173521</c:v>
                </c:pt>
                <c:pt idx="2">
                  <c:v>0.00227386051038718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0.00235312453918386</c:v>
                </c:pt>
                <c:pt idx="2">
                  <c:v>0.0025598242878541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0.00142896011620406</c:v>
                </c:pt>
                <c:pt idx="2">
                  <c:v>0.00143960208346233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0.00310643503522622</c:v>
                </c:pt>
                <c:pt idx="2">
                  <c:v>0.00337930599056647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0.00385508587871574</c:v>
                </c:pt>
                <c:pt idx="2">
                  <c:v>0.00385508587871574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0.00372772204227146</c:v>
                </c:pt>
                <c:pt idx="2">
                  <c:v>0.00372772204227146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0.0419368729755539</c:v>
                </c:pt>
                <c:pt idx="2">
                  <c:v>0.0419368729755539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0.338290775336135</c:v>
                </c:pt>
                <c:pt idx="2">
                  <c:v>0.338290775336135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0.0853477493753227</c:v>
                </c:pt>
                <c:pt idx="2">
                  <c:v>0.0838483507628236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0.126556163335116</c:v>
                </c:pt>
                <c:pt idx="2">
                  <c:v>0.126556163335116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0.151457078300229</c:v>
                </c:pt>
                <c:pt idx="2">
                  <c:v>0.151457078300229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0.0344985142837048</c:v>
                </c:pt>
                <c:pt idx="2">
                  <c:v>0.0344985142837048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0.0419368729755539</c:v>
                </c:pt>
                <c:pt idx="2">
                  <c:v>0.0419368729755539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367624"/>
        <c:axId val="1525079896"/>
      </c:barChart>
      <c:catAx>
        <c:axId val="214336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0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07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6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0.00687635621082474</c:v>
                </c:pt>
                <c:pt idx="2">
                  <c:v>0.00679083019015611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4.46963153703608E-5</c:v>
                </c:pt>
                <c:pt idx="2">
                  <c:v>4.46963153703608E-5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0.084751090298415</c:v>
                </c:pt>
                <c:pt idx="2">
                  <c:v>0.0845586567519106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0.00787342786139433</c:v>
                </c:pt>
                <c:pt idx="2">
                  <c:v>0.00780928334589285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0.0134742199951111</c:v>
                </c:pt>
                <c:pt idx="2">
                  <c:v>0.0133686523769324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0.000412581372649484</c:v>
                </c:pt>
                <c:pt idx="2">
                  <c:v>0.000412581372649484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0.00139796321766067</c:v>
                </c:pt>
                <c:pt idx="2">
                  <c:v>0.00139796321766067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0.030025437485661</c:v>
                </c:pt>
                <c:pt idx="2">
                  <c:v>0.0312702615893246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6.8075926487165E-5</c:v>
                </c:pt>
                <c:pt idx="2">
                  <c:v>7.08982851692299E-5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0.00857481619489845</c:v>
                </c:pt>
                <c:pt idx="2">
                  <c:v>0.00853547422539088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0.00923494639113763</c:v>
                </c:pt>
                <c:pt idx="2">
                  <c:v>0.00923808234522881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0.00955951040428856</c:v>
                </c:pt>
                <c:pt idx="2">
                  <c:v>0.00994300908096671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0.0110606189651116</c:v>
                </c:pt>
                <c:pt idx="2">
                  <c:v>0.0115191809792633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0.0107133629764649</c:v>
                </c:pt>
                <c:pt idx="2">
                  <c:v>0.0107534746801585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0.00228638844009923</c:v>
                </c:pt>
                <c:pt idx="2">
                  <c:v>0.00238117977967363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0.000687635621082474</c:v>
                </c:pt>
                <c:pt idx="2">
                  <c:v>0.000666966832754221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0.000990195294358763</c:v>
                </c:pt>
                <c:pt idx="2">
                  <c:v>0.00103124778427971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0.543589711178118</c:v>
                </c:pt>
                <c:pt idx="2">
                  <c:v>0.543589711178118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0.00412581372649484</c:v>
                </c:pt>
                <c:pt idx="2">
                  <c:v>0.00409160331822739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0.177962849278629</c:v>
                </c:pt>
                <c:pt idx="2">
                  <c:v>0.177962849278629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0.0418397582295113</c:v>
                </c:pt>
                <c:pt idx="2">
                  <c:v>0.0418397582295113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0.0053635578444433</c:v>
                </c:pt>
                <c:pt idx="2">
                  <c:v>0.0053635578444433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0.0290869867717887</c:v>
                </c:pt>
                <c:pt idx="2">
                  <c:v>0.0290869867717887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860696"/>
        <c:axId val="1524863688"/>
      </c:barChart>
      <c:catAx>
        <c:axId val="152486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86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486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86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0.00626645156073549</c:v>
                </c:pt>
                <c:pt idx="2">
                  <c:v>0.00626645156073549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0.00222214594352322</c:v>
                </c:pt>
                <c:pt idx="2">
                  <c:v>0.00222214594352322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0.00211103864634706</c:v>
                </c:pt>
                <c:pt idx="2">
                  <c:v>0.00211103864634706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0.000266657513222787</c:v>
                </c:pt>
                <c:pt idx="2">
                  <c:v>0.000293183867967087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0.00129328893913052</c:v>
                </c:pt>
                <c:pt idx="2">
                  <c:v>0.00142194175964037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0.000844415458538825</c:v>
                </c:pt>
                <c:pt idx="2">
                  <c:v>0.000928415581895776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0.00311100432093251</c:v>
                </c:pt>
                <c:pt idx="2">
                  <c:v>0.00331437304063882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0.00582202237203084</c:v>
                </c:pt>
                <c:pt idx="2">
                  <c:v>0.00497538954977526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0.0497094047566145</c:v>
                </c:pt>
                <c:pt idx="2">
                  <c:v>0.0497094047566145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0.0298656414809521</c:v>
                </c:pt>
                <c:pt idx="2">
                  <c:v>0.0298656414809521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0.0731530444607845</c:v>
                </c:pt>
                <c:pt idx="2">
                  <c:v>0.0731530444607845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0.06506443322636</c:v>
                </c:pt>
                <c:pt idx="2">
                  <c:v>0.0637699471148381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0.0159994507933672</c:v>
                </c:pt>
                <c:pt idx="2">
                  <c:v>0.0159994507933672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0.610364485970751</c:v>
                </c:pt>
                <c:pt idx="2">
                  <c:v>0.610364485970751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0.0901302394693019</c:v>
                </c:pt>
                <c:pt idx="2">
                  <c:v>0.0901302394693019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0.0417763437382366</c:v>
                </c:pt>
                <c:pt idx="2">
                  <c:v>0.0417763437382366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2715192"/>
        <c:axId val="1525368456"/>
      </c:barChart>
      <c:catAx>
        <c:axId val="20527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36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36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71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2234.700014590174</c:v>
                </c:pt>
                <c:pt idx="1">
                  <c:v>3024.947907864</c:v>
                </c:pt>
                <c:pt idx="2">
                  <c:v>3902.31139409592</c:v>
                </c:pt>
                <c:pt idx="3">
                  <c:v>5500.141577726755</c:v>
                </c:pt>
                <c:pt idx="4">
                  <c:v>2229.938320857355</c:v>
                </c:pt>
                <c:pt idx="5">
                  <c:v>2978.749214398372</c:v>
                </c:pt>
                <c:pt idx="6">
                  <c:v>3796.20121171204</c:v>
                </c:pt>
                <c:pt idx="7">
                  <c:v>5146.591519706635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202.6122448979592</c:v>
                </c:pt>
                <c:pt idx="1">
                  <c:v>559.7142857142857</c:v>
                </c:pt>
                <c:pt idx="2">
                  <c:v>4368.816326530612</c:v>
                </c:pt>
                <c:pt idx="3">
                  <c:v>19754.40816326531</c:v>
                </c:pt>
                <c:pt idx="4">
                  <c:v>218.8696689197852</c:v>
                </c:pt>
                <c:pt idx="5">
                  <c:v>616.3879103686584</c:v>
                </c:pt>
                <c:pt idx="6">
                  <c:v>4654.803638344166</c:v>
                </c:pt>
                <c:pt idx="7">
                  <c:v>20278.84060794842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298.7672860360521</c:v>
                </c:pt>
                <c:pt idx="1">
                  <c:v>746.2001344269726</c:v>
                </c:pt>
                <c:pt idx="2">
                  <c:v>1571.551711799917</c:v>
                </c:pt>
                <c:pt idx="3">
                  <c:v>2387.508264049412</c:v>
                </c:pt>
                <c:pt idx="4">
                  <c:v>298.7672860360521</c:v>
                </c:pt>
                <c:pt idx="5">
                  <c:v>746.2001344269726</c:v>
                </c:pt>
                <c:pt idx="6">
                  <c:v>1574.150164788855</c:v>
                </c:pt>
                <c:pt idx="7">
                  <c:v>2389.80779757329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389.3877551020409</c:v>
                </c:pt>
                <c:pt idx="1">
                  <c:v>3064.5</c:v>
                </c:pt>
                <c:pt idx="2">
                  <c:v>12585.63265306123</c:v>
                </c:pt>
                <c:pt idx="3">
                  <c:v>25620.89795918368</c:v>
                </c:pt>
                <c:pt idx="4">
                  <c:v>389.3877551020409</c:v>
                </c:pt>
                <c:pt idx="5">
                  <c:v>3084.342528006474</c:v>
                </c:pt>
                <c:pt idx="6">
                  <c:v>12822.33603954081</c:v>
                </c:pt>
                <c:pt idx="7">
                  <c:v>25534.91372054989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223.1781572761632</c:v>
                </c:pt>
                <c:pt idx="1">
                  <c:v>175.0044259587158</c:v>
                </c:pt>
                <c:pt idx="2">
                  <c:v>26.34600136314819</c:v>
                </c:pt>
                <c:pt idx="3">
                  <c:v>20.75465354050014</c:v>
                </c:pt>
                <c:pt idx="4">
                  <c:v>191.5659137363797</c:v>
                </c:pt>
                <c:pt idx="5">
                  <c:v>162.6012652592304</c:v>
                </c:pt>
                <c:pt idx="6">
                  <c:v>25.76743956482989</c:v>
                </c:pt>
                <c:pt idx="7">
                  <c:v>20.53953683318539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5820.340282065126</c:v>
                </c:pt>
                <c:pt idx="1">
                  <c:v>6697.594744716831</c:v>
                </c:pt>
                <c:pt idx="2">
                  <c:v>5675.01529305037</c:v>
                </c:pt>
                <c:pt idx="3">
                  <c:v>0.0</c:v>
                </c:pt>
                <c:pt idx="4">
                  <c:v>5820.340282065126</c:v>
                </c:pt>
                <c:pt idx="5">
                  <c:v>6697.594744716831</c:v>
                </c:pt>
                <c:pt idx="6">
                  <c:v>5689.037750184106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35559.18367346939</c:v>
                </c:pt>
                <c:pt idx="3">
                  <c:v>129064.4897959184</c:v>
                </c:pt>
                <c:pt idx="4">
                  <c:v>0.0</c:v>
                </c:pt>
                <c:pt idx="5">
                  <c:v>0.0</c:v>
                </c:pt>
                <c:pt idx="6">
                  <c:v>35559.18367346939</c:v>
                </c:pt>
                <c:pt idx="7">
                  <c:v>129064.4897959184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3311.020408163266</c:v>
                </c:pt>
                <c:pt idx="1">
                  <c:v>1974.428571428572</c:v>
                </c:pt>
                <c:pt idx="2">
                  <c:v>3626.285714285714</c:v>
                </c:pt>
                <c:pt idx="3">
                  <c:v>1273.469387755102</c:v>
                </c:pt>
                <c:pt idx="4">
                  <c:v>3311.020408163266</c:v>
                </c:pt>
                <c:pt idx="5">
                  <c:v>1974.428571428572</c:v>
                </c:pt>
                <c:pt idx="6">
                  <c:v>3626.285714285714</c:v>
                </c:pt>
                <c:pt idx="7">
                  <c:v>1273.469387755102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2390.204081632653</c:v>
                </c:pt>
                <c:pt idx="1">
                  <c:v>1682.857142857143</c:v>
                </c:pt>
                <c:pt idx="2">
                  <c:v>8971.26530612245</c:v>
                </c:pt>
                <c:pt idx="3">
                  <c:v>979.5918367346937</c:v>
                </c:pt>
                <c:pt idx="4">
                  <c:v>2342.6498982801</c:v>
                </c:pt>
                <c:pt idx="5">
                  <c:v>1647.468046730532</c:v>
                </c:pt>
                <c:pt idx="6">
                  <c:v>8813.657134251296</c:v>
                </c:pt>
                <c:pt idx="7">
                  <c:v>971.4692604644778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587.7551020408163</c:v>
                </c:pt>
                <c:pt idx="1">
                  <c:v>2005.714285714286</c:v>
                </c:pt>
                <c:pt idx="2">
                  <c:v>13302.85714285714</c:v>
                </c:pt>
                <c:pt idx="3">
                  <c:v>42253.71428571428</c:v>
                </c:pt>
                <c:pt idx="4">
                  <c:v>587.7551020408163</c:v>
                </c:pt>
                <c:pt idx="5">
                  <c:v>2005.714285714286</c:v>
                </c:pt>
                <c:pt idx="6">
                  <c:v>13302.85714285714</c:v>
                </c:pt>
                <c:pt idx="7">
                  <c:v>42253.71428571428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1380.703401881835</c:v>
                </c:pt>
                <c:pt idx="1">
                  <c:v>1393.58368860076</c:v>
                </c:pt>
                <c:pt idx="2">
                  <c:v>1170.593868199641</c:v>
                </c:pt>
                <c:pt idx="3">
                  <c:v>666.0390984490231</c:v>
                </c:pt>
                <c:pt idx="4">
                  <c:v>1380.703401881835</c:v>
                </c:pt>
                <c:pt idx="5">
                  <c:v>1393.58368860076</c:v>
                </c:pt>
                <c:pt idx="6">
                  <c:v>1170.593868199641</c:v>
                </c:pt>
                <c:pt idx="7">
                  <c:v>666.0390984490231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9.982105176234162</c:v>
                </c:pt>
                <c:pt idx="1">
                  <c:v>9.982105176234163</c:v>
                </c:pt>
                <c:pt idx="2">
                  <c:v>31.37254109690673</c:v>
                </c:pt>
                <c:pt idx="3">
                  <c:v>94.81479087065146</c:v>
                </c:pt>
                <c:pt idx="4">
                  <c:v>9.982105176234162</c:v>
                </c:pt>
                <c:pt idx="5">
                  <c:v>9.982105176234163</c:v>
                </c:pt>
                <c:pt idx="6">
                  <c:v>31.37254109690673</c:v>
                </c:pt>
                <c:pt idx="7">
                  <c:v>94.81479087065146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22422.32220136904</c:v>
                </c:pt>
                <c:pt idx="1">
                  <c:v>22412.50988111135</c:v>
                </c:pt>
                <c:pt idx="2">
                  <c:v>15920.29833084724</c:v>
                </c:pt>
                <c:pt idx="3">
                  <c:v>9934.012616561527</c:v>
                </c:pt>
                <c:pt idx="4">
                  <c:v>22422.32220136904</c:v>
                </c:pt>
                <c:pt idx="5">
                  <c:v>22412.50988111135</c:v>
                </c:pt>
                <c:pt idx="6">
                  <c:v>15920.29833084724</c:v>
                </c:pt>
                <c:pt idx="7">
                  <c:v>9934.012616561527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1534.69387755102</c:v>
                </c:pt>
                <c:pt idx="1">
                  <c:v>2671.428571428572</c:v>
                </c:pt>
                <c:pt idx="2">
                  <c:v>4408.163265306122</c:v>
                </c:pt>
                <c:pt idx="3">
                  <c:v>6906.122448979593</c:v>
                </c:pt>
                <c:pt idx="4">
                  <c:v>1534.69387755102</c:v>
                </c:pt>
                <c:pt idx="5">
                  <c:v>2671.428571428572</c:v>
                </c:pt>
                <c:pt idx="6">
                  <c:v>4408.163265306122</c:v>
                </c:pt>
                <c:pt idx="7">
                  <c:v>6906.122448979593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73.46938775510204</c:v>
                </c:pt>
                <c:pt idx="1">
                  <c:v>0.0</c:v>
                </c:pt>
                <c:pt idx="2">
                  <c:v>261.2244897959184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61512"/>
        <c:axId val="20514589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25250.74371472255</c:v>
                </c:pt>
                <c:pt idx="1">
                  <c:v>25250.74371472254</c:v>
                </c:pt>
                <c:pt idx="2">
                  <c:v>25250.74371472255</c:v>
                </c:pt>
                <c:pt idx="3">
                  <c:v>25250.74371472255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25250.74371472255</c:v>
                </c:pt>
                <c:pt idx="5" formatCode="#,##0">
                  <c:v>25250.74371472254</c:v>
                </c:pt>
                <c:pt idx="6" formatCode="#,##0">
                  <c:v>25250.74371472255</c:v>
                </c:pt>
                <c:pt idx="7" formatCode="#,##0">
                  <c:v>25250.74371472255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40877.51922492664</c:v>
                </c:pt>
                <c:pt idx="1">
                  <c:v>40877.51922492665</c:v>
                </c:pt>
                <c:pt idx="2">
                  <c:v>40877.51922492664</c:v>
                </c:pt>
                <c:pt idx="3">
                  <c:v>40877.51922492664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40877.51922492664</c:v>
                </c:pt>
                <c:pt idx="5" formatCode="#,##0">
                  <c:v>40877.51922492665</c:v>
                </c:pt>
                <c:pt idx="6" formatCode="#,##0">
                  <c:v>40877.51922492664</c:v>
                </c:pt>
                <c:pt idx="7" formatCode="#,##0">
                  <c:v>40877.51922492664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69753.92738819193</c:v>
                </c:pt>
                <c:pt idx="1">
                  <c:v>69753.92738819192</c:v>
                </c:pt>
                <c:pt idx="2">
                  <c:v>69753.92738819193</c:v>
                </c:pt>
                <c:pt idx="3">
                  <c:v>69753.92738819193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69753.92738819193</c:v>
                </c:pt>
                <c:pt idx="5" formatCode="#,##0">
                  <c:v>69753.92738819192</c:v>
                </c:pt>
                <c:pt idx="6" formatCode="#,##0">
                  <c:v>69753.92738819193</c:v>
                </c:pt>
                <c:pt idx="7" formatCode="#,##0">
                  <c:v>69753.92738819193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61512"/>
        <c:axId val="2051458904"/>
      </c:lineChart>
      <c:catAx>
        <c:axId val="205126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45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145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26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2234.700014590174</c:v>
                </c:pt>
                <c:pt idx="1">
                  <c:v>3024.947907864</c:v>
                </c:pt>
                <c:pt idx="2">
                  <c:v>3902.31139409592</c:v>
                </c:pt>
                <c:pt idx="3">
                  <c:v>5500.141577726755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202.6122448979592</c:v>
                </c:pt>
                <c:pt idx="1">
                  <c:v>559.7142857142857</c:v>
                </c:pt>
                <c:pt idx="2">
                  <c:v>4368.816326530612</c:v>
                </c:pt>
                <c:pt idx="3">
                  <c:v>19754.40816326531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298.7672860360521</c:v>
                </c:pt>
                <c:pt idx="1">
                  <c:v>746.2001344269726</c:v>
                </c:pt>
                <c:pt idx="2">
                  <c:v>1571.551711799917</c:v>
                </c:pt>
                <c:pt idx="3">
                  <c:v>2387.508264049412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389.3877551020409</c:v>
                </c:pt>
                <c:pt idx="1">
                  <c:v>3064.5</c:v>
                </c:pt>
                <c:pt idx="2">
                  <c:v>12585.63265306123</c:v>
                </c:pt>
                <c:pt idx="3">
                  <c:v>25620.89795918368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223.1781572761632</c:v>
                </c:pt>
                <c:pt idx="1">
                  <c:v>175.0044259587158</c:v>
                </c:pt>
                <c:pt idx="2">
                  <c:v>26.34600136314819</c:v>
                </c:pt>
                <c:pt idx="3">
                  <c:v>20.75465354050014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5820.340282065126</c:v>
                </c:pt>
                <c:pt idx="1">
                  <c:v>6697.594744716831</c:v>
                </c:pt>
                <c:pt idx="2">
                  <c:v>5675.01529305037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35559.18367346939</c:v>
                </c:pt>
                <c:pt idx="3">
                  <c:v>129064.4897959184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3311.020408163266</c:v>
                </c:pt>
                <c:pt idx="1">
                  <c:v>1974.428571428572</c:v>
                </c:pt>
                <c:pt idx="2">
                  <c:v>3626.285714285714</c:v>
                </c:pt>
                <c:pt idx="3">
                  <c:v>1273.469387755102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2390.204081632653</c:v>
                </c:pt>
                <c:pt idx="1">
                  <c:v>1682.857142857143</c:v>
                </c:pt>
                <c:pt idx="2">
                  <c:v>8971.26530612245</c:v>
                </c:pt>
                <c:pt idx="3">
                  <c:v>979.5918367346937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587.7551020408163</c:v>
                </c:pt>
                <c:pt idx="1">
                  <c:v>2005.714285714286</c:v>
                </c:pt>
                <c:pt idx="2">
                  <c:v>13302.85714285714</c:v>
                </c:pt>
                <c:pt idx="3">
                  <c:v>42253.71428571428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1380.703401881835</c:v>
                </c:pt>
                <c:pt idx="1">
                  <c:v>1393.58368860076</c:v>
                </c:pt>
                <c:pt idx="2">
                  <c:v>1170.593868199641</c:v>
                </c:pt>
                <c:pt idx="3">
                  <c:v>666.0390984490231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9.982105176234162</c:v>
                </c:pt>
                <c:pt idx="1">
                  <c:v>9.982105176234163</c:v>
                </c:pt>
                <c:pt idx="2">
                  <c:v>31.37254109690673</c:v>
                </c:pt>
                <c:pt idx="3">
                  <c:v>94.81479087065146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22422.32220136904</c:v>
                </c:pt>
                <c:pt idx="1">
                  <c:v>22412.50988111135</c:v>
                </c:pt>
                <c:pt idx="2">
                  <c:v>15920.29833084724</c:v>
                </c:pt>
                <c:pt idx="3">
                  <c:v>9934.012616561527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1534.69387755102</c:v>
                </c:pt>
                <c:pt idx="1">
                  <c:v>2671.428571428572</c:v>
                </c:pt>
                <c:pt idx="2">
                  <c:v>4408.163265306122</c:v>
                </c:pt>
                <c:pt idx="3">
                  <c:v>6906.122448979593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73.46938775510204</c:v>
                </c:pt>
                <c:pt idx="1">
                  <c:v>0.0</c:v>
                </c:pt>
                <c:pt idx="2">
                  <c:v>261.2244897959184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443096"/>
        <c:axId val="205589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25250.74371472255</c:v>
                </c:pt>
                <c:pt idx="1">
                  <c:v>25250.74371472254</c:v>
                </c:pt>
                <c:pt idx="2">
                  <c:v>25250.74371472255</c:v>
                </c:pt>
                <c:pt idx="3">
                  <c:v>25250.74371472255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40877.51922492664</c:v>
                </c:pt>
                <c:pt idx="1">
                  <c:v>40877.51922492665</c:v>
                </c:pt>
                <c:pt idx="2">
                  <c:v>40877.51922492664</c:v>
                </c:pt>
                <c:pt idx="3">
                  <c:v>40877.51922492664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69753.92738819193</c:v>
                </c:pt>
                <c:pt idx="1">
                  <c:v>69753.92738819192</c:v>
                </c:pt>
                <c:pt idx="2">
                  <c:v>69753.92738819193</c:v>
                </c:pt>
                <c:pt idx="3">
                  <c:v>69753.92738819193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443096"/>
        <c:axId val="2055893448"/>
      </c:lineChart>
      <c:catAx>
        <c:axId val="204944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58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58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44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2234.700014590174</c:v>
                </c:pt>
                <c:pt idx="1">
                  <c:v>2234.700014590174</c:v>
                </c:pt>
                <c:pt idx="2">
                  <c:v>2234.700014590174</c:v>
                </c:pt>
                <c:pt idx="3">
                  <c:v>2234.700014590174</c:v>
                </c:pt>
                <c:pt idx="4">
                  <c:v>2234.700014590174</c:v>
                </c:pt>
                <c:pt idx="5">
                  <c:v>2234.700014590174</c:v>
                </c:pt>
                <c:pt idx="6">
                  <c:v>2234.700014590174</c:v>
                </c:pt>
                <c:pt idx="7">
                  <c:v>2234.700014590174</c:v>
                </c:pt>
                <c:pt idx="8">
                  <c:v>2234.700014590174</c:v>
                </c:pt>
                <c:pt idx="9">
                  <c:v>2234.700014590174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202.6122448979592</c:v>
                </c:pt>
                <c:pt idx="1">
                  <c:v>202.6122448979592</c:v>
                </c:pt>
                <c:pt idx="2">
                  <c:v>202.6122448979592</c:v>
                </c:pt>
                <c:pt idx="3">
                  <c:v>202.6122448979592</c:v>
                </c:pt>
                <c:pt idx="4">
                  <c:v>202.6122448979592</c:v>
                </c:pt>
                <c:pt idx="5">
                  <c:v>202.6122448979592</c:v>
                </c:pt>
                <c:pt idx="6">
                  <c:v>202.6122448979592</c:v>
                </c:pt>
                <c:pt idx="7">
                  <c:v>202.6122448979592</c:v>
                </c:pt>
                <c:pt idx="8">
                  <c:v>202.6122448979592</c:v>
                </c:pt>
                <c:pt idx="9">
                  <c:v>202.6122448979592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298.7672860360521</c:v>
                </c:pt>
                <c:pt idx="1">
                  <c:v>298.7672860360521</c:v>
                </c:pt>
                <c:pt idx="2">
                  <c:v>298.7672860360521</c:v>
                </c:pt>
                <c:pt idx="3">
                  <c:v>298.7672860360521</c:v>
                </c:pt>
                <c:pt idx="4">
                  <c:v>298.7672860360521</c:v>
                </c:pt>
                <c:pt idx="5">
                  <c:v>298.7672860360521</c:v>
                </c:pt>
                <c:pt idx="6">
                  <c:v>298.7672860360521</c:v>
                </c:pt>
                <c:pt idx="7">
                  <c:v>298.7672860360521</c:v>
                </c:pt>
                <c:pt idx="8">
                  <c:v>298.7672860360521</c:v>
                </c:pt>
                <c:pt idx="9">
                  <c:v>298.7672860360521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389.3877551020409</c:v>
                </c:pt>
                <c:pt idx="1">
                  <c:v>389.3877551020409</c:v>
                </c:pt>
                <c:pt idx="2">
                  <c:v>389.3877551020409</c:v>
                </c:pt>
                <c:pt idx="3">
                  <c:v>389.3877551020409</c:v>
                </c:pt>
                <c:pt idx="4">
                  <c:v>389.3877551020409</c:v>
                </c:pt>
                <c:pt idx="5">
                  <c:v>389.3877551020409</c:v>
                </c:pt>
                <c:pt idx="6">
                  <c:v>389.3877551020409</c:v>
                </c:pt>
                <c:pt idx="7">
                  <c:v>389.3877551020409</c:v>
                </c:pt>
                <c:pt idx="8">
                  <c:v>389.3877551020409</c:v>
                </c:pt>
                <c:pt idx="9">
                  <c:v>389.3877551020409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223.1781572761632</c:v>
                </c:pt>
                <c:pt idx="1">
                  <c:v>223.1781572761632</c:v>
                </c:pt>
                <c:pt idx="2">
                  <c:v>223.1781572761632</c:v>
                </c:pt>
                <c:pt idx="3">
                  <c:v>223.1781572761632</c:v>
                </c:pt>
                <c:pt idx="4">
                  <c:v>223.1781572761632</c:v>
                </c:pt>
                <c:pt idx="5">
                  <c:v>223.1781572761632</c:v>
                </c:pt>
                <c:pt idx="6">
                  <c:v>223.1781572761632</c:v>
                </c:pt>
                <c:pt idx="7">
                  <c:v>223.1781572761632</c:v>
                </c:pt>
                <c:pt idx="8">
                  <c:v>223.1781572761632</c:v>
                </c:pt>
                <c:pt idx="9">
                  <c:v>223.1781572761632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5820.340282065126</c:v>
                </c:pt>
                <c:pt idx="1">
                  <c:v>5820.340282065126</c:v>
                </c:pt>
                <c:pt idx="2">
                  <c:v>5820.340282065126</c:v>
                </c:pt>
                <c:pt idx="3">
                  <c:v>5820.340282065126</c:v>
                </c:pt>
                <c:pt idx="4">
                  <c:v>5820.340282065126</c:v>
                </c:pt>
                <c:pt idx="5">
                  <c:v>5820.340282065126</c:v>
                </c:pt>
                <c:pt idx="6">
                  <c:v>5820.340282065126</c:v>
                </c:pt>
                <c:pt idx="7">
                  <c:v>5820.340282065126</c:v>
                </c:pt>
                <c:pt idx="8">
                  <c:v>5820.340282065126</c:v>
                </c:pt>
                <c:pt idx="9">
                  <c:v>5820.340282065126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2390.204081632653</c:v>
                </c:pt>
                <c:pt idx="1">
                  <c:v>2390.204081632653</c:v>
                </c:pt>
                <c:pt idx="2">
                  <c:v>2390.204081632653</c:v>
                </c:pt>
                <c:pt idx="3">
                  <c:v>2390.204081632653</c:v>
                </c:pt>
                <c:pt idx="4">
                  <c:v>2390.204081632653</c:v>
                </c:pt>
                <c:pt idx="5">
                  <c:v>2390.204081632653</c:v>
                </c:pt>
                <c:pt idx="6">
                  <c:v>2390.204081632653</c:v>
                </c:pt>
                <c:pt idx="7">
                  <c:v>2390.204081632653</c:v>
                </c:pt>
                <c:pt idx="8">
                  <c:v>2390.204081632653</c:v>
                </c:pt>
                <c:pt idx="9">
                  <c:v>2390.204081632653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587.7551020408163</c:v>
                </c:pt>
                <c:pt idx="1">
                  <c:v>587.7551020408163</c:v>
                </c:pt>
                <c:pt idx="2">
                  <c:v>587.7551020408163</c:v>
                </c:pt>
                <c:pt idx="3">
                  <c:v>587.7551020408163</c:v>
                </c:pt>
                <c:pt idx="4">
                  <c:v>587.7551020408163</c:v>
                </c:pt>
                <c:pt idx="5">
                  <c:v>587.7551020408163</c:v>
                </c:pt>
                <c:pt idx="6">
                  <c:v>587.7551020408163</c:v>
                </c:pt>
                <c:pt idx="7">
                  <c:v>587.7551020408163</c:v>
                </c:pt>
                <c:pt idx="8">
                  <c:v>587.7551020408163</c:v>
                </c:pt>
                <c:pt idx="9">
                  <c:v>587.7551020408163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1380.703401881835</c:v>
                </c:pt>
                <c:pt idx="1">
                  <c:v>1380.703401881835</c:v>
                </c:pt>
                <c:pt idx="2">
                  <c:v>1380.703401881835</c:v>
                </c:pt>
                <c:pt idx="3">
                  <c:v>1380.703401881835</c:v>
                </c:pt>
                <c:pt idx="4">
                  <c:v>1380.703401881835</c:v>
                </c:pt>
                <c:pt idx="5">
                  <c:v>1380.703401881835</c:v>
                </c:pt>
                <c:pt idx="6">
                  <c:v>1380.703401881835</c:v>
                </c:pt>
                <c:pt idx="7">
                  <c:v>1380.703401881835</c:v>
                </c:pt>
                <c:pt idx="8">
                  <c:v>1380.703401881835</c:v>
                </c:pt>
                <c:pt idx="9">
                  <c:v>1380.703401881835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1534.69387755102</c:v>
                </c:pt>
                <c:pt idx="1">
                  <c:v>1534.69387755102</c:v>
                </c:pt>
                <c:pt idx="2">
                  <c:v>1534.69387755102</c:v>
                </c:pt>
                <c:pt idx="3">
                  <c:v>1534.69387755102</c:v>
                </c:pt>
                <c:pt idx="4">
                  <c:v>1534.69387755102</c:v>
                </c:pt>
                <c:pt idx="5">
                  <c:v>1534.69387755102</c:v>
                </c:pt>
                <c:pt idx="6">
                  <c:v>1534.69387755102</c:v>
                </c:pt>
                <c:pt idx="7">
                  <c:v>1534.69387755102</c:v>
                </c:pt>
                <c:pt idx="8">
                  <c:v>1534.69387755102</c:v>
                </c:pt>
                <c:pt idx="9">
                  <c:v>1534.69387755102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749064"/>
        <c:axId val="21130748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25250.74371472255</c:v>
                </c:pt>
                <c:pt idx="1">
                  <c:v>25250.74371472254</c:v>
                </c:pt>
                <c:pt idx="2">
                  <c:v>25250.74371472255</c:v>
                </c:pt>
                <c:pt idx="3">
                  <c:v>25250.74371472255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40877.51922492664</c:v>
                </c:pt>
                <c:pt idx="1">
                  <c:v>40877.51922492665</c:v>
                </c:pt>
                <c:pt idx="2">
                  <c:v>40877.51922492664</c:v>
                </c:pt>
                <c:pt idx="3">
                  <c:v>40877.51922492664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49064"/>
        <c:axId val="2113074872"/>
      </c:lineChart>
      <c:catAx>
        <c:axId val="2053749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7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07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74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0.382177034007364</c:v>
                </c:pt>
                <c:pt idx="2">
                  <c:v>0.382177034007364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0.382136726170926</c:v>
                </c:pt>
                <c:pt idx="2">
                  <c:v>0.382136726170926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0.047698891318437</c:v>
                </c:pt>
                <c:pt idx="2">
                  <c:v>0.143720165331119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1.34778570636763E-16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0.187987348503273</c:v>
                </c:pt>
                <c:pt idx="2">
                  <c:v>0.0926375339262396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-0.334437834852489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7891672"/>
        <c:axId val="2057895464"/>
      </c:barChart>
      <c:catAx>
        <c:axId val="205789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789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789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789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0.148680342650541</c:v>
                </c:pt>
                <c:pt idx="2">
                  <c:v>0.148680342650541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0.0703517995955302</c:v>
                </c:pt>
                <c:pt idx="2">
                  <c:v>0.0181461562353598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0.150211666128364</c:v>
                </c:pt>
                <c:pt idx="2">
                  <c:v>0.150211666128364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0.274714475905195</c:v>
                </c:pt>
                <c:pt idx="2">
                  <c:v>0.274714475905195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0.207377054239549</c:v>
                </c:pt>
                <c:pt idx="2">
                  <c:v>0.262783023668784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0.0703517995955302</c:v>
                </c:pt>
                <c:pt idx="2">
                  <c:v>0.0181461562353598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5625288"/>
        <c:axId val="2049001976"/>
      </c:barChart>
      <c:catAx>
        <c:axId val="205562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00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0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562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0.065823298154899</c:v>
                </c:pt>
                <c:pt idx="2">
                  <c:v>0.065823298154899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0.03005244201931</c:v>
                </c:pt>
                <c:pt idx="2">
                  <c:v>-0.000326420756943246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0.129725898095314</c:v>
                </c:pt>
                <c:pt idx="2">
                  <c:v>0.129725898095314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0.586961268864574</c:v>
                </c:pt>
                <c:pt idx="2">
                  <c:v>0.619067037414326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0.03005244201931</c:v>
                </c:pt>
                <c:pt idx="2">
                  <c:v>-0.000326420756943246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489624"/>
        <c:axId val="2049038696"/>
      </c:barChart>
      <c:catAx>
        <c:axId val="211348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03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3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48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0.425425822920494</c:v>
                </c:pt>
                <c:pt idx="2">
                  <c:v>0.425425822920494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0.425380953676764</c:v>
                </c:pt>
                <c:pt idx="2">
                  <c:v>0.425380953676764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0.218625280461702</c:v>
                </c:pt>
                <c:pt idx="2">
                  <c:v>0.147643501226429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-0.425380953676764</c:v>
                </c:pt>
                <c:pt idx="2">
                  <c:v>-0.00014884873914649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7474168"/>
        <c:axId val="-2096064536"/>
      </c:barChart>
      <c:catAx>
        <c:axId val="205747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06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06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747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0.06142997901746</c:v>
                </c:pt>
                <c:pt idx="2" formatCode="0.0%">
                  <c:v>0.0616393486275473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0.0464271412051745</c:v>
                </c:pt>
                <c:pt idx="2" formatCode="0.0%">
                  <c:v>0.0464271412051745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0.131150334644954</c:v>
                </c:pt>
                <c:pt idx="2" formatCode="0.0%">
                  <c:v>0.12822925178904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0.0091288420972374</c:v>
                </c:pt>
                <c:pt idx="2" formatCode="0.0%">
                  <c:v>0.00829930848584256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0.0483042016564765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0.0190418882400531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0.00809747382100136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0.0145705626611606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0.00532772873267776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0.00433922384694438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0.0259212419548788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-1.94499155058633E-5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0.00207620410975365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0.0281678985457225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0.0227506002978702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0.0203972613653947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0.232540380622891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0.595848181677383</c:v>
                </c:pt>
                <c:pt idx="2" formatCode="0.0%">
                  <c:v>0.153689802669381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712536"/>
        <c:axId val="1524715720"/>
      </c:barChart>
      <c:catAx>
        <c:axId val="152471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471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471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471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2234.700014590174</c:v>
                </c:pt>
                <c:pt idx="1">
                  <c:v>2234.700014590174</c:v>
                </c:pt>
                <c:pt idx="2">
                  <c:v>2234.700014590174</c:v>
                </c:pt>
                <c:pt idx="3">
                  <c:v>2234.700014590174</c:v>
                </c:pt>
                <c:pt idx="4">
                  <c:v>2234.700014590174</c:v>
                </c:pt>
                <c:pt idx="5">
                  <c:v>2234.700014590174</c:v>
                </c:pt>
                <c:pt idx="6">
                  <c:v>2234.700014590174</c:v>
                </c:pt>
                <c:pt idx="7">
                  <c:v>2234.700014590174</c:v>
                </c:pt>
                <c:pt idx="8">
                  <c:v>2234.700014590174</c:v>
                </c:pt>
                <c:pt idx="9">
                  <c:v>2234.700014590174</c:v>
                </c:pt>
                <c:pt idx="10">
                  <c:v>2234.700014590174</c:v>
                </c:pt>
                <c:pt idx="11">
                  <c:v>2234.700014590174</c:v>
                </c:pt>
                <c:pt idx="12">
                  <c:v>2234.700014590174</c:v>
                </c:pt>
                <c:pt idx="13">
                  <c:v>2234.700014590174</c:v>
                </c:pt>
                <c:pt idx="14">
                  <c:v>2234.700014590174</c:v>
                </c:pt>
                <c:pt idx="15">
                  <c:v>2234.700014590174</c:v>
                </c:pt>
                <c:pt idx="16">
                  <c:v>2234.700014590174</c:v>
                </c:pt>
                <c:pt idx="17">
                  <c:v>2234.700014590174</c:v>
                </c:pt>
                <c:pt idx="18">
                  <c:v>2234.700014590174</c:v>
                </c:pt>
                <c:pt idx="19">
                  <c:v>2234.700014590174</c:v>
                </c:pt>
                <c:pt idx="20">
                  <c:v>2234.700014590174</c:v>
                </c:pt>
                <c:pt idx="21">
                  <c:v>2234.700014590174</c:v>
                </c:pt>
                <c:pt idx="22">
                  <c:v>2234.700014590174</c:v>
                </c:pt>
                <c:pt idx="23">
                  <c:v>2234.700014590174</c:v>
                </c:pt>
                <c:pt idx="24">
                  <c:v>2234.700014590174</c:v>
                </c:pt>
                <c:pt idx="25">
                  <c:v>2234.700014590174</c:v>
                </c:pt>
                <c:pt idx="26">
                  <c:v>2234.700014590174</c:v>
                </c:pt>
                <c:pt idx="27">
                  <c:v>2234.700014590174</c:v>
                </c:pt>
                <c:pt idx="28">
                  <c:v>2234.700014590174</c:v>
                </c:pt>
                <c:pt idx="29">
                  <c:v>2234.700014590174</c:v>
                </c:pt>
                <c:pt idx="30">
                  <c:v>2234.700014590174</c:v>
                </c:pt>
                <c:pt idx="31">
                  <c:v>2234.700014590174</c:v>
                </c:pt>
                <c:pt idx="32">
                  <c:v>2234.700014590174</c:v>
                </c:pt>
                <c:pt idx="33">
                  <c:v>2234.700014590174</c:v>
                </c:pt>
                <c:pt idx="34">
                  <c:v>2234.700014590174</c:v>
                </c:pt>
                <c:pt idx="35">
                  <c:v>3024.947907864</c:v>
                </c:pt>
                <c:pt idx="36">
                  <c:v>3024.947907864</c:v>
                </c:pt>
                <c:pt idx="37">
                  <c:v>3024.947907864</c:v>
                </c:pt>
                <c:pt idx="38">
                  <c:v>3024.947907864</c:v>
                </c:pt>
                <c:pt idx="39">
                  <c:v>3024.947907864</c:v>
                </c:pt>
                <c:pt idx="40">
                  <c:v>3024.947907864</c:v>
                </c:pt>
                <c:pt idx="41">
                  <c:v>3024.947907864</c:v>
                </c:pt>
                <c:pt idx="42">
                  <c:v>3024.947907864</c:v>
                </c:pt>
                <c:pt idx="43">
                  <c:v>3024.947907864</c:v>
                </c:pt>
                <c:pt idx="44">
                  <c:v>3024.947907864</c:v>
                </c:pt>
                <c:pt idx="45">
                  <c:v>3024.947907864</c:v>
                </c:pt>
                <c:pt idx="46">
                  <c:v>3024.947907864</c:v>
                </c:pt>
                <c:pt idx="47">
                  <c:v>3024.947907864</c:v>
                </c:pt>
                <c:pt idx="48">
                  <c:v>3024.947907864</c:v>
                </c:pt>
                <c:pt idx="49">
                  <c:v>3024.947907864</c:v>
                </c:pt>
                <c:pt idx="50">
                  <c:v>3024.947907864</c:v>
                </c:pt>
                <c:pt idx="51">
                  <c:v>3024.947907864</c:v>
                </c:pt>
                <c:pt idx="52">
                  <c:v>3024.947907864</c:v>
                </c:pt>
                <c:pt idx="53">
                  <c:v>3024.947907864</c:v>
                </c:pt>
                <c:pt idx="54">
                  <c:v>3024.947907864</c:v>
                </c:pt>
                <c:pt idx="55">
                  <c:v>3024.947907864</c:v>
                </c:pt>
                <c:pt idx="56">
                  <c:v>3024.947907864</c:v>
                </c:pt>
                <c:pt idx="57">
                  <c:v>3024.947907864</c:v>
                </c:pt>
                <c:pt idx="58">
                  <c:v>3024.947907864</c:v>
                </c:pt>
                <c:pt idx="59">
                  <c:v>3024.947907864</c:v>
                </c:pt>
                <c:pt idx="60">
                  <c:v>3024.947907864</c:v>
                </c:pt>
                <c:pt idx="61">
                  <c:v>3024.947907864</c:v>
                </c:pt>
                <c:pt idx="62">
                  <c:v>3024.947907864</c:v>
                </c:pt>
                <c:pt idx="63">
                  <c:v>3024.947907864</c:v>
                </c:pt>
                <c:pt idx="64">
                  <c:v>3024.947907864</c:v>
                </c:pt>
                <c:pt idx="65">
                  <c:v>3024.947907864</c:v>
                </c:pt>
                <c:pt idx="66">
                  <c:v>3024.947907864</c:v>
                </c:pt>
                <c:pt idx="67">
                  <c:v>3902.31139409592</c:v>
                </c:pt>
                <c:pt idx="68">
                  <c:v>3902.31139409592</c:v>
                </c:pt>
                <c:pt idx="69">
                  <c:v>3902.31139409592</c:v>
                </c:pt>
                <c:pt idx="70">
                  <c:v>3902.31139409592</c:v>
                </c:pt>
                <c:pt idx="71">
                  <c:v>3902.31139409592</c:v>
                </c:pt>
                <c:pt idx="72">
                  <c:v>3902.31139409592</c:v>
                </c:pt>
                <c:pt idx="73">
                  <c:v>3902.31139409592</c:v>
                </c:pt>
                <c:pt idx="74">
                  <c:v>3902.31139409592</c:v>
                </c:pt>
                <c:pt idx="75">
                  <c:v>3902.31139409592</c:v>
                </c:pt>
                <c:pt idx="76">
                  <c:v>3902.31139409592</c:v>
                </c:pt>
                <c:pt idx="77">
                  <c:v>3902.31139409592</c:v>
                </c:pt>
                <c:pt idx="78">
                  <c:v>3902.31139409592</c:v>
                </c:pt>
                <c:pt idx="79">
                  <c:v>3902.31139409592</c:v>
                </c:pt>
                <c:pt idx="80">
                  <c:v>3902.31139409592</c:v>
                </c:pt>
                <c:pt idx="81">
                  <c:v>3902.31139409592</c:v>
                </c:pt>
                <c:pt idx="82">
                  <c:v>3902.31139409592</c:v>
                </c:pt>
                <c:pt idx="83">
                  <c:v>3902.31139409592</c:v>
                </c:pt>
                <c:pt idx="84">
                  <c:v>3902.31139409592</c:v>
                </c:pt>
                <c:pt idx="85">
                  <c:v>3902.31139409592</c:v>
                </c:pt>
                <c:pt idx="86">
                  <c:v>3902.31139409592</c:v>
                </c:pt>
                <c:pt idx="87">
                  <c:v>3902.31139409592</c:v>
                </c:pt>
                <c:pt idx="88">
                  <c:v>3902.31139409592</c:v>
                </c:pt>
                <c:pt idx="89">
                  <c:v>3902.31139409592</c:v>
                </c:pt>
                <c:pt idx="90">
                  <c:v>5500.141577726755</c:v>
                </c:pt>
                <c:pt idx="91">
                  <c:v>5500.141577726755</c:v>
                </c:pt>
                <c:pt idx="92">
                  <c:v>5500.141577726755</c:v>
                </c:pt>
                <c:pt idx="93">
                  <c:v>5500.141577726755</c:v>
                </c:pt>
                <c:pt idx="94">
                  <c:v>5500.141577726755</c:v>
                </c:pt>
                <c:pt idx="95">
                  <c:v>5500.141577726755</c:v>
                </c:pt>
                <c:pt idx="96">
                  <c:v>5500.141577726755</c:v>
                </c:pt>
                <c:pt idx="97">
                  <c:v>5500.141577726755</c:v>
                </c:pt>
                <c:pt idx="98">
                  <c:v>5500.141577726755</c:v>
                </c:pt>
                <c:pt idx="99">
                  <c:v>5500.141577726755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202.6122448979592</c:v>
                </c:pt>
                <c:pt idx="1">
                  <c:v>202.6122448979592</c:v>
                </c:pt>
                <c:pt idx="2">
                  <c:v>202.6122448979592</c:v>
                </c:pt>
                <c:pt idx="3">
                  <c:v>202.6122448979592</c:v>
                </c:pt>
                <c:pt idx="4">
                  <c:v>202.6122448979592</c:v>
                </c:pt>
                <c:pt idx="5">
                  <c:v>202.6122448979592</c:v>
                </c:pt>
                <c:pt idx="6">
                  <c:v>202.6122448979592</c:v>
                </c:pt>
                <c:pt idx="7">
                  <c:v>202.6122448979592</c:v>
                </c:pt>
                <c:pt idx="8">
                  <c:v>202.6122448979592</c:v>
                </c:pt>
                <c:pt idx="9">
                  <c:v>202.6122448979592</c:v>
                </c:pt>
                <c:pt idx="10">
                  <c:v>202.6122448979592</c:v>
                </c:pt>
                <c:pt idx="11">
                  <c:v>202.6122448979592</c:v>
                </c:pt>
                <c:pt idx="12">
                  <c:v>202.6122448979592</c:v>
                </c:pt>
                <c:pt idx="13">
                  <c:v>202.6122448979592</c:v>
                </c:pt>
                <c:pt idx="14">
                  <c:v>202.6122448979592</c:v>
                </c:pt>
                <c:pt idx="15">
                  <c:v>202.6122448979592</c:v>
                </c:pt>
                <c:pt idx="16">
                  <c:v>202.6122448979592</c:v>
                </c:pt>
                <c:pt idx="17">
                  <c:v>202.6122448979592</c:v>
                </c:pt>
                <c:pt idx="18">
                  <c:v>202.6122448979592</c:v>
                </c:pt>
                <c:pt idx="19">
                  <c:v>202.6122448979592</c:v>
                </c:pt>
                <c:pt idx="20">
                  <c:v>202.6122448979592</c:v>
                </c:pt>
                <c:pt idx="21">
                  <c:v>202.6122448979592</c:v>
                </c:pt>
                <c:pt idx="22">
                  <c:v>202.6122448979592</c:v>
                </c:pt>
                <c:pt idx="23">
                  <c:v>202.6122448979592</c:v>
                </c:pt>
                <c:pt idx="24">
                  <c:v>202.6122448979592</c:v>
                </c:pt>
                <c:pt idx="25">
                  <c:v>202.6122448979592</c:v>
                </c:pt>
                <c:pt idx="26">
                  <c:v>202.6122448979592</c:v>
                </c:pt>
                <c:pt idx="27">
                  <c:v>202.6122448979592</c:v>
                </c:pt>
                <c:pt idx="28">
                  <c:v>202.6122448979592</c:v>
                </c:pt>
                <c:pt idx="29">
                  <c:v>202.6122448979592</c:v>
                </c:pt>
                <c:pt idx="30">
                  <c:v>202.6122448979592</c:v>
                </c:pt>
                <c:pt idx="31">
                  <c:v>202.6122448979592</c:v>
                </c:pt>
                <c:pt idx="32">
                  <c:v>202.6122448979592</c:v>
                </c:pt>
                <c:pt idx="33">
                  <c:v>202.6122448979592</c:v>
                </c:pt>
                <c:pt idx="34">
                  <c:v>202.6122448979592</c:v>
                </c:pt>
                <c:pt idx="35">
                  <c:v>559.7142857142857</c:v>
                </c:pt>
                <c:pt idx="36">
                  <c:v>559.7142857142857</c:v>
                </c:pt>
                <c:pt idx="37">
                  <c:v>559.7142857142857</c:v>
                </c:pt>
                <c:pt idx="38">
                  <c:v>559.7142857142857</c:v>
                </c:pt>
                <c:pt idx="39">
                  <c:v>559.7142857142857</c:v>
                </c:pt>
                <c:pt idx="40">
                  <c:v>559.7142857142857</c:v>
                </c:pt>
                <c:pt idx="41">
                  <c:v>559.7142857142857</c:v>
                </c:pt>
                <c:pt idx="42">
                  <c:v>559.7142857142857</c:v>
                </c:pt>
                <c:pt idx="43">
                  <c:v>559.7142857142857</c:v>
                </c:pt>
                <c:pt idx="44">
                  <c:v>559.7142857142857</c:v>
                </c:pt>
                <c:pt idx="45">
                  <c:v>559.7142857142857</c:v>
                </c:pt>
                <c:pt idx="46">
                  <c:v>559.7142857142857</c:v>
                </c:pt>
                <c:pt idx="47">
                  <c:v>559.7142857142857</c:v>
                </c:pt>
                <c:pt idx="48">
                  <c:v>559.7142857142857</c:v>
                </c:pt>
                <c:pt idx="49">
                  <c:v>559.7142857142857</c:v>
                </c:pt>
                <c:pt idx="50">
                  <c:v>559.7142857142857</c:v>
                </c:pt>
                <c:pt idx="51">
                  <c:v>559.7142857142857</c:v>
                </c:pt>
                <c:pt idx="52">
                  <c:v>559.7142857142857</c:v>
                </c:pt>
                <c:pt idx="53">
                  <c:v>559.7142857142857</c:v>
                </c:pt>
                <c:pt idx="54">
                  <c:v>559.7142857142857</c:v>
                </c:pt>
                <c:pt idx="55">
                  <c:v>559.7142857142857</c:v>
                </c:pt>
                <c:pt idx="56">
                  <c:v>559.7142857142857</c:v>
                </c:pt>
                <c:pt idx="57">
                  <c:v>559.7142857142857</c:v>
                </c:pt>
                <c:pt idx="58">
                  <c:v>559.7142857142857</c:v>
                </c:pt>
                <c:pt idx="59">
                  <c:v>559.7142857142857</c:v>
                </c:pt>
                <c:pt idx="60">
                  <c:v>559.7142857142857</c:v>
                </c:pt>
                <c:pt idx="61">
                  <c:v>559.7142857142857</c:v>
                </c:pt>
                <c:pt idx="62">
                  <c:v>559.7142857142857</c:v>
                </c:pt>
                <c:pt idx="63">
                  <c:v>559.7142857142857</c:v>
                </c:pt>
                <c:pt idx="64">
                  <c:v>559.7142857142857</c:v>
                </c:pt>
                <c:pt idx="65">
                  <c:v>559.7142857142857</c:v>
                </c:pt>
                <c:pt idx="66">
                  <c:v>559.7142857142857</c:v>
                </c:pt>
                <c:pt idx="67">
                  <c:v>4368.816326530612</c:v>
                </c:pt>
                <c:pt idx="68">
                  <c:v>4368.816326530612</c:v>
                </c:pt>
                <c:pt idx="69">
                  <c:v>4368.816326530612</c:v>
                </c:pt>
                <c:pt idx="70">
                  <c:v>4368.816326530612</c:v>
                </c:pt>
                <c:pt idx="71">
                  <c:v>4368.816326530612</c:v>
                </c:pt>
                <c:pt idx="72">
                  <c:v>4368.816326530612</c:v>
                </c:pt>
                <c:pt idx="73">
                  <c:v>4368.816326530612</c:v>
                </c:pt>
                <c:pt idx="74">
                  <c:v>4368.816326530612</c:v>
                </c:pt>
                <c:pt idx="75">
                  <c:v>4368.816326530612</c:v>
                </c:pt>
                <c:pt idx="76">
                  <c:v>4368.816326530612</c:v>
                </c:pt>
                <c:pt idx="77">
                  <c:v>4368.816326530612</c:v>
                </c:pt>
                <c:pt idx="78">
                  <c:v>4368.816326530612</c:v>
                </c:pt>
                <c:pt idx="79">
                  <c:v>4368.816326530612</c:v>
                </c:pt>
                <c:pt idx="80">
                  <c:v>4368.816326530612</c:v>
                </c:pt>
                <c:pt idx="81">
                  <c:v>4368.816326530612</c:v>
                </c:pt>
                <c:pt idx="82">
                  <c:v>4368.816326530612</c:v>
                </c:pt>
                <c:pt idx="83">
                  <c:v>4368.816326530612</c:v>
                </c:pt>
                <c:pt idx="84">
                  <c:v>4368.816326530612</c:v>
                </c:pt>
                <c:pt idx="85">
                  <c:v>4368.816326530612</c:v>
                </c:pt>
                <c:pt idx="86">
                  <c:v>4368.816326530612</c:v>
                </c:pt>
                <c:pt idx="87">
                  <c:v>4368.816326530612</c:v>
                </c:pt>
                <c:pt idx="88">
                  <c:v>4368.816326530612</c:v>
                </c:pt>
                <c:pt idx="89">
                  <c:v>4368.816326530612</c:v>
                </c:pt>
                <c:pt idx="90">
                  <c:v>19754.40816326531</c:v>
                </c:pt>
                <c:pt idx="91">
                  <c:v>19754.40816326531</c:v>
                </c:pt>
                <c:pt idx="92">
                  <c:v>19754.40816326531</c:v>
                </c:pt>
                <c:pt idx="93">
                  <c:v>19754.40816326531</c:v>
                </c:pt>
                <c:pt idx="94">
                  <c:v>19754.40816326531</c:v>
                </c:pt>
                <c:pt idx="95">
                  <c:v>19754.40816326531</c:v>
                </c:pt>
                <c:pt idx="96">
                  <c:v>19754.40816326531</c:v>
                </c:pt>
                <c:pt idx="97">
                  <c:v>19754.40816326531</c:v>
                </c:pt>
                <c:pt idx="98">
                  <c:v>19754.40816326531</c:v>
                </c:pt>
                <c:pt idx="99">
                  <c:v>19754.40816326531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298.7672860360521</c:v>
                </c:pt>
                <c:pt idx="1">
                  <c:v>298.7672860360521</c:v>
                </c:pt>
                <c:pt idx="2">
                  <c:v>298.7672860360521</c:v>
                </c:pt>
                <c:pt idx="3">
                  <c:v>298.7672860360521</c:v>
                </c:pt>
                <c:pt idx="4">
                  <c:v>298.7672860360521</c:v>
                </c:pt>
                <c:pt idx="5">
                  <c:v>298.7672860360521</c:v>
                </c:pt>
                <c:pt idx="6">
                  <c:v>298.7672860360521</c:v>
                </c:pt>
                <c:pt idx="7">
                  <c:v>298.7672860360521</c:v>
                </c:pt>
                <c:pt idx="8">
                  <c:v>298.7672860360521</c:v>
                </c:pt>
                <c:pt idx="9">
                  <c:v>298.7672860360521</c:v>
                </c:pt>
                <c:pt idx="10">
                  <c:v>298.7672860360521</c:v>
                </c:pt>
                <c:pt idx="11">
                  <c:v>298.7672860360521</c:v>
                </c:pt>
                <c:pt idx="12">
                  <c:v>298.7672860360521</c:v>
                </c:pt>
                <c:pt idx="13">
                  <c:v>298.7672860360521</c:v>
                </c:pt>
                <c:pt idx="14">
                  <c:v>298.7672860360521</c:v>
                </c:pt>
                <c:pt idx="15">
                  <c:v>298.7672860360521</c:v>
                </c:pt>
                <c:pt idx="16">
                  <c:v>298.7672860360521</c:v>
                </c:pt>
                <c:pt idx="17">
                  <c:v>298.7672860360521</c:v>
                </c:pt>
                <c:pt idx="18">
                  <c:v>298.7672860360521</c:v>
                </c:pt>
                <c:pt idx="19">
                  <c:v>298.7672860360521</c:v>
                </c:pt>
                <c:pt idx="20">
                  <c:v>298.7672860360521</c:v>
                </c:pt>
                <c:pt idx="21">
                  <c:v>298.7672860360521</c:v>
                </c:pt>
                <c:pt idx="22">
                  <c:v>298.7672860360521</c:v>
                </c:pt>
                <c:pt idx="23">
                  <c:v>298.7672860360521</c:v>
                </c:pt>
                <c:pt idx="24">
                  <c:v>298.7672860360521</c:v>
                </c:pt>
                <c:pt idx="25">
                  <c:v>298.7672860360521</c:v>
                </c:pt>
                <c:pt idx="26">
                  <c:v>298.7672860360521</c:v>
                </c:pt>
                <c:pt idx="27">
                  <c:v>298.7672860360521</c:v>
                </c:pt>
                <c:pt idx="28">
                  <c:v>298.7672860360521</c:v>
                </c:pt>
                <c:pt idx="29">
                  <c:v>298.7672860360521</c:v>
                </c:pt>
                <c:pt idx="30">
                  <c:v>298.7672860360521</c:v>
                </c:pt>
                <c:pt idx="31">
                  <c:v>298.7672860360521</c:v>
                </c:pt>
                <c:pt idx="32">
                  <c:v>298.7672860360521</c:v>
                </c:pt>
                <c:pt idx="33">
                  <c:v>298.7672860360521</c:v>
                </c:pt>
                <c:pt idx="34">
                  <c:v>298.7672860360521</c:v>
                </c:pt>
                <c:pt idx="35">
                  <c:v>746.2001344269726</c:v>
                </c:pt>
                <c:pt idx="36">
                  <c:v>746.2001344269726</c:v>
                </c:pt>
                <c:pt idx="37">
                  <c:v>746.2001344269726</c:v>
                </c:pt>
                <c:pt idx="38">
                  <c:v>746.2001344269726</c:v>
                </c:pt>
                <c:pt idx="39">
                  <c:v>746.2001344269726</c:v>
                </c:pt>
                <c:pt idx="40">
                  <c:v>746.2001344269726</c:v>
                </c:pt>
                <c:pt idx="41">
                  <c:v>746.2001344269726</c:v>
                </c:pt>
                <c:pt idx="42">
                  <c:v>746.2001344269726</c:v>
                </c:pt>
                <c:pt idx="43">
                  <c:v>746.2001344269726</c:v>
                </c:pt>
                <c:pt idx="44">
                  <c:v>746.2001344269726</c:v>
                </c:pt>
                <c:pt idx="45">
                  <c:v>746.2001344269726</c:v>
                </c:pt>
                <c:pt idx="46">
                  <c:v>746.2001344269726</c:v>
                </c:pt>
                <c:pt idx="47">
                  <c:v>746.2001344269726</c:v>
                </c:pt>
                <c:pt idx="48">
                  <c:v>746.2001344269726</c:v>
                </c:pt>
                <c:pt idx="49">
                  <c:v>746.2001344269726</c:v>
                </c:pt>
                <c:pt idx="50">
                  <c:v>746.2001344269726</c:v>
                </c:pt>
                <c:pt idx="51">
                  <c:v>746.2001344269726</c:v>
                </c:pt>
                <c:pt idx="52">
                  <c:v>746.2001344269726</c:v>
                </c:pt>
                <c:pt idx="53">
                  <c:v>746.2001344269726</c:v>
                </c:pt>
                <c:pt idx="54">
                  <c:v>746.2001344269726</c:v>
                </c:pt>
                <c:pt idx="55">
                  <c:v>746.2001344269726</c:v>
                </c:pt>
                <c:pt idx="56">
                  <c:v>746.2001344269726</c:v>
                </c:pt>
                <c:pt idx="57">
                  <c:v>746.2001344269726</c:v>
                </c:pt>
                <c:pt idx="58">
                  <c:v>746.2001344269726</c:v>
                </c:pt>
                <c:pt idx="59">
                  <c:v>746.2001344269726</c:v>
                </c:pt>
                <c:pt idx="60">
                  <c:v>746.2001344269726</c:v>
                </c:pt>
                <c:pt idx="61">
                  <c:v>746.2001344269726</c:v>
                </c:pt>
                <c:pt idx="62">
                  <c:v>746.2001344269726</c:v>
                </c:pt>
                <c:pt idx="63">
                  <c:v>746.2001344269726</c:v>
                </c:pt>
                <c:pt idx="64">
                  <c:v>746.2001344269726</c:v>
                </c:pt>
                <c:pt idx="65">
                  <c:v>746.2001344269726</c:v>
                </c:pt>
                <c:pt idx="66">
                  <c:v>746.2001344269726</c:v>
                </c:pt>
                <c:pt idx="67">
                  <c:v>1571.551711799917</c:v>
                </c:pt>
                <c:pt idx="68">
                  <c:v>1571.551711799917</c:v>
                </c:pt>
                <c:pt idx="69">
                  <c:v>1571.551711799917</c:v>
                </c:pt>
                <c:pt idx="70">
                  <c:v>1571.551711799917</c:v>
                </c:pt>
                <c:pt idx="71">
                  <c:v>1571.551711799917</c:v>
                </c:pt>
                <c:pt idx="72">
                  <c:v>1571.551711799917</c:v>
                </c:pt>
                <c:pt idx="73">
                  <c:v>1571.551711799917</c:v>
                </c:pt>
                <c:pt idx="74">
                  <c:v>1571.551711799917</c:v>
                </c:pt>
                <c:pt idx="75">
                  <c:v>1571.551711799917</c:v>
                </c:pt>
                <c:pt idx="76">
                  <c:v>1571.551711799917</c:v>
                </c:pt>
                <c:pt idx="77">
                  <c:v>1571.551711799917</c:v>
                </c:pt>
                <c:pt idx="78">
                  <c:v>1571.551711799917</c:v>
                </c:pt>
                <c:pt idx="79">
                  <c:v>1571.551711799917</c:v>
                </c:pt>
                <c:pt idx="80">
                  <c:v>1571.551711799917</c:v>
                </c:pt>
                <c:pt idx="81">
                  <c:v>1571.551711799917</c:v>
                </c:pt>
                <c:pt idx="82">
                  <c:v>1571.551711799917</c:v>
                </c:pt>
                <c:pt idx="83">
                  <c:v>1571.551711799917</c:v>
                </c:pt>
                <c:pt idx="84">
                  <c:v>1571.551711799917</c:v>
                </c:pt>
                <c:pt idx="85">
                  <c:v>1571.551711799917</c:v>
                </c:pt>
                <c:pt idx="86">
                  <c:v>1571.551711799917</c:v>
                </c:pt>
                <c:pt idx="87">
                  <c:v>1571.551711799917</c:v>
                </c:pt>
                <c:pt idx="88">
                  <c:v>1571.551711799917</c:v>
                </c:pt>
                <c:pt idx="89">
                  <c:v>1571.551711799917</c:v>
                </c:pt>
                <c:pt idx="90">
                  <c:v>2387.508264049412</c:v>
                </c:pt>
                <c:pt idx="91">
                  <c:v>2387.508264049412</c:v>
                </c:pt>
                <c:pt idx="92">
                  <c:v>2387.508264049412</c:v>
                </c:pt>
                <c:pt idx="93">
                  <c:v>2387.508264049412</c:v>
                </c:pt>
                <c:pt idx="94">
                  <c:v>2387.508264049412</c:v>
                </c:pt>
                <c:pt idx="95">
                  <c:v>2387.508264049412</c:v>
                </c:pt>
                <c:pt idx="96">
                  <c:v>2387.508264049412</c:v>
                </c:pt>
                <c:pt idx="97">
                  <c:v>2387.508264049412</c:v>
                </c:pt>
                <c:pt idx="98">
                  <c:v>2387.508264049412</c:v>
                </c:pt>
                <c:pt idx="99">
                  <c:v>2387.508264049412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1.428571428571429</c:v>
                </c:pt>
                <c:pt idx="36">
                  <c:v>1.428571428571429</c:v>
                </c:pt>
                <c:pt idx="37">
                  <c:v>1.428571428571429</c:v>
                </c:pt>
                <c:pt idx="38">
                  <c:v>1.428571428571429</c:v>
                </c:pt>
                <c:pt idx="39">
                  <c:v>1.428571428571429</c:v>
                </c:pt>
                <c:pt idx="40">
                  <c:v>1.428571428571429</c:v>
                </c:pt>
                <c:pt idx="41">
                  <c:v>1.428571428571429</c:v>
                </c:pt>
                <c:pt idx="42">
                  <c:v>1.428571428571429</c:v>
                </c:pt>
                <c:pt idx="43">
                  <c:v>1.428571428571429</c:v>
                </c:pt>
                <c:pt idx="44">
                  <c:v>1.428571428571429</c:v>
                </c:pt>
                <c:pt idx="45">
                  <c:v>1.428571428571429</c:v>
                </c:pt>
                <c:pt idx="46">
                  <c:v>1.428571428571429</c:v>
                </c:pt>
                <c:pt idx="47">
                  <c:v>1.428571428571429</c:v>
                </c:pt>
                <c:pt idx="48">
                  <c:v>1.428571428571429</c:v>
                </c:pt>
                <c:pt idx="49">
                  <c:v>1.428571428571429</c:v>
                </c:pt>
                <c:pt idx="50">
                  <c:v>1.428571428571429</c:v>
                </c:pt>
                <c:pt idx="51">
                  <c:v>1.428571428571429</c:v>
                </c:pt>
                <c:pt idx="52">
                  <c:v>1.428571428571429</c:v>
                </c:pt>
                <c:pt idx="53">
                  <c:v>1.428571428571429</c:v>
                </c:pt>
                <c:pt idx="54">
                  <c:v>1.428571428571429</c:v>
                </c:pt>
                <c:pt idx="55">
                  <c:v>1.428571428571429</c:v>
                </c:pt>
                <c:pt idx="56">
                  <c:v>1.428571428571429</c:v>
                </c:pt>
                <c:pt idx="57">
                  <c:v>1.428571428571429</c:v>
                </c:pt>
                <c:pt idx="58">
                  <c:v>1.428571428571429</c:v>
                </c:pt>
                <c:pt idx="59">
                  <c:v>1.428571428571429</c:v>
                </c:pt>
                <c:pt idx="60">
                  <c:v>1.428571428571429</c:v>
                </c:pt>
                <c:pt idx="61">
                  <c:v>1.428571428571429</c:v>
                </c:pt>
                <c:pt idx="62">
                  <c:v>1.428571428571429</c:v>
                </c:pt>
                <c:pt idx="63">
                  <c:v>1.428571428571429</c:v>
                </c:pt>
                <c:pt idx="64">
                  <c:v>1.428571428571429</c:v>
                </c:pt>
                <c:pt idx="65">
                  <c:v>1.428571428571429</c:v>
                </c:pt>
                <c:pt idx="66">
                  <c:v>1.428571428571429</c:v>
                </c:pt>
                <c:pt idx="67">
                  <c:v>905.3061224489795</c:v>
                </c:pt>
                <c:pt idx="68">
                  <c:v>905.3061224489795</c:v>
                </c:pt>
                <c:pt idx="69">
                  <c:v>905.3061224489795</c:v>
                </c:pt>
                <c:pt idx="70">
                  <c:v>905.3061224489795</c:v>
                </c:pt>
                <c:pt idx="71">
                  <c:v>905.3061224489795</c:v>
                </c:pt>
                <c:pt idx="72">
                  <c:v>905.3061224489795</c:v>
                </c:pt>
                <c:pt idx="73">
                  <c:v>905.3061224489795</c:v>
                </c:pt>
                <c:pt idx="74">
                  <c:v>905.3061224489795</c:v>
                </c:pt>
                <c:pt idx="75">
                  <c:v>905.3061224489795</c:v>
                </c:pt>
                <c:pt idx="76">
                  <c:v>905.3061224489795</c:v>
                </c:pt>
                <c:pt idx="77">
                  <c:v>905.3061224489795</c:v>
                </c:pt>
                <c:pt idx="78">
                  <c:v>905.3061224489795</c:v>
                </c:pt>
                <c:pt idx="79">
                  <c:v>905.3061224489795</c:v>
                </c:pt>
                <c:pt idx="80">
                  <c:v>905.3061224489795</c:v>
                </c:pt>
                <c:pt idx="81">
                  <c:v>905.3061224489795</c:v>
                </c:pt>
                <c:pt idx="82">
                  <c:v>905.3061224489795</c:v>
                </c:pt>
                <c:pt idx="83">
                  <c:v>905.3061224489795</c:v>
                </c:pt>
                <c:pt idx="84">
                  <c:v>905.3061224489795</c:v>
                </c:pt>
                <c:pt idx="85">
                  <c:v>905.3061224489795</c:v>
                </c:pt>
                <c:pt idx="86">
                  <c:v>905.3061224489795</c:v>
                </c:pt>
                <c:pt idx="87">
                  <c:v>905.3061224489795</c:v>
                </c:pt>
                <c:pt idx="88">
                  <c:v>905.3061224489795</c:v>
                </c:pt>
                <c:pt idx="89">
                  <c:v>905.3061224489795</c:v>
                </c:pt>
                <c:pt idx="90">
                  <c:v>1643.265306122449</c:v>
                </c:pt>
                <c:pt idx="91">
                  <c:v>1643.265306122449</c:v>
                </c:pt>
                <c:pt idx="92">
                  <c:v>1643.265306122449</c:v>
                </c:pt>
                <c:pt idx="93">
                  <c:v>1643.265306122449</c:v>
                </c:pt>
                <c:pt idx="94">
                  <c:v>1643.265306122449</c:v>
                </c:pt>
                <c:pt idx="95">
                  <c:v>1643.265306122449</c:v>
                </c:pt>
                <c:pt idx="96">
                  <c:v>1643.265306122449</c:v>
                </c:pt>
                <c:pt idx="97">
                  <c:v>1643.265306122449</c:v>
                </c:pt>
                <c:pt idx="98">
                  <c:v>1643.265306122449</c:v>
                </c:pt>
                <c:pt idx="99">
                  <c:v>1643.265306122449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389.3877551020409</c:v>
                </c:pt>
                <c:pt idx="1">
                  <c:v>389.3877551020409</c:v>
                </c:pt>
                <c:pt idx="2">
                  <c:v>389.3877551020409</c:v>
                </c:pt>
                <c:pt idx="3">
                  <c:v>389.3877551020409</c:v>
                </c:pt>
                <c:pt idx="4">
                  <c:v>389.3877551020409</c:v>
                </c:pt>
                <c:pt idx="5">
                  <c:v>389.3877551020409</c:v>
                </c:pt>
                <c:pt idx="6">
                  <c:v>389.3877551020409</c:v>
                </c:pt>
                <c:pt idx="7">
                  <c:v>389.3877551020409</c:v>
                </c:pt>
                <c:pt idx="8">
                  <c:v>389.3877551020409</c:v>
                </c:pt>
                <c:pt idx="9">
                  <c:v>389.3877551020409</c:v>
                </c:pt>
                <c:pt idx="10">
                  <c:v>389.3877551020409</c:v>
                </c:pt>
                <c:pt idx="11">
                  <c:v>389.3877551020409</c:v>
                </c:pt>
                <c:pt idx="12">
                  <c:v>389.3877551020409</c:v>
                </c:pt>
                <c:pt idx="13">
                  <c:v>389.3877551020409</c:v>
                </c:pt>
                <c:pt idx="14">
                  <c:v>389.3877551020409</c:v>
                </c:pt>
                <c:pt idx="15">
                  <c:v>389.3877551020409</c:v>
                </c:pt>
                <c:pt idx="16">
                  <c:v>389.3877551020409</c:v>
                </c:pt>
                <c:pt idx="17">
                  <c:v>389.3877551020409</c:v>
                </c:pt>
                <c:pt idx="18">
                  <c:v>389.3877551020409</c:v>
                </c:pt>
                <c:pt idx="19">
                  <c:v>389.3877551020409</c:v>
                </c:pt>
                <c:pt idx="20">
                  <c:v>389.3877551020409</c:v>
                </c:pt>
                <c:pt idx="21">
                  <c:v>389.3877551020409</c:v>
                </c:pt>
                <c:pt idx="22">
                  <c:v>389.3877551020409</c:v>
                </c:pt>
                <c:pt idx="23">
                  <c:v>389.3877551020409</c:v>
                </c:pt>
                <c:pt idx="24">
                  <c:v>389.3877551020409</c:v>
                </c:pt>
                <c:pt idx="25">
                  <c:v>389.3877551020409</c:v>
                </c:pt>
                <c:pt idx="26">
                  <c:v>389.3877551020409</c:v>
                </c:pt>
                <c:pt idx="27">
                  <c:v>389.3877551020409</c:v>
                </c:pt>
                <c:pt idx="28">
                  <c:v>389.3877551020409</c:v>
                </c:pt>
                <c:pt idx="29">
                  <c:v>389.3877551020409</c:v>
                </c:pt>
                <c:pt idx="30">
                  <c:v>389.3877551020409</c:v>
                </c:pt>
                <c:pt idx="31">
                  <c:v>389.3877551020409</c:v>
                </c:pt>
                <c:pt idx="32">
                  <c:v>389.3877551020409</c:v>
                </c:pt>
                <c:pt idx="33">
                  <c:v>389.3877551020409</c:v>
                </c:pt>
                <c:pt idx="34">
                  <c:v>389.3877551020409</c:v>
                </c:pt>
                <c:pt idx="35">
                  <c:v>3064.5</c:v>
                </c:pt>
                <c:pt idx="36">
                  <c:v>3064.5</c:v>
                </c:pt>
                <c:pt idx="37">
                  <c:v>3064.5</c:v>
                </c:pt>
                <c:pt idx="38">
                  <c:v>3064.5</c:v>
                </c:pt>
                <c:pt idx="39">
                  <c:v>3064.5</c:v>
                </c:pt>
                <c:pt idx="40">
                  <c:v>3064.5</c:v>
                </c:pt>
                <c:pt idx="41">
                  <c:v>3064.5</c:v>
                </c:pt>
                <c:pt idx="42">
                  <c:v>3064.5</c:v>
                </c:pt>
                <c:pt idx="43">
                  <c:v>3064.5</c:v>
                </c:pt>
                <c:pt idx="44">
                  <c:v>3064.5</c:v>
                </c:pt>
                <c:pt idx="45">
                  <c:v>3064.5</c:v>
                </c:pt>
                <c:pt idx="46">
                  <c:v>3064.5</c:v>
                </c:pt>
                <c:pt idx="47">
                  <c:v>3064.5</c:v>
                </c:pt>
                <c:pt idx="48">
                  <c:v>3064.5</c:v>
                </c:pt>
                <c:pt idx="49">
                  <c:v>3064.5</c:v>
                </c:pt>
                <c:pt idx="50">
                  <c:v>3064.5</c:v>
                </c:pt>
                <c:pt idx="51">
                  <c:v>3064.5</c:v>
                </c:pt>
                <c:pt idx="52">
                  <c:v>3064.5</c:v>
                </c:pt>
                <c:pt idx="53">
                  <c:v>3064.5</c:v>
                </c:pt>
                <c:pt idx="54">
                  <c:v>3064.5</c:v>
                </c:pt>
                <c:pt idx="55">
                  <c:v>3064.5</c:v>
                </c:pt>
                <c:pt idx="56">
                  <c:v>3064.5</c:v>
                </c:pt>
                <c:pt idx="57">
                  <c:v>3064.5</c:v>
                </c:pt>
                <c:pt idx="58">
                  <c:v>3064.5</c:v>
                </c:pt>
                <c:pt idx="59">
                  <c:v>3064.5</c:v>
                </c:pt>
                <c:pt idx="60">
                  <c:v>3064.5</c:v>
                </c:pt>
                <c:pt idx="61">
                  <c:v>3064.5</c:v>
                </c:pt>
                <c:pt idx="62">
                  <c:v>3064.5</c:v>
                </c:pt>
                <c:pt idx="63">
                  <c:v>3064.5</c:v>
                </c:pt>
                <c:pt idx="64">
                  <c:v>3064.5</c:v>
                </c:pt>
                <c:pt idx="65">
                  <c:v>3064.5</c:v>
                </c:pt>
                <c:pt idx="66">
                  <c:v>3064.5</c:v>
                </c:pt>
                <c:pt idx="67">
                  <c:v>12585.63265306123</c:v>
                </c:pt>
                <c:pt idx="68">
                  <c:v>12585.63265306123</c:v>
                </c:pt>
                <c:pt idx="69">
                  <c:v>12585.63265306123</c:v>
                </c:pt>
                <c:pt idx="70">
                  <c:v>12585.63265306123</c:v>
                </c:pt>
                <c:pt idx="71">
                  <c:v>12585.63265306123</c:v>
                </c:pt>
                <c:pt idx="72">
                  <c:v>12585.63265306123</c:v>
                </c:pt>
                <c:pt idx="73">
                  <c:v>12585.63265306123</c:v>
                </c:pt>
                <c:pt idx="74">
                  <c:v>12585.63265306123</c:v>
                </c:pt>
                <c:pt idx="75">
                  <c:v>12585.63265306123</c:v>
                </c:pt>
                <c:pt idx="76">
                  <c:v>12585.63265306123</c:v>
                </c:pt>
                <c:pt idx="77">
                  <c:v>12585.63265306123</c:v>
                </c:pt>
                <c:pt idx="78">
                  <c:v>12585.63265306123</c:v>
                </c:pt>
                <c:pt idx="79">
                  <c:v>12585.63265306123</c:v>
                </c:pt>
                <c:pt idx="80">
                  <c:v>12585.63265306123</c:v>
                </c:pt>
                <c:pt idx="81">
                  <c:v>12585.63265306123</c:v>
                </c:pt>
                <c:pt idx="82">
                  <c:v>12585.63265306123</c:v>
                </c:pt>
                <c:pt idx="83">
                  <c:v>12585.63265306123</c:v>
                </c:pt>
                <c:pt idx="84">
                  <c:v>12585.63265306123</c:v>
                </c:pt>
                <c:pt idx="85">
                  <c:v>12585.63265306123</c:v>
                </c:pt>
                <c:pt idx="86">
                  <c:v>12585.63265306123</c:v>
                </c:pt>
                <c:pt idx="87">
                  <c:v>12585.63265306123</c:v>
                </c:pt>
                <c:pt idx="88">
                  <c:v>12585.63265306123</c:v>
                </c:pt>
                <c:pt idx="89">
                  <c:v>12585.63265306123</c:v>
                </c:pt>
                <c:pt idx="90">
                  <c:v>25620.89795918368</c:v>
                </c:pt>
                <c:pt idx="91">
                  <c:v>25620.89795918368</c:v>
                </c:pt>
                <c:pt idx="92">
                  <c:v>25620.89795918368</c:v>
                </c:pt>
                <c:pt idx="93">
                  <c:v>25620.89795918368</c:v>
                </c:pt>
                <c:pt idx="94">
                  <c:v>25620.89795918368</c:v>
                </c:pt>
                <c:pt idx="95">
                  <c:v>25620.89795918368</c:v>
                </c:pt>
                <c:pt idx="96">
                  <c:v>25620.89795918368</c:v>
                </c:pt>
                <c:pt idx="97">
                  <c:v>25620.89795918368</c:v>
                </c:pt>
                <c:pt idx="98">
                  <c:v>25620.89795918368</c:v>
                </c:pt>
                <c:pt idx="99">
                  <c:v>25620.89795918368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223.1781572761632</c:v>
                </c:pt>
                <c:pt idx="1">
                  <c:v>223.1781572761632</c:v>
                </c:pt>
                <c:pt idx="2">
                  <c:v>223.1781572761632</c:v>
                </c:pt>
                <c:pt idx="3">
                  <c:v>223.1781572761632</c:v>
                </c:pt>
                <c:pt idx="4">
                  <c:v>223.1781572761632</c:v>
                </c:pt>
                <c:pt idx="5">
                  <c:v>223.1781572761632</c:v>
                </c:pt>
                <c:pt idx="6">
                  <c:v>223.1781572761632</c:v>
                </c:pt>
                <c:pt idx="7">
                  <c:v>223.1781572761632</c:v>
                </c:pt>
                <c:pt idx="8">
                  <c:v>223.1781572761632</c:v>
                </c:pt>
                <c:pt idx="9">
                  <c:v>223.1781572761632</c:v>
                </c:pt>
                <c:pt idx="10">
                  <c:v>223.1781572761632</c:v>
                </c:pt>
                <c:pt idx="11">
                  <c:v>223.1781572761632</c:v>
                </c:pt>
                <c:pt idx="12">
                  <c:v>223.1781572761632</c:v>
                </c:pt>
                <c:pt idx="13">
                  <c:v>223.1781572761632</c:v>
                </c:pt>
                <c:pt idx="14">
                  <c:v>223.1781572761632</c:v>
                </c:pt>
                <c:pt idx="15">
                  <c:v>223.1781572761632</c:v>
                </c:pt>
                <c:pt idx="16">
                  <c:v>223.1781572761632</c:v>
                </c:pt>
                <c:pt idx="17">
                  <c:v>223.1781572761632</c:v>
                </c:pt>
                <c:pt idx="18">
                  <c:v>223.1781572761632</c:v>
                </c:pt>
                <c:pt idx="19">
                  <c:v>223.1781572761632</c:v>
                </c:pt>
                <c:pt idx="20">
                  <c:v>223.1781572761632</c:v>
                </c:pt>
                <c:pt idx="21">
                  <c:v>223.1781572761632</c:v>
                </c:pt>
                <c:pt idx="22">
                  <c:v>223.1781572761632</c:v>
                </c:pt>
                <c:pt idx="23">
                  <c:v>223.1781572761632</c:v>
                </c:pt>
                <c:pt idx="24">
                  <c:v>223.1781572761632</c:v>
                </c:pt>
                <c:pt idx="25">
                  <c:v>223.1781572761632</c:v>
                </c:pt>
                <c:pt idx="26">
                  <c:v>223.1781572761632</c:v>
                </c:pt>
                <c:pt idx="27">
                  <c:v>223.1781572761632</c:v>
                </c:pt>
                <c:pt idx="28">
                  <c:v>223.1781572761632</c:v>
                </c:pt>
                <c:pt idx="29">
                  <c:v>223.1781572761632</c:v>
                </c:pt>
                <c:pt idx="30">
                  <c:v>223.1781572761632</c:v>
                </c:pt>
                <c:pt idx="31">
                  <c:v>223.1781572761632</c:v>
                </c:pt>
                <c:pt idx="32">
                  <c:v>223.1781572761632</c:v>
                </c:pt>
                <c:pt idx="33">
                  <c:v>223.1781572761632</c:v>
                </c:pt>
                <c:pt idx="34">
                  <c:v>223.1781572761632</c:v>
                </c:pt>
                <c:pt idx="35">
                  <c:v>175.0044259587158</c:v>
                </c:pt>
                <c:pt idx="36">
                  <c:v>175.0044259587158</c:v>
                </c:pt>
                <c:pt idx="37">
                  <c:v>175.0044259587158</c:v>
                </c:pt>
                <c:pt idx="38">
                  <c:v>175.0044259587158</c:v>
                </c:pt>
                <c:pt idx="39">
                  <c:v>175.0044259587158</c:v>
                </c:pt>
                <c:pt idx="40">
                  <c:v>175.0044259587158</c:v>
                </c:pt>
                <c:pt idx="41">
                  <c:v>175.0044259587158</c:v>
                </c:pt>
                <c:pt idx="42">
                  <c:v>175.0044259587158</c:v>
                </c:pt>
                <c:pt idx="43">
                  <c:v>175.0044259587158</c:v>
                </c:pt>
                <c:pt idx="44">
                  <c:v>175.0044259587158</c:v>
                </c:pt>
                <c:pt idx="45">
                  <c:v>175.0044259587158</c:v>
                </c:pt>
                <c:pt idx="46">
                  <c:v>175.0044259587158</c:v>
                </c:pt>
                <c:pt idx="47">
                  <c:v>175.0044259587158</c:v>
                </c:pt>
                <c:pt idx="48">
                  <c:v>175.0044259587158</c:v>
                </c:pt>
                <c:pt idx="49">
                  <c:v>175.0044259587158</c:v>
                </c:pt>
                <c:pt idx="50">
                  <c:v>175.0044259587158</c:v>
                </c:pt>
                <c:pt idx="51">
                  <c:v>175.0044259587158</c:v>
                </c:pt>
                <c:pt idx="52">
                  <c:v>175.0044259587158</c:v>
                </c:pt>
                <c:pt idx="53">
                  <c:v>175.0044259587158</c:v>
                </c:pt>
                <c:pt idx="54">
                  <c:v>175.0044259587158</c:v>
                </c:pt>
                <c:pt idx="55">
                  <c:v>175.0044259587158</c:v>
                </c:pt>
                <c:pt idx="56">
                  <c:v>175.0044259587158</c:v>
                </c:pt>
                <c:pt idx="57">
                  <c:v>175.0044259587158</c:v>
                </c:pt>
                <c:pt idx="58">
                  <c:v>175.0044259587158</c:v>
                </c:pt>
                <c:pt idx="59">
                  <c:v>175.0044259587158</c:v>
                </c:pt>
                <c:pt idx="60">
                  <c:v>175.0044259587158</c:v>
                </c:pt>
                <c:pt idx="61">
                  <c:v>175.0044259587158</c:v>
                </c:pt>
                <c:pt idx="62">
                  <c:v>175.0044259587158</c:v>
                </c:pt>
                <c:pt idx="63">
                  <c:v>175.0044259587158</c:v>
                </c:pt>
                <c:pt idx="64">
                  <c:v>175.0044259587158</c:v>
                </c:pt>
                <c:pt idx="65">
                  <c:v>175.0044259587158</c:v>
                </c:pt>
                <c:pt idx="66">
                  <c:v>175.0044259587158</c:v>
                </c:pt>
                <c:pt idx="67">
                  <c:v>26.34600136314819</c:v>
                </c:pt>
                <c:pt idx="68">
                  <c:v>26.34600136314819</c:v>
                </c:pt>
                <c:pt idx="69">
                  <c:v>26.34600136314819</c:v>
                </c:pt>
                <c:pt idx="70">
                  <c:v>26.34600136314819</c:v>
                </c:pt>
                <c:pt idx="71">
                  <c:v>26.34600136314819</c:v>
                </c:pt>
                <c:pt idx="72">
                  <c:v>26.34600136314819</c:v>
                </c:pt>
                <c:pt idx="73">
                  <c:v>26.34600136314819</c:v>
                </c:pt>
                <c:pt idx="74">
                  <c:v>26.34600136314819</c:v>
                </c:pt>
                <c:pt idx="75">
                  <c:v>26.34600136314819</c:v>
                </c:pt>
                <c:pt idx="76">
                  <c:v>26.34600136314819</c:v>
                </c:pt>
                <c:pt idx="77">
                  <c:v>26.34600136314819</c:v>
                </c:pt>
                <c:pt idx="78">
                  <c:v>26.34600136314819</c:v>
                </c:pt>
                <c:pt idx="79">
                  <c:v>26.34600136314819</c:v>
                </c:pt>
                <c:pt idx="80">
                  <c:v>26.34600136314819</c:v>
                </c:pt>
                <c:pt idx="81">
                  <c:v>26.34600136314819</c:v>
                </c:pt>
                <c:pt idx="82">
                  <c:v>26.34600136314819</c:v>
                </c:pt>
                <c:pt idx="83">
                  <c:v>26.34600136314819</c:v>
                </c:pt>
                <c:pt idx="84">
                  <c:v>26.34600136314819</c:v>
                </c:pt>
                <c:pt idx="85">
                  <c:v>26.34600136314819</c:v>
                </c:pt>
                <c:pt idx="86">
                  <c:v>26.34600136314819</c:v>
                </c:pt>
                <c:pt idx="87">
                  <c:v>26.34600136314819</c:v>
                </c:pt>
                <c:pt idx="88">
                  <c:v>26.34600136314819</c:v>
                </c:pt>
                <c:pt idx="89">
                  <c:v>26.34600136314819</c:v>
                </c:pt>
                <c:pt idx="90">
                  <c:v>20.75465354050014</c:v>
                </c:pt>
                <c:pt idx="91">
                  <c:v>20.75465354050014</c:v>
                </c:pt>
                <c:pt idx="92">
                  <c:v>20.75465354050014</c:v>
                </c:pt>
                <c:pt idx="93">
                  <c:v>20.75465354050014</c:v>
                </c:pt>
                <c:pt idx="94">
                  <c:v>20.75465354050014</c:v>
                </c:pt>
                <c:pt idx="95">
                  <c:v>20.75465354050014</c:v>
                </c:pt>
                <c:pt idx="96">
                  <c:v>20.75465354050014</c:v>
                </c:pt>
                <c:pt idx="97">
                  <c:v>20.75465354050014</c:v>
                </c:pt>
                <c:pt idx="98">
                  <c:v>20.75465354050014</c:v>
                </c:pt>
                <c:pt idx="99">
                  <c:v>20.75465354050014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5820.340282065126</c:v>
                </c:pt>
                <c:pt idx="1">
                  <c:v>5820.340282065126</c:v>
                </c:pt>
                <c:pt idx="2">
                  <c:v>5820.340282065126</c:v>
                </c:pt>
                <c:pt idx="3">
                  <c:v>5820.340282065126</c:v>
                </c:pt>
                <c:pt idx="4">
                  <c:v>5820.340282065126</c:v>
                </c:pt>
                <c:pt idx="5">
                  <c:v>5820.340282065126</c:v>
                </c:pt>
                <c:pt idx="6">
                  <c:v>5820.340282065126</c:v>
                </c:pt>
                <c:pt idx="7">
                  <c:v>5820.340282065126</c:v>
                </c:pt>
                <c:pt idx="8">
                  <c:v>5820.340282065126</c:v>
                </c:pt>
                <c:pt idx="9">
                  <c:v>5820.340282065126</c:v>
                </c:pt>
                <c:pt idx="10">
                  <c:v>5820.340282065126</c:v>
                </c:pt>
                <c:pt idx="11">
                  <c:v>5820.340282065126</c:v>
                </c:pt>
                <c:pt idx="12">
                  <c:v>5820.340282065126</c:v>
                </c:pt>
                <c:pt idx="13">
                  <c:v>5820.340282065126</c:v>
                </c:pt>
                <c:pt idx="14">
                  <c:v>5820.340282065126</c:v>
                </c:pt>
                <c:pt idx="15">
                  <c:v>5820.340282065126</c:v>
                </c:pt>
                <c:pt idx="16">
                  <c:v>5820.340282065126</c:v>
                </c:pt>
                <c:pt idx="17">
                  <c:v>5820.340282065126</c:v>
                </c:pt>
                <c:pt idx="18">
                  <c:v>5820.340282065126</c:v>
                </c:pt>
                <c:pt idx="19">
                  <c:v>5820.340282065126</c:v>
                </c:pt>
                <c:pt idx="20">
                  <c:v>5820.340282065126</c:v>
                </c:pt>
                <c:pt idx="21">
                  <c:v>5820.340282065126</c:v>
                </c:pt>
                <c:pt idx="22">
                  <c:v>5820.340282065126</c:v>
                </c:pt>
                <c:pt idx="23">
                  <c:v>5820.340282065126</c:v>
                </c:pt>
                <c:pt idx="24">
                  <c:v>5820.340282065126</c:v>
                </c:pt>
                <c:pt idx="25">
                  <c:v>5820.340282065126</c:v>
                </c:pt>
                <c:pt idx="26">
                  <c:v>5820.340282065126</c:v>
                </c:pt>
                <c:pt idx="27">
                  <c:v>5820.340282065126</c:v>
                </c:pt>
                <c:pt idx="28">
                  <c:v>5820.340282065126</c:v>
                </c:pt>
                <c:pt idx="29">
                  <c:v>5820.340282065126</c:v>
                </c:pt>
                <c:pt idx="30">
                  <c:v>5820.340282065126</c:v>
                </c:pt>
                <c:pt idx="31">
                  <c:v>5820.340282065126</c:v>
                </c:pt>
                <c:pt idx="32">
                  <c:v>5820.340282065126</c:v>
                </c:pt>
                <c:pt idx="33">
                  <c:v>5820.340282065126</c:v>
                </c:pt>
                <c:pt idx="34">
                  <c:v>5820.340282065126</c:v>
                </c:pt>
                <c:pt idx="35">
                  <c:v>6697.594744716831</c:v>
                </c:pt>
                <c:pt idx="36">
                  <c:v>6697.594744716831</c:v>
                </c:pt>
                <c:pt idx="37">
                  <c:v>6697.594744716831</c:v>
                </c:pt>
                <c:pt idx="38">
                  <c:v>6697.594744716831</c:v>
                </c:pt>
                <c:pt idx="39">
                  <c:v>6697.594744716831</c:v>
                </c:pt>
                <c:pt idx="40">
                  <c:v>6697.594744716831</c:v>
                </c:pt>
                <c:pt idx="41">
                  <c:v>6697.594744716831</c:v>
                </c:pt>
                <c:pt idx="42">
                  <c:v>6697.594744716831</c:v>
                </c:pt>
                <c:pt idx="43">
                  <c:v>6697.594744716831</c:v>
                </c:pt>
                <c:pt idx="44">
                  <c:v>6697.594744716831</c:v>
                </c:pt>
                <c:pt idx="45">
                  <c:v>6697.594744716831</c:v>
                </c:pt>
                <c:pt idx="46">
                  <c:v>6697.594744716831</c:v>
                </c:pt>
                <c:pt idx="47">
                  <c:v>6697.594744716831</c:v>
                </c:pt>
                <c:pt idx="48">
                  <c:v>6697.594744716831</c:v>
                </c:pt>
                <c:pt idx="49">
                  <c:v>6697.594744716831</c:v>
                </c:pt>
                <c:pt idx="50">
                  <c:v>6697.594744716831</c:v>
                </c:pt>
                <c:pt idx="51">
                  <c:v>6697.594744716831</c:v>
                </c:pt>
                <c:pt idx="52">
                  <c:v>6697.594744716831</c:v>
                </c:pt>
                <c:pt idx="53">
                  <c:v>6697.594744716831</c:v>
                </c:pt>
                <c:pt idx="54">
                  <c:v>6697.594744716831</c:v>
                </c:pt>
                <c:pt idx="55">
                  <c:v>6697.594744716831</c:v>
                </c:pt>
                <c:pt idx="56">
                  <c:v>6697.594744716831</c:v>
                </c:pt>
                <c:pt idx="57">
                  <c:v>6697.594744716831</c:v>
                </c:pt>
                <c:pt idx="58">
                  <c:v>6697.594744716831</c:v>
                </c:pt>
                <c:pt idx="59">
                  <c:v>6697.594744716831</c:v>
                </c:pt>
                <c:pt idx="60">
                  <c:v>6697.594744716831</c:v>
                </c:pt>
                <c:pt idx="61">
                  <c:v>6697.594744716831</c:v>
                </c:pt>
                <c:pt idx="62">
                  <c:v>6697.594744716831</c:v>
                </c:pt>
                <c:pt idx="63">
                  <c:v>6697.594744716831</c:v>
                </c:pt>
                <c:pt idx="64">
                  <c:v>6697.594744716831</c:v>
                </c:pt>
                <c:pt idx="65">
                  <c:v>6697.594744716831</c:v>
                </c:pt>
                <c:pt idx="66">
                  <c:v>6697.594744716831</c:v>
                </c:pt>
                <c:pt idx="67">
                  <c:v>5675.01529305037</c:v>
                </c:pt>
                <c:pt idx="68">
                  <c:v>5675.01529305037</c:v>
                </c:pt>
                <c:pt idx="69">
                  <c:v>5675.01529305037</c:v>
                </c:pt>
                <c:pt idx="70">
                  <c:v>5675.01529305037</c:v>
                </c:pt>
                <c:pt idx="71">
                  <c:v>5675.01529305037</c:v>
                </c:pt>
                <c:pt idx="72">
                  <c:v>5675.01529305037</c:v>
                </c:pt>
                <c:pt idx="73">
                  <c:v>5675.01529305037</c:v>
                </c:pt>
                <c:pt idx="74">
                  <c:v>5675.01529305037</c:v>
                </c:pt>
                <c:pt idx="75">
                  <c:v>5675.01529305037</c:v>
                </c:pt>
                <c:pt idx="76">
                  <c:v>5675.01529305037</c:v>
                </c:pt>
                <c:pt idx="77">
                  <c:v>5675.01529305037</c:v>
                </c:pt>
                <c:pt idx="78">
                  <c:v>5675.01529305037</c:v>
                </c:pt>
                <c:pt idx="79">
                  <c:v>5675.01529305037</c:v>
                </c:pt>
                <c:pt idx="80">
                  <c:v>5675.01529305037</c:v>
                </c:pt>
                <c:pt idx="81">
                  <c:v>5675.01529305037</c:v>
                </c:pt>
                <c:pt idx="82">
                  <c:v>5675.01529305037</c:v>
                </c:pt>
                <c:pt idx="83">
                  <c:v>5675.01529305037</c:v>
                </c:pt>
                <c:pt idx="84">
                  <c:v>5675.01529305037</c:v>
                </c:pt>
                <c:pt idx="85">
                  <c:v>5675.01529305037</c:v>
                </c:pt>
                <c:pt idx="86">
                  <c:v>5675.01529305037</c:v>
                </c:pt>
                <c:pt idx="87">
                  <c:v>5675.01529305037</c:v>
                </c:pt>
                <c:pt idx="88">
                  <c:v>5675.01529305037</c:v>
                </c:pt>
                <c:pt idx="89">
                  <c:v>5675.01529305037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35559.18367346939</c:v>
                </c:pt>
                <c:pt idx="68">
                  <c:v>35559.18367346939</c:v>
                </c:pt>
                <c:pt idx="69">
                  <c:v>35559.18367346939</c:v>
                </c:pt>
                <c:pt idx="70">
                  <c:v>35559.18367346939</c:v>
                </c:pt>
                <c:pt idx="71">
                  <c:v>35559.18367346939</c:v>
                </c:pt>
                <c:pt idx="72">
                  <c:v>35559.18367346939</c:v>
                </c:pt>
                <c:pt idx="73">
                  <c:v>35559.18367346939</c:v>
                </c:pt>
                <c:pt idx="74">
                  <c:v>35559.18367346939</c:v>
                </c:pt>
                <c:pt idx="75">
                  <c:v>35559.18367346939</c:v>
                </c:pt>
                <c:pt idx="76">
                  <c:v>35559.18367346939</c:v>
                </c:pt>
                <c:pt idx="77">
                  <c:v>35559.18367346939</c:v>
                </c:pt>
                <c:pt idx="78">
                  <c:v>35559.18367346939</c:v>
                </c:pt>
                <c:pt idx="79">
                  <c:v>35559.18367346939</c:v>
                </c:pt>
                <c:pt idx="80">
                  <c:v>35559.18367346939</c:v>
                </c:pt>
                <c:pt idx="81">
                  <c:v>35559.18367346939</c:v>
                </c:pt>
                <c:pt idx="82">
                  <c:v>35559.18367346939</c:v>
                </c:pt>
                <c:pt idx="83">
                  <c:v>35559.18367346939</c:v>
                </c:pt>
                <c:pt idx="84">
                  <c:v>35559.18367346939</c:v>
                </c:pt>
                <c:pt idx="85">
                  <c:v>35559.18367346939</c:v>
                </c:pt>
                <c:pt idx="86">
                  <c:v>35559.18367346939</c:v>
                </c:pt>
                <c:pt idx="87">
                  <c:v>35559.18367346939</c:v>
                </c:pt>
                <c:pt idx="88">
                  <c:v>35559.18367346939</c:v>
                </c:pt>
                <c:pt idx="89">
                  <c:v>35559.18367346939</c:v>
                </c:pt>
                <c:pt idx="90">
                  <c:v>129064.4897959184</c:v>
                </c:pt>
                <c:pt idx="91">
                  <c:v>129064.4897959184</c:v>
                </c:pt>
                <c:pt idx="92">
                  <c:v>129064.4897959184</c:v>
                </c:pt>
                <c:pt idx="93">
                  <c:v>129064.4897959184</c:v>
                </c:pt>
                <c:pt idx="94">
                  <c:v>129064.4897959184</c:v>
                </c:pt>
                <c:pt idx="95">
                  <c:v>129064.4897959184</c:v>
                </c:pt>
                <c:pt idx="96">
                  <c:v>129064.4897959184</c:v>
                </c:pt>
                <c:pt idx="97">
                  <c:v>129064.4897959184</c:v>
                </c:pt>
                <c:pt idx="98">
                  <c:v>129064.4897959184</c:v>
                </c:pt>
                <c:pt idx="99">
                  <c:v>129064.4897959184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2390.204081632653</c:v>
                </c:pt>
                <c:pt idx="1">
                  <c:v>2390.204081632653</c:v>
                </c:pt>
                <c:pt idx="2">
                  <c:v>2390.204081632653</c:v>
                </c:pt>
                <c:pt idx="3">
                  <c:v>2390.204081632653</c:v>
                </c:pt>
                <c:pt idx="4">
                  <c:v>2390.204081632653</c:v>
                </c:pt>
                <c:pt idx="5">
                  <c:v>2390.204081632653</c:v>
                </c:pt>
                <c:pt idx="6">
                  <c:v>2390.204081632653</c:v>
                </c:pt>
                <c:pt idx="7">
                  <c:v>2390.204081632653</c:v>
                </c:pt>
                <c:pt idx="8">
                  <c:v>2390.204081632653</c:v>
                </c:pt>
                <c:pt idx="9">
                  <c:v>2390.204081632653</c:v>
                </c:pt>
                <c:pt idx="10">
                  <c:v>2390.204081632653</c:v>
                </c:pt>
                <c:pt idx="11">
                  <c:v>2390.204081632653</c:v>
                </c:pt>
                <c:pt idx="12">
                  <c:v>2390.204081632653</c:v>
                </c:pt>
                <c:pt idx="13">
                  <c:v>2390.204081632653</c:v>
                </c:pt>
                <c:pt idx="14">
                  <c:v>2390.204081632653</c:v>
                </c:pt>
                <c:pt idx="15">
                  <c:v>2390.204081632653</c:v>
                </c:pt>
                <c:pt idx="16">
                  <c:v>2390.204081632653</c:v>
                </c:pt>
                <c:pt idx="17">
                  <c:v>2390.204081632653</c:v>
                </c:pt>
                <c:pt idx="18">
                  <c:v>2390.204081632653</c:v>
                </c:pt>
                <c:pt idx="19">
                  <c:v>2390.204081632653</c:v>
                </c:pt>
                <c:pt idx="20">
                  <c:v>2390.204081632653</c:v>
                </c:pt>
                <c:pt idx="21">
                  <c:v>2390.204081632653</c:v>
                </c:pt>
                <c:pt idx="22">
                  <c:v>2390.204081632653</c:v>
                </c:pt>
                <c:pt idx="23">
                  <c:v>2390.204081632653</c:v>
                </c:pt>
                <c:pt idx="24">
                  <c:v>2390.204081632653</c:v>
                </c:pt>
                <c:pt idx="25">
                  <c:v>2390.204081632653</c:v>
                </c:pt>
                <c:pt idx="26">
                  <c:v>2390.204081632653</c:v>
                </c:pt>
                <c:pt idx="27">
                  <c:v>2390.204081632653</c:v>
                </c:pt>
                <c:pt idx="28">
                  <c:v>2390.204081632653</c:v>
                </c:pt>
                <c:pt idx="29">
                  <c:v>2390.204081632653</c:v>
                </c:pt>
                <c:pt idx="30">
                  <c:v>2390.204081632653</c:v>
                </c:pt>
                <c:pt idx="31">
                  <c:v>2390.204081632653</c:v>
                </c:pt>
                <c:pt idx="32">
                  <c:v>2390.204081632653</c:v>
                </c:pt>
                <c:pt idx="33">
                  <c:v>2390.204081632653</c:v>
                </c:pt>
                <c:pt idx="34">
                  <c:v>2390.204081632653</c:v>
                </c:pt>
                <c:pt idx="35">
                  <c:v>1682.857142857143</c:v>
                </c:pt>
                <c:pt idx="36">
                  <c:v>1682.857142857143</c:v>
                </c:pt>
                <c:pt idx="37">
                  <c:v>1682.857142857143</c:v>
                </c:pt>
                <c:pt idx="38">
                  <c:v>1682.857142857143</c:v>
                </c:pt>
                <c:pt idx="39">
                  <c:v>1682.857142857143</c:v>
                </c:pt>
                <c:pt idx="40">
                  <c:v>1682.857142857143</c:v>
                </c:pt>
                <c:pt idx="41">
                  <c:v>1682.857142857143</c:v>
                </c:pt>
                <c:pt idx="42">
                  <c:v>1682.857142857143</c:v>
                </c:pt>
                <c:pt idx="43">
                  <c:v>1682.857142857143</c:v>
                </c:pt>
                <c:pt idx="44">
                  <c:v>1682.857142857143</c:v>
                </c:pt>
                <c:pt idx="45">
                  <c:v>1682.857142857143</c:v>
                </c:pt>
                <c:pt idx="46">
                  <c:v>1682.857142857143</c:v>
                </c:pt>
                <c:pt idx="47">
                  <c:v>1682.857142857143</c:v>
                </c:pt>
                <c:pt idx="48">
                  <c:v>1682.857142857143</c:v>
                </c:pt>
                <c:pt idx="49">
                  <c:v>1682.857142857143</c:v>
                </c:pt>
                <c:pt idx="50">
                  <c:v>1682.857142857143</c:v>
                </c:pt>
                <c:pt idx="51">
                  <c:v>1682.857142857143</c:v>
                </c:pt>
                <c:pt idx="52">
                  <c:v>1682.857142857143</c:v>
                </c:pt>
                <c:pt idx="53">
                  <c:v>1682.857142857143</c:v>
                </c:pt>
                <c:pt idx="54">
                  <c:v>1682.857142857143</c:v>
                </c:pt>
                <c:pt idx="55">
                  <c:v>1682.857142857143</c:v>
                </c:pt>
                <c:pt idx="56">
                  <c:v>1682.857142857143</c:v>
                </c:pt>
                <c:pt idx="57">
                  <c:v>1682.857142857143</c:v>
                </c:pt>
                <c:pt idx="58">
                  <c:v>1682.857142857143</c:v>
                </c:pt>
                <c:pt idx="59">
                  <c:v>1682.857142857143</c:v>
                </c:pt>
                <c:pt idx="60">
                  <c:v>1682.857142857143</c:v>
                </c:pt>
                <c:pt idx="61">
                  <c:v>1682.857142857143</c:v>
                </c:pt>
                <c:pt idx="62">
                  <c:v>1682.857142857143</c:v>
                </c:pt>
                <c:pt idx="63">
                  <c:v>1682.857142857143</c:v>
                </c:pt>
                <c:pt idx="64">
                  <c:v>1682.857142857143</c:v>
                </c:pt>
                <c:pt idx="65">
                  <c:v>1682.857142857143</c:v>
                </c:pt>
                <c:pt idx="66">
                  <c:v>1682.857142857143</c:v>
                </c:pt>
                <c:pt idx="67">
                  <c:v>8971.26530612245</c:v>
                </c:pt>
                <c:pt idx="68">
                  <c:v>8971.26530612245</c:v>
                </c:pt>
                <c:pt idx="69">
                  <c:v>8971.26530612245</c:v>
                </c:pt>
                <c:pt idx="70">
                  <c:v>8971.26530612245</c:v>
                </c:pt>
                <c:pt idx="71">
                  <c:v>8971.26530612245</c:v>
                </c:pt>
                <c:pt idx="72">
                  <c:v>8971.26530612245</c:v>
                </c:pt>
                <c:pt idx="73">
                  <c:v>8971.26530612245</c:v>
                </c:pt>
                <c:pt idx="74">
                  <c:v>8971.26530612245</c:v>
                </c:pt>
                <c:pt idx="75">
                  <c:v>8971.26530612245</c:v>
                </c:pt>
                <c:pt idx="76">
                  <c:v>8971.26530612245</c:v>
                </c:pt>
                <c:pt idx="77">
                  <c:v>8971.26530612245</c:v>
                </c:pt>
                <c:pt idx="78">
                  <c:v>8971.26530612245</c:v>
                </c:pt>
                <c:pt idx="79">
                  <c:v>8971.26530612245</c:v>
                </c:pt>
                <c:pt idx="80">
                  <c:v>8971.26530612245</c:v>
                </c:pt>
                <c:pt idx="81">
                  <c:v>8971.26530612245</c:v>
                </c:pt>
                <c:pt idx="82">
                  <c:v>8971.26530612245</c:v>
                </c:pt>
                <c:pt idx="83">
                  <c:v>8971.26530612245</c:v>
                </c:pt>
                <c:pt idx="84">
                  <c:v>8971.26530612245</c:v>
                </c:pt>
                <c:pt idx="85">
                  <c:v>8971.26530612245</c:v>
                </c:pt>
                <c:pt idx="86">
                  <c:v>8971.26530612245</c:v>
                </c:pt>
                <c:pt idx="87">
                  <c:v>8971.26530612245</c:v>
                </c:pt>
                <c:pt idx="88">
                  <c:v>8971.26530612245</c:v>
                </c:pt>
                <c:pt idx="89">
                  <c:v>8971.26530612245</c:v>
                </c:pt>
                <c:pt idx="90">
                  <c:v>979.5918367346937</c:v>
                </c:pt>
                <c:pt idx="91">
                  <c:v>979.5918367346937</c:v>
                </c:pt>
                <c:pt idx="92">
                  <c:v>979.5918367346937</c:v>
                </c:pt>
                <c:pt idx="93">
                  <c:v>979.5918367346937</c:v>
                </c:pt>
                <c:pt idx="94">
                  <c:v>979.5918367346937</c:v>
                </c:pt>
                <c:pt idx="95">
                  <c:v>979.5918367346937</c:v>
                </c:pt>
                <c:pt idx="96">
                  <c:v>979.5918367346937</c:v>
                </c:pt>
                <c:pt idx="97">
                  <c:v>979.5918367346937</c:v>
                </c:pt>
                <c:pt idx="98">
                  <c:v>979.5918367346937</c:v>
                </c:pt>
                <c:pt idx="99">
                  <c:v>979.5918367346937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587.7551020408163</c:v>
                </c:pt>
                <c:pt idx="1">
                  <c:v>587.7551020408163</c:v>
                </c:pt>
                <c:pt idx="2">
                  <c:v>587.7551020408163</c:v>
                </c:pt>
                <c:pt idx="3">
                  <c:v>587.7551020408163</c:v>
                </c:pt>
                <c:pt idx="4">
                  <c:v>587.7551020408163</c:v>
                </c:pt>
                <c:pt idx="5">
                  <c:v>587.7551020408163</c:v>
                </c:pt>
                <c:pt idx="6">
                  <c:v>587.7551020408163</c:v>
                </c:pt>
                <c:pt idx="7">
                  <c:v>587.7551020408163</c:v>
                </c:pt>
                <c:pt idx="8">
                  <c:v>587.7551020408163</c:v>
                </c:pt>
                <c:pt idx="9">
                  <c:v>587.7551020408163</c:v>
                </c:pt>
                <c:pt idx="10">
                  <c:v>587.7551020408163</c:v>
                </c:pt>
                <c:pt idx="11">
                  <c:v>587.7551020408163</c:v>
                </c:pt>
                <c:pt idx="12">
                  <c:v>587.7551020408163</c:v>
                </c:pt>
                <c:pt idx="13">
                  <c:v>587.7551020408163</c:v>
                </c:pt>
                <c:pt idx="14">
                  <c:v>587.7551020408163</c:v>
                </c:pt>
                <c:pt idx="15">
                  <c:v>587.7551020408163</c:v>
                </c:pt>
                <c:pt idx="16">
                  <c:v>587.7551020408163</c:v>
                </c:pt>
                <c:pt idx="17">
                  <c:v>587.7551020408163</c:v>
                </c:pt>
                <c:pt idx="18">
                  <c:v>587.7551020408163</c:v>
                </c:pt>
                <c:pt idx="19">
                  <c:v>587.7551020408163</c:v>
                </c:pt>
                <c:pt idx="20">
                  <c:v>587.7551020408163</c:v>
                </c:pt>
                <c:pt idx="21">
                  <c:v>587.7551020408163</c:v>
                </c:pt>
                <c:pt idx="22">
                  <c:v>587.7551020408163</c:v>
                </c:pt>
                <c:pt idx="23">
                  <c:v>587.7551020408163</c:v>
                </c:pt>
                <c:pt idx="24">
                  <c:v>587.7551020408163</c:v>
                </c:pt>
                <c:pt idx="25">
                  <c:v>587.7551020408163</c:v>
                </c:pt>
                <c:pt idx="26">
                  <c:v>587.7551020408163</c:v>
                </c:pt>
                <c:pt idx="27">
                  <c:v>587.7551020408163</c:v>
                </c:pt>
                <c:pt idx="28">
                  <c:v>587.7551020408163</c:v>
                </c:pt>
                <c:pt idx="29">
                  <c:v>587.7551020408163</c:v>
                </c:pt>
                <c:pt idx="30">
                  <c:v>587.7551020408163</c:v>
                </c:pt>
                <c:pt idx="31">
                  <c:v>587.7551020408163</c:v>
                </c:pt>
                <c:pt idx="32">
                  <c:v>587.7551020408163</c:v>
                </c:pt>
                <c:pt idx="33">
                  <c:v>587.7551020408163</c:v>
                </c:pt>
                <c:pt idx="34">
                  <c:v>587.7551020408163</c:v>
                </c:pt>
                <c:pt idx="35">
                  <c:v>2005.714285714286</c:v>
                </c:pt>
                <c:pt idx="36">
                  <c:v>2005.714285714286</c:v>
                </c:pt>
                <c:pt idx="37">
                  <c:v>2005.714285714286</c:v>
                </c:pt>
                <c:pt idx="38">
                  <c:v>2005.714285714286</c:v>
                </c:pt>
                <c:pt idx="39">
                  <c:v>2005.714285714286</c:v>
                </c:pt>
                <c:pt idx="40">
                  <c:v>2005.714285714286</c:v>
                </c:pt>
                <c:pt idx="41">
                  <c:v>2005.714285714286</c:v>
                </c:pt>
                <c:pt idx="42">
                  <c:v>2005.714285714286</c:v>
                </c:pt>
                <c:pt idx="43">
                  <c:v>2005.714285714286</c:v>
                </c:pt>
                <c:pt idx="44">
                  <c:v>2005.714285714286</c:v>
                </c:pt>
                <c:pt idx="45">
                  <c:v>2005.714285714286</c:v>
                </c:pt>
                <c:pt idx="46">
                  <c:v>2005.714285714286</c:v>
                </c:pt>
                <c:pt idx="47">
                  <c:v>2005.714285714286</c:v>
                </c:pt>
                <c:pt idx="48">
                  <c:v>2005.714285714286</c:v>
                </c:pt>
                <c:pt idx="49">
                  <c:v>2005.714285714286</c:v>
                </c:pt>
                <c:pt idx="50">
                  <c:v>2005.714285714286</c:v>
                </c:pt>
                <c:pt idx="51">
                  <c:v>2005.714285714286</c:v>
                </c:pt>
                <c:pt idx="52">
                  <c:v>2005.714285714286</c:v>
                </c:pt>
                <c:pt idx="53">
                  <c:v>2005.714285714286</c:v>
                </c:pt>
                <c:pt idx="54">
                  <c:v>2005.714285714286</c:v>
                </c:pt>
                <c:pt idx="55">
                  <c:v>2005.714285714286</c:v>
                </c:pt>
                <c:pt idx="56">
                  <c:v>2005.714285714286</c:v>
                </c:pt>
                <c:pt idx="57">
                  <c:v>2005.714285714286</c:v>
                </c:pt>
                <c:pt idx="58">
                  <c:v>2005.714285714286</c:v>
                </c:pt>
                <c:pt idx="59">
                  <c:v>2005.714285714286</c:v>
                </c:pt>
                <c:pt idx="60">
                  <c:v>2005.714285714286</c:v>
                </c:pt>
                <c:pt idx="61">
                  <c:v>2005.714285714286</c:v>
                </c:pt>
                <c:pt idx="62">
                  <c:v>2005.714285714286</c:v>
                </c:pt>
                <c:pt idx="63">
                  <c:v>2005.714285714286</c:v>
                </c:pt>
                <c:pt idx="64">
                  <c:v>2005.714285714286</c:v>
                </c:pt>
                <c:pt idx="65">
                  <c:v>2005.714285714286</c:v>
                </c:pt>
                <c:pt idx="66">
                  <c:v>2005.714285714286</c:v>
                </c:pt>
                <c:pt idx="67">
                  <c:v>13302.85714285714</c:v>
                </c:pt>
                <c:pt idx="68">
                  <c:v>13302.85714285714</c:v>
                </c:pt>
                <c:pt idx="69">
                  <c:v>13302.85714285714</c:v>
                </c:pt>
                <c:pt idx="70">
                  <c:v>13302.85714285714</c:v>
                </c:pt>
                <c:pt idx="71">
                  <c:v>13302.85714285714</c:v>
                </c:pt>
                <c:pt idx="72">
                  <c:v>13302.85714285714</c:v>
                </c:pt>
                <c:pt idx="73">
                  <c:v>13302.85714285714</c:v>
                </c:pt>
                <c:pt idx="74">
                  <c:v>13302.85714285714</c:v>
                </c:pt>
                <c:pt idx="75">
                  <c:v>13302.85714285714</c:v>
                </c:pt>
                <c:pt idx="76">
                  <c:v>13302.85714285714</c:v>
                </c:pt>
                <c:pt idx="77">
                  <c:v>13302.85714285714</c:v>
                </c:pt>
                <c:pt idx="78">
                  <c:v>13302.85714285714</c:v>
                </c:pt>
                <c:pt idx="79">
                  <c:v>13302.85714285714</c:v>
                </c:pt>
                <c:pt idx="80">
                  <c:v>13302.85714285714</c:v>
                </c:pt>
                <c:pt idx="81">
                  <c:v>13302.85714285714</c:v>
                </c:pt>
                <c:pt idx="82">
                  <c:v>13302.85714285714</c:v>
                </c:pt>
                <c:pt idx="83">
                  <c:v>13302.85714285714</c:v>
                </c:pt>
                <c:pt idx="84">
                  <c:v>13302.85714285714</c:v>
                </c:pt>
                <c:pt idx="85">
                  <c:v>13302.85714285714</c:v>
                </c:pt>
                <c:pt idx="86">
                  <c:v>13302.85714285714</c:v>
                </c:pt>
                <c:pt idx="87">
                  <c:v>13302.85714285714</c:v>
                </c:pt>
                <c:pt idx="88">
                  <c:v>13302.85714285714</c:v>
                </c:pt>
                <c:pt idx="89">
                  <c:v>13302.85714285714</c:v>
                </c:pt>
                <c:pt idx="90">
                  <c:v>42253.71428571428</c:v>
                </c:pt>
                <c:pt idx="91">
                  <c:v>42253.71428571428</c:v>
                </c:pt>
                <c:pt idx="92">
                  <c:v>42253.71428571428</c:v>
                </c:pt>
                <c:pt idx="93">
                  <c:v>42253.71428571428</c:v>
                </c:pt>
                <c:pt idx="94">
                  <c:v>42253.71428571428</c:v>
                </c:pt>
                <c:pt idx="95">
                  <c:v>42253.71428571428</c:v>
                </c:pt>
                <c:pt idx="96">
                  <c:v>42253.71428571428</c:v>
                </c:pt>
                <c:pt idx="97">
                  <c:v>42253.71428571428</c:v>
                </c:pt>
                <c:pt idx="98">
                  <c:v>42253.71428571428</c:v>
                </c:pt>
                <c:pt idx="99">
                  <c:v>42253.71428571428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1380.703401881835</c:v>
                </c:pt>
                <c:pt idx="1">
                  <c:v>1380.703401881835</c:v>
                </c:pt>
                <c:pt idx="2">
                  <c:v>1380.703401881835</c:v>
                </c:pt>
                <c:pt idx="3">
                  <c:v>1380.703401881835</c:v>
                </c:pt>
                <c:pt idx="4">
                  <c:v>1380.703401881835</c:v>
                </c:pt>
                <c:pt idx="5">
                  <c:v>1380.703401881835</c:v>
                </c:pt>
                <c:pt idx="6">
                  <c:v>1380.703401881835</c:v>
                </c:pt>
                <c:pt idx="7">
                  <c:v>1380.703401881835</c:v>
                </c:pt>
                <c:pt idx="8">
                  <c:v>1380.703401881835</c:v>
                </c:pt>
                <c:pt idx="9">
                  <c:v>1380.703401881835</c:v>
                </c:pt>
                <c:pt idx="10">
                  <c:v>1380.703401881835</c:v>
                </c:pt>
                <c:pt idx="11">
                  <c:v>1380.703401881835</c:v>
                </c:pt>
                <c:pt idx="12">
                  <c:v>1380.703401881835</c:v>
                </c:pt>
                <c:pt idx="13">
                  <c:v>1380.703401881835</c:v>
                </c:pt>
                <c:pt idx="14">
                  <c:v>1380.703401881835</c:v>
                </c:pt>
                <c:pt idx="15">
                  <c:v>1380.703401881835</c:v>
                </c:pt>
                <c:pt idx="16">
                  <c:v>1380.703401881835</c:v>
                </c:pt>
                <c:pt idx="17">
                  <c:v>1380.703401881835</c:v>
                </c:pt>
                <c:pt idx="18">
                  <c:v>1380.703401881835</c:v>
                </c:pt>
                <c:pt idx="19">
                  <c:v>1380.703401881835</c:v>
                </c:pt>
                <c:pt idx="20">
                  <c:v>1380.703401881835</c:v>
                </c:pt>
                <c:pt idx="21">
                  <c:v>1380.703401881835</c:v>
                </c:pt>
                <c:pt idx="22">
                  <c:v>1380.703401881835</c:v>
                </c:pt>
                <c:pt idx="23">
                  <c:v>1380.703401881835</c:v>
                </c:pt>
                <c:pt idx="24">
                  <c:v>1380.703401881835</c:v>
                </c:pt>
                <c:pt idx="25">
                  <c:v>1380.703401881835</c:v>
                </c:pt>
                <c:pt idx="26">
                  <c:v>1380.703401881835</c:v>
                </c:pt>
                <c:pt idx="27">
                  <c:v>1380.703401881835</c:v>
                </c:pt>
                <c:pt idx="28">
                  <c:v>1380.703401881835</c:v>
                </c:pt>
                <c:pt idx="29">
                  <c:v>1380.703401881835</c:v>
                </c:pt>
                <c:pt idx="30">
                  <c:v>1380.703401881835</c:v>
                </c:pt>
                <c:pt idx="31">
                  <c:v>1380.703401881835</c:v>
                </c:pt>
                <c:pt idx="32">
                  <c:v>1380.703401881835</c:v>
                </c:pt>
                <c:pt idx="33">
                  <c:v>1380.703401881835</c:v>
                </c:pt>
                <c:pt idx="34">
                  <c:v>1380.703401881835</c:v>
                </c:pt>
                <c:pt idx="35">
                  <c:v>1393.58368860076</c:v>
                </c:pt>
                <c:pt idx="36">
                  <c:v>1393.58368860076</c:v>
                </c:pt>
                <c:pt idx="37">
                  <c:v>1393.58368860076</c:v>
                </c:pt>
                <c:pt idx="38">
                  <c:v>1393.58368860076</c:v>
                </c:pt>
                <c:pt idx="39">
                  <c:v>1393.58368860076</c:v>
                </c:pt>
                <c:pt idx="40">
                  <c:v>1393.58368860076</c:v>
                </c:pt>
                <c:pt idx="41">
                  <c:v>1393.58368860076</c:v>
                </c:pt>
                <c:pt idx="42">
                  <c:v>1393.58368860076</c:v>
                </c:pt>
                <c:pt idx="43">
                  <c:v>1393.58368860076</c:v>
                </c:pt>
                <c:pt idx="44">
                  <c:v>1393.58368860076</c:v>
                </c:pt>
                <c:pt idx="45">
                  <c:v>1393.58368860076</c:v>
                </c:pt>
                <c:pt idx="46">
                  <c:v>1393.58368860076</c:v>
                </c:pt>
                <c:pt idx="47">
                  <c:v>1393.58368860076</c:v>
                </c:pt>
                <c:pt idx="48">
                  <c:v>1393.58368860076</c:v>
                </c:pt>
                <c:pt idx="49">
                  <c:v>1393.58368860076</c:v>
                </c:pt>
                <c:pt idx="50">
                  <c:v>1393.58368860076</c:v>
                </c:pt>
                <c:pt idx="51">
                  <c:v>1393.58368860076</c:v>
                </c:pt>
                <c:pt idx="52">
                  <c:v>1393.58368860076</c:v>
                </c:pt>
                <c:pt idx="53">
                  <c:v>1393.58368860076</c:v>
                </c:pt>
                <c:pt idx="54">
                  <c:v>1393.58368860076</c:v>
                </c:pt>
                <c:pt idx="55">
                  <c:v>1393.58368860076</c:v>
                </c:pt>
                <c:pt idx="56">
                  <c:v>1393.58368860076</c:v>
                </c:pt>
                <c:pt idx="57">
                  <c:v>1393.58368860076</c:v>
                </c:pt>
                <c:pt idx="58">
                  <c:v>1393.58368860076</c:v>
                </c:pt>
                <c:pt idx="59">
                  <c:v>1393.58368860076</c:v>
                </c:pt>
                <c:pt idx="60">
                  <c:v>1393.58368860076</c:v>
                </c:pt>
                <c:pt idx="61">
                  <c:v>1393.58368860076</c:v>
                </c:pt>
                <c:pt idx="62">
                  <c:v>1393.58368860076</c:v>
                </c:pt>
                <c:pt idx="63">
                  <c:v>1393.58368860076</c:v>
                </c:pt>
                <c:pt idx="64">
                  <c:v>1393.58368860076</c:v>
                </c:pt>
                <c:pt idx="65">
                  <c:v>1393.58368860076</c:v>
                </c:pt>
                <c:pt idx="66">
                  <c:v>1393.58368860076</c:v>
                </c:pt>
                <c:pt idx="67">
                  <c:v>1170.593868199641</c:v>
                </c:pt>
                <c:pt idx="68">
                  <c:v>1170.593868199641</c:v>
                </c:pt>
                <c:pt idx="69">
                  <c:v>1170.593868199641</c:v>
                </c:pt>
                <c:pt idx="70">
                  <c:v>1170.593868199641</c:v>
                </c:pt>
                <c:pt idx="71">
                  <c:v>1170.593868199641</c:v>
                </c:pt>
                <c:pt idx="72">
                  <c:v>1170.593868199641</c:v>
                </c:pt>
                <c:pt idx="73">
                  <c:v>1170.593868199641</c:v>
                </c:pt>
                <c:pt idx="74">
                  <c:v>1170.593868199641</c:v>
                </c:pt>
                <c:pt idx="75">
                  <c:v>1170.593868199641</c:v>
                </c:pt>
                <c:pt idx="76">
                  <c:v>1170.593868199641</c:v>
                </c:pt>
                <c:pt idx="77">
                  <c:v>1170.593868199641</c:v>
                </c:pt>
                <c:pt idx="78">
                  <c:v>1170.593868199641</c:v>
                </c:pt>
                <c:pt idx="79">
                  <c:v>1170.593868199641</c:v>
                </c:pt>
                <c:pt idx="80">
                  <c:v>1170.593868199641</c:v>
                </c:pt>
                <c:pt idx="81">
                  <c:v>1170.593868199641</c:v>
                </c:pt>
                <c:pt idx="82">
                  <c:v>1170.593868199641</c:v>
                </c:pt>
                <c:pt idx="83">
                  <c:v>1170.593868199641</c:v>
                </c:pt>
                <c:pt idx="84">
                  <c:v>1170.593868199641</c:v>
                </c:pt>
                <c:pt idx="85">
                  <c:v>1170.593868199641</c:v>
                </c:pt>
                <c:pt idx="86">
                  <c:v>1170.593868199641</c:v>
                </c:pt>
                <c:pt idx="87">
                  <c:v>1170.593868199641</c:v>
                </c:pt>
                <c:pt idx="88">
                  <c:v>1170.593868199641</c:v>
                </c:pt>
                <c:pt idx="89">
                  <c:v>1170.593868199641</c:v>
                </c:pt>
                <c:pt idx="90">
                  <c:v>666.0390984490231</c:v>
                </c:pt>
                <c:pt idx="91">
                  <c:v>666.0390984490231</c:v>
                </c:pt>
                <c:pt idx="92">
                  <c:v>666.0390984490231</c:v>
                </c:pt>
                <c:pt idx="93">
                  <c:v>666.0390984490231</c:v>
                </c:pt>
                <c:pt idx="94">
                  <c:v>666.0390984490231</c:v>
                </c:pt>
                <c:pt idx="95">
                  <c:v>666.0390984490231</c:v>
                </c:pt>
                <c:pt idx="96">
                  <c:v>666.0390984490231</c:v>
                </c:pt>
                <c:pt idx="97">
                  <c:v>666.0390984490231</c:v>
                </c:pt>
                <c:pt idx="98">
                  <c:v>666.0390984490231</c:v>
                </c:pt>
                <c:pt idx="99">
                  <c:v>666.0390984490231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22422.32220136904</c:v>
                </c:pt>
                <c:pt idx="1">
                  <c:v>22422.32220136904</c:v>
                </c:pt>
                <c:pt idx="2">
                  <c:v>22422.32220136904</c:v>
                </c:pt>
                <c:pt idx="3">
                  <c:v>22422.32220136904</c:v>
                </c:pt>
                <c:pt idx="4">
                  <c:v>22422.32220136904</c:v>
                </c:pt>
                <c:pt idx="5">
                  <c:v>22422.32220136904</c:v>
                </c:pt>
                <c:pt idx="6">
                  <c:v>22422.32220136904</c:v>
                </c:pt>
                <c:pt idx="7">
                  <c:v>22422.32220136904</c:v>
                </c:pt>
                <c:pt idx="8">
                  <c:v>22422.32220136904</c:v>
                </c:pt>
                <c:pt idx="9">
                  <c:v>22422.32220136904</c:v>
                </c:pt>
                <c:pt idx="10">
                  <c:v>22422.32220136904</c:v>
                </c:pt>
                <c:pt idx="11">
                  <c:v>22422.32220136904</c:v>
                </c:pt>
                <c:pt idx="12">
                  <c:v>22422.32220136904</c:v>
                </c:pt>
                <c:pt idx="13">
                  <c:v>22422.32220136904</c:v>
                </c:pt>
                <c:pt idx="14">
                  <c:v>22422.32220136904</c:v>
                </c:pt>
                <c:pt idx="15">
                  <c:v>22422.32220136904</c:v>
                </c:pt>
                <c:pt idx="16">
                  <c:v>22422.32220136904</c:v>
                </c:pt>
                <c:pt idx="17">
                  <c:v>22422.32220136904</c:v>
                </c:pt>
                <c:pt idx="18">
                  <c:v>22422.32220136904</c:v>
                </c:pt>
                <c:pt idx="19">
                  <c:v>22422.32220136904</c:v>
                </c:pt>
                <c:pt idx="20">
                  <c:v>22422.32220136904</c:v>
                </c:pt>
                <c:pt idx="21">
                  <c:v>22422.32220136904</c:v>
                </c:pt>
                <c:pt idx="22">
                  <c:v>22422.32220136904</c:v>
                </c:pt>
                <c:pt idx="23">
                  <c:v>22422.32220136904</c:v>
                </c:pt>
                <c:pt idx="24">
                  <c:v>22422.32220136904</c:v>
                </c:pt>
                <c:pt idx="25">
                  <c:v>22422.32220136904</c:v>
                </c:pt>
                <c:pt idx="26">
                  <c:v>22422.32220136904</c:v>
                </c:pt>
                <c:pt idx="27">
                  <c:v>22422.32220136904</c:v>
                </c:pt>
                <c:pt idx="28">
                  <c:v>22422.32220136904</c:v>
                </c:pt>
                <c:pt idx="29">
                  <c:v>22422.32220136904</c:v>
                </c:pt>
                <c:pt idx="30">
                  <c:v>22422.32220136904</c:v>
                </c:pt>
                <c:pt idx="31">
                  <c:v>22422.32220136904</c:v>
                </c:pt>
                <c:pt idx="32">
                  <c:v>22422.32220136904</c:v>
                </c:pt>
                <c:pt idx="33">
                  <c:v>22422.32220136904</c:v>
                </c:pt>
                <c:pt idx="34">
                  <c:v>22422.32220136904</c:v>
                </c:pt>
                <c:pt idx="35">
                  <c:v>22412.50988111135</c:v>
                </c:pt>
                <c:pt idx="36">
                  <c:v>22412.50988111135</c:v>
                </c:pt>
                <c:pt idx="37">
                  <c:v>22412.50988111135</c:v>
                </c:pt>
                <c:pt idx="38">
                  <c:v>22412.50988111135</c:v>
                </c:pt>
                <c:pt idx="39">
                  <c:v>22412.50988111135</c:v>
                </c:pt>
                <c:pt idx="40">
                  <c:v>22412.50988111135</c:v>
                </c:pt>
                <c:pt idx="41">
                  <c:v>22412.50988111135</c:v>
                </c:pt>
                <c:pt idx="42">
                  <c:v>22412.50988111135</c:v>
                </c:pt>
                <c:pt idx="43">
                  <c:v>22412.50988111135</c:v>
                </c:pt>
                <c:pt idx="44">
                  <c:v>22412.50988111135</c:v>
                </c:pt>
                <c:pt idx="45">
                  <c:v>22412.50988111135</c:v>
                </c:pt>
                <c:pt idx="46">
                  <c:v>22412.50988111135</c:v>
                </c:pt>
                <c:pt idx="47">
                  <c:v>22412.50988111135</c:v>
                </c:pt>
                <c:pt idx="48">
                  <c:v>22412.50988111135</c:v>
                </c:pt>
                <c:pt idx="49">
                  <c:v>22412.50988111135</c:v>
                </c:pt>
                <c:pt idx="50">
                  <c:v>22412.50988111135</c:v>
                </c:pt>
                <c:pt idx="51">
                  <c:v>22412.50988111135</c:v>
                </c:pt>
                <c:pt idx="52">
                  <c:v>22412.50988111135</c:v>
                </c:pt>
                <c:pt idx="53">
                  <c:v>22412.50988111135</c:v>
                </c:pt>
                <c:pt idx="54">
                  <c:v>22412.50988111135</c:v>
                </c:pt>
                <c:pt idx="55">
                  <c:v>22412.50988111135</c:v>
                </c:pt>
                <c:pt idx="56">
                  <c:v>22412.50988111135</c:v>
                </c:pt>
                <c:pt idx="57">
                  <c:v>22412.50988111135</c:v>
                </c:pt>
                <c:pt idx="58">
                  <c:v>22412.50988111135</c:v>
                </c:pt>
                <c:pt idx="59">
                  <c:v>22412.50988111135</c:v>
                </c:pt>
                <c:pt idx="60">
                  <c:v>22412.50988111135</c:v>
                </c:pt>
                <c:pt idx="61">
                  <c:v>22412.50988111135</c:v>
                </c:pt>
                <c:pt idx="62">
                  <c:v>22412.50988111135</c:v>
                </c:pt>
                <c:pt idx="63">
                  <c:v>22412.50988111135</c:v>
                </c:pt>
                <c:pt idx="64">
                  <c:v>22412.50988111135</c:v>
                </c:pt>
                <c:pt idx="65">
                  <c:v>22412.50988111135</c:v>
                </c:pt>
                <c:pt idx="66">
                  <c:v>22412.50988111135</c:v>
                </c:pt>
                <c:pt idx="67">
                  <c:v>15920.29833084724</c:v>
                </c:pt>
                <c:pt idx="68">
                  <c:v>15920.29833084724</c:v>
                </c:pt>
                <c:pt idx="69">
                  <c:v>15920.29833084724</c:v>
                </c:pt>
                <c:pt idx="70">
                  <c:v>15920.29833084724</c:v>
                </c:pt>
                <c:pt idx="71">
                  <c:v>15920.29833084724</c:v>
                </c:pt>
                <c:pt idx="72">
                  <c:v>15920.29833084724</c:v>
                </c:pt>
                <c:pt idx="73">
                  <c:v>15920.29833084724</c:v>
                </c:pt>
                <c:pt idx="74">
                  <c:v>15920.29833084724</c:v>
                </c:pt>
                <c:pt idx="75">
                  <c:v>15920.29833084724</c:v>
                </c:pt>
                <c:pt idx="76">
                  <c:v>15920.29833084724</c:v>
                </c:pt>
                <c:pt idx="77">
                  <c:v>15920.29833084724</c:v>
                </c:pt>
                <c:pt idx="78">
                  <c:v>15920.29833084724</c:v>
                </c:pt>
                <c:pt idx="79">
                  <c:v>15920.29833084724</c:v>
                </c:pt>
                <c:pt idx="80">
                  <c:v>15920.29833084724</c:v>
                </c:pt>
                <c:pt idx="81">
                  <c:v>15920.29833084724</c:v>
                </c:pt>
                <c:pt idx="82">
                  <c:v>15920.29833084724</c:v>
                </c:pt>
                <c:pt idx="83">
                  <c:v>15920.29833084724</c:v>
                </c:pt>
                <c:pt idx="84">
                  <c:v>15920.29833084724</c:v>
                </c:pt>
                <c:pt idx="85">
                  <c:v>15920.29833084724</c:v>
                </c:pt>
                <c:pt idx="86">
                  <c:v>15920.29833084724</c:v>
                </c:pt>
                <c:pt idx="87">
                  <c:v>15920.29833084724</c:v>
                </c:pt>
                <c:pt idx="88">
                  <c:v>15920.29833084724</c:v>
                </c:pt>
                <c:pt idx="89">
                  <c:v>15920.29833084724</c:v>
                </c:pt>
                <c:pt idx="90">
                  <c:v>9934.012616561527</c:v>
                </c:pt>
                <c:pt idx="91">
                  <c:v>9934.012616561527</c:v>
                </c:pt>
                <c:pt idx="92">
                  <c:v>9934.012616561527</c:v>
                </c:pt>
                <c:pt idx="93">
                  <c:v>9934.012616561527</c:v>
                </c:pt>
                <c:pt idx="94">
                  <c:v>9934.012616561527</c:v>
                </c:pt>
                <c:pt idx="95">
                  <c:v>9934.012616561527</c:v>
                </c:pt>
                <c:pt idx="96">
                  <c:v>9934.012616561527</c:v>
                </c:pt>
                <c:pt idx="97">
                  <c:v>9934.012616561527</c:v>
                </c:pt>
                <c:pt idx="98">
                  <c:v>9934.012616561527</c:v>
                </c:pt>
                <c:pt idx="99">
                  <c:v>9934.012616561527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1534.69387755102</c:v>
                </c:pt>
                <c:pt idx="1">
                  <c:v>1534.69387755102</c:v>
                </c:pt>
                <c:pt idx="2">
                  <c:v>1534.69387755102</c:v>
                </c:pt>
                <c:pt idx="3">
                  <c:v>1534.69387755102</c:v>
                </c:pt>
                <c:pt idx="4">
                  <c:v>1534.69387755102</c:v>
                </c:pt>
                <c:pt idx="5">
                  <c:v>1534.69387755102</c:v>
                </c:pt>
                <c:pt idx="6">
                  <c:v>1534.69387755102</c:v>
                </c:pt>
                <c:pt idx="7">
                  <c:v>1534.69387755102</c:v>
                </c:pt>
                <c:pt idx="8">
                  <c:v>1534.69387755102</c:v>
                </c:pt>
                <c:pt idx="9">
                  <c:v>1534.69387755102</c:v>
                </c:pt>
                <c:pt idx="10">
                  <c:v>1534.69387755102</c:v>
                </c:pt>
                <c:pt idx="11">
                  <c:v>1534.69387755102</c:v>
                </c:pt>
                <c:pt idx="12">
                  <c:v>1534.69387755102</c:v>
                </c:pt>
                <c:pt idx="13">
                  <c:v>1534.69387755102</c:v>
                </c:pt>
                <c:pt idx="14">
                  <c:v>1534.69387755102</c:v>
                </c:pt>
                <c:pt idx="15">
                  <c:v>1534.69387755102</c:v>
                </c:pt>
                <c:pt idx="16">
                  <c:v>1534.69387755102</c:v>
                </c:pt>
                <c:pt idx="17">
                  <c:v>1534.69387755102</c:v>
                </c:pt>
                <c:pt idx="18">
                  <c:v>1534.69387755102</c:v>
                </c:pt>
                <c:pt idx="19">
                  <c:v>1534.69387755102</c:v>
                </c:pt>
                <c:pt idx="20">
                  <c:v>1534.69387755102</c:v>
                </c:pt>
                <c:pt idx="21">
                  <c:v>1534.69387755102</c:v>
                </c:pt>
                <c:pt idx="22">
                  <c:v>1534.69387755102</c:v>
                </c:pt>
                <c:pt idx="23">
                  <c:v>1534.69387755102</c:v>
                </c:pt>
                <c:pt idx="24">
                  <c:v>1534.69387755102</c:v>
                </c:pt>
                <c:pt idx="25">
                  <c:v>1534.69387755102</c:v>
                </c:pt>
                <c:pt idx="26">
                  <c:v>1534.69387755102</c:v>
                </c:pt>
                <c:pt idx="27">
                  <c:v>1534.69387755102</c:v>
                </c:pt>
                <c:pt idx="28">
                  <c:v>1534.69387755102</c:v>
                </c:pt>
                <c:pt idx="29">
                  <c:v>1534.69387755102</c:v>
                </c:pt>
                <c:pt idx="30">
                  <c:v>1534.69387755102</c:v>
                </c:pt>
                <c:pt idx="31">
                  <c:v>1534.69387755102</c:v>
                </c:pt>
                <c:pt idx="32">
                  <c:v>1534.69387755102</c:v>
                </c:pt>
                <c:pt idx="33">
                  <c:v>1534.69387755102</c:v>
                </c:pt>
                <c:pt idx="34">
                  <c:v>1534.69387755102</c:v>
                </c:pt>
                <c:pt idx="35">
                  <c:v>2671.428571428572</c:v>
                </c:pt>
                <c:pt idx="36">
                  <c:v>2671.428571428572</c:v>
                </c:pt>
                <c:pt idx="37">
                  <c:v>2671.428571428572</c:v>
                </c:pt>
                <c:pt idx="38">
                  <c:v>2671.428571428572</c:v>
                </c:pt>
                <c:pt idx="39">
                  <c:v>2671.428571428572</c:v>
                </c:pt>
                <c:pt idx="40">
                  <c:v>2671.428571428572</c:v>
                </c:pt>
                <c:pt idx="41">
                  <c:v>2671.428571428572</c:v>
                </c:pt>
                <c:pt idx="42">
                  <c:v>2671.428571428572</c:v>
                </c:pt>
                <c:pt idx="43">
                  <c:v>2671.428571428572</c:v>
                </c:pt>
                <c:pt idx="44">
                  <c:v>2671.428571428572</c:v>
                </c:pt>
                <c:pt idx="45">
                  <c:v>2671.428571428572</c:v>
                </c:pt>
                <c:pt idx="46">
                  <c:v>2671.428571428572</c:v>
                </c:pt>
                <c:pt idx="47">
                  <c:v>2671.428571428572</c:v>
                </c:pt>
                <c:pt idx="48">
                  <c:v>2671.428571428572</c:v>
                </c:pt>
                <c:pt idx="49">
                  <c:v>2671.428571428572</c:v>
                </c:pt>
                <c:pt idx="50">
                  <c:v>2671.428571428572</c:v>
                </c:pt>
                <c:pt idx="51">
                  <c:v>2671.428571428572</c:v>
                </c:pt>
                <c:pt idx="52">
                  <c:v>2671.428571428572</c:v>
                </c:pt>
                <c:pt idx="53">
                  <c:v>2671.428571428572</c:v>
                </c:pt>
                <c:pt idx="54">
                  <c:v>2671.428571428572</c:v>
                </c:pt>
                <c:pt idx="55">
                  <c:v>2671.428571428572</c:v>
                </c:pt>
                <c:pt idx="56">
                  <c:v>2671.428571428572</c:v>
                </c:pt>
                <c:pt idx="57">
                  <c:v>2671.428571428572</c:v>
                </c:pt>
                <c:pt idx="58">
                  <c:v>2671.428571428572</c:v>
                </c:pt>
                <c:pt idx="59">
                  <c:v>2671.428571428572</c:v>
                </c:pt>
                <c:pt idx="60">
                  <c:v>2671.428571428572</c:v>
                </c:pt>
                <c:pt idx="61">
                  <c:v>2671.428571428572</c:v>
                </c:pt>
                <c:pt idx="62">
                  <c:v>2671.428571428572</c:v>
                </c:pt>
                <c:pt idx="63">
                  <c:v>2671.428571428572</c:v>
                </c:pt>
                <c:pt idx="64">
                  <c:v>2671.428571428572</c:v>
                </c:pt>
                <c:pt idx="65">
                  <c:v>2671.428571428572</c:v>
                </c:pt>
                <c:pt idx="66">
                  <c:v>2671.428571428572</c:v>
                </c:pt>
                <c:pt idx="67">
                  <c:v>4408.163265306122</c:v>
                </c:pt>
                <c:pt idx="68">
                  <c:v>4408.163265306122</c:v>
                </c:pt>
                <c:pt idx="69">
                  <c:v>4408.163265306122</c:v>
                </c:pt>
                <c:pt idx="70">
                  <c:v>4408.163265306122</c:v>
                </c:pt>
                <c:pt idx="71">
                  <c:v>4408.163265306122</c:v>
                </c:pt>
                <c:pt idx="72">
                  <c:v>4408.163265306122</c:v>
                </c:pt>
                <c:pt idx="73">
                  <c:v>4408.163265306122</c:v>
                </c:pt>
                <c:pt idx="74">
                  <c:v>4408.163265306122</c:v>
                </c:pt>
                <c:pt idx="75">
                  <c:v>4408.163265306122</c:v>
                </c:pt>
                <c:pt idx="76">
                  <c:v>4408.163265306122</c:v>
                </c:pt>
                <c:pt idx="77">
                  <c:v>4408.163265306122</c:v>
                </c:pt>
                <c:pt idx="78">
                  <c:v>4408.163265306122</c:v>
                </c:pt>
                <c:pt idx="79">
                  <c:v>4408.163265306122</c:v>
                </c:pt>
                <c:pt idx="80">
                  <c:v>4408.163265306122</c:v>
                </c:pt>
                <c:pt idx="81">
                  <c:v>4408.163265306122</c:v>
                </c:pt>
                <c:pt idx="82">
                  <c:v>4408.163265306122</c:v>
                </c:pt>
                <c:pt idx="83">
                  <c:v>4408.163265306122</c:v>
                </c:pt>
                <c:pt idx="84">
                  <c:v>4408.163265306122</c:v>
                </c:pt>
                <c:pt idx="85">
                  <c:v>4408.163265306122</c:v>
                </c:pt>
                <c:pt idx="86">
                  <c:v>4408.163265306122</c:v>
                </c:pt>
                <c:pt idx="87">
                  <c:v>4408.163265306122</c:v>
                </c:pt>
                <c:pt idx="88">
                  <c:v>4408.163265306122</c:v>
                </c:pt>
                <c:pt idx="89">
                  <c:v>4408.163265306122</c:v>
                </c:pt>
                <c:pt idx="90">
                  <c:v>6906.122448979593</c:v>
                </c:pt>
                <c:pt idx="91">
                  <c:v>6906.122448979593</c:v>
                </c:pt>
                <c:pt idx="92">
                  <c:v>6906.122448979593</c:v>
                </c:pt>
                <c:pt idx="93">
                  <c:v>6906.122448979593</c:v>
                </c:pt>
                <c:pt idx="94">
                  <c:v>6906.122448979593</c:v>
                </c:pt>
                <c:pt idx="95">
                  <c:v>6906.122448979593</c:v>
                </c:pt>
                <c:pt idx="96">
                  <c:v>6906.122448979593</c:v>
                </c:pt>
                <c:pt idx="97">
                  <c:v>6906.122448979593</c:v>
                </c:pt>
                <c:pt idx="98">
                  <c:v>6906.122448979593</c:v>
                </c:pt>
                <c:pt idx="99">
                  <c:v>6906.122448979593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349304"/>
        <c:axId val="20523526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25250.74371472255</c:v>
                </c:pt>
                <c:pt idx="1">
                  <c:v>25250.74371472255</c:v>
                </c:pt>
                <c:pt idx="2">
                  <c:v>25250.74371472255</c:v>
                </c:pt>
                <c:pt idx="3">
                  <c:v>25250.74371472255</c:v>
                </c:pt>
                <c:pt idx="4">
                  <c:v>25250.74371472255</c:v>
                </c:pt>
                <c:pt idx="5">
                  <c:v>25250.74371472255</c:v>
                </c:pt>
                <c:pt idx="6">
                  <c:v>25250.74371472255</c:v>
                </c:pt>
                <c:pt idx="7">
                  <c:v>25250.74371472255</c:v>
                </c:pt>
                <c:pt idx="8">
                  <c:v>25250.74371472255</c:v>
                </c:pt>
                <c:pt idx="9">
                  <c:v>25250.74371472255</c:v>
                </c:pt>
                <c:pt idx="10">
                  <c:v>25250.74371472255</c:v>
                </c:pt>
                <c:pt idx="11">
                  <c:v>25250.74371472255</c:v>
                </c:pt>
                <c:pt idx="12">
                  <c:v>25250.74371472255</c:v>
                </c:pt>
                <c:pt idx="13">
                  <c:v>25250.74371472255</c:v>
                </c:pt>
                <c:pt idx="14">
                  <c:v>25250.74371472255</c:v>
                </c:pt>
                <c:pt idx="15">
                  <c:v>25250.74371472255</c:v>
                </c:pt>
                <c:pt idx="16">
                  <c:v>25250.74371472255</c:v>
                </c:pt>
                <c:pt idx="17">
                  <c:v>25250.74371472255</c:v>
                </c:pt>
                <c:pt idx="18">
                  <c:v>25250.74371472255</c:v>
                </c:pt>
                <c:pt idx="19">
                  <c:v>25250.74371472255</c:v>
                </c:pt>
                <c:pt idx="20">
                  <c:v>25250.74371472255</c:v>
                </c:pt>
                <c:pt idx="21">
                  <c:v>25250.74371472255</c:v>
                </c:pt>
                <c:pt idx="22">
                  <c:v>25250.74371472255</c:v>
                </c:pt>
                <c:pt idx="23">
                  <c:v>25250.74371472255</c:v>
                </c:pt>
                <c:pt idx="24">
                  <c:v>25250.74371472255</c:v>
                </c:pt>
                <c:pt idx="25">
                  <c:v>25250.74371472255</c:v>
                </c:pt>
                <c:pt idx="26">
                  <c:v>25250.74371472255</c:v>
                </c:pt>
                <c:pt idx="27">
                  <c:v>25250.74371472255</c:v>
                </c:pt>
                <c:pt idx="28">
                  <c:v>25250.74371472255</c:v>
                </c:pt>
                <c:pt idx="29">
                  <c:v>25250.74371472255</c:v>
                </c:pt>
                <c:pt idx="30">
                  <c:v>25250.74371472255</c:v>
                </c:pt>
                <c:pt idx="31">
                  <c:v>25250.74371472255</c:v>
                </c:pt>
                <c:pt idx="32">
                  <c:v>25250.74371472255</c:v>
                </c:pt>
                <c:pt idx="33">
                  <c:v>25250.74371472255</c:v>
                </c:pt>
                <c:pt idx="34">
                  <c:v>25250.74371472255</c:v>
                </c:pt>
                <c:pt idx="35">
                  <c:v>25250.74371472254</c:v>
                </c:pt>
                <c:pt idx="36">
                  <c:v>25250.74371472254</c:v>
                </c:pt>
                <c:pt idx="37">
                  <c:v>25250.74371472254</c:v>
                </c:pt>
                <c:pt idx="38">
                  <c:v>25250.74371472254</c:v>
                </c:pt>
                <c:pt idx="39">
                  <c:v>25250.74371472254</c:v>
                </c:pt>
                <c:pt idx="40">
                  <c:v>25250.74371472254</c:v>
                </c:pt>
                <c:pt idx="41">
                  <c:v>25250.74371472254</c:v>
                </c:pt>
                <c:pt idx="42">
                  <c:v>25250.74371472254</c:v>
                </c:pt>
                <c:pt idx="43">
                  <c:v>25250.74371472254</c:v>
                </c:pt>
                <c:pt idx="44">
                  <c:v>25250.74371472254</c:v>
                </c:pt>
                <c:pt idx="45">
                  <c:v>25250.74371472254</c:v>
                </c:pt>
                <c:pt idx="46">
                  <c:v>25250.74371472254</c:v>
                </c:pt>
                <c:pt idx="47">
                  <c:v>25250.74371472254</c:v>
                </c:pt>
                <c:pt idx="48">
                  <c:v>25250.74371472254</c:v>
                </c:pt>
                <c:pt idx="49">
                  <c:v>25250.74371472254</c:v>
                </c:pt>
                <c:pt idx="50">
                  <c:v>25250.74371472254</c:v>
                </c:pt>
                <c:pt idx="51">
                  <c:v>25250.74371472254</c:v>
                </c:pt>
                <c:pt idx="52">
                  <c:v>25250.74371472254</c:v>
                </c:pt>
                <c:pt idx="53">
                  <c:v>25250.74371472254</c:v>
                </c:pt>
                <c:pt idx="54">
                  <c:v>25250.74371472254</c:v>
                </c:pt>
                <c:pt idx="55">
                  <c:v>25250.74371472254</c:v>
                </c:pt>
                <c:pt idx="56">
                  <c:v>25250.74371472254</c:v>
                </c:pt>
                <c:pt idx="57">
                  <c:v>25250.74371472254</c:v>
                </c:pt>
                <c:pt idx="58">
                  <c:v>25250.74371472254</c:v>
                </c:pt>
                <c:pt idx="59">
                  <c:v>25250.74371472254</c:v>
                </c:pt>
                <c:pt idx="60">
                  <c:v>25250.74371472254</c:v>
                </c:pt>
                <c:pt idx="61">
                  <c:v>25250.74371472254</c:v>
                </c:pt>
                <c:pt idx="62">
                  <c:v>25250.74371472254</c:v>
                </c:pt>
                <c:pt idx="63">
                  <c:v>25250.74371472254</c:v>
                </c:pt>
                <c:pt idx="64">
                  <c:v>25250.74371472254</c:v>
                </c:pt>
                <c:pt idx="65">
                  <c:v>25250.74371472254</c:v>
                </c:pt>
                <c:pt idx="66">
                  <c:v>25250.74371472254</c:v>
                </c:pt>
                <c:pt idx="67">
                  <c:v>25250.74371472255</c:v>
                </c:pt>
                <c:pt idx="68">
                  <c:v>25250.74371472255</c:v>
                </c:pt>
                <c:pt idx="69">
                  <c:v>25250.74371472255</c:v>
                </c:pt>
                <c:pt idx="70">
                  <c:v>25250.74371472255</c:v>
                </c:pt>
                <c:pt idx="71">
                  <c:v>25250.74371472255</c:v>
                </c:pt>
                <c:pt idx="72">
                  <c:v>25250.74371472255</c:v>
                </c:pt>
                <c:pt idx="73">
                  <c:v>25250.74371472255</c:v>
                </c:pt>
                <c:pt idx="74">
                  <c:v>25250.74371472255</c:v>
                </c:pt>
                <c:pt idx="75">
                  <c:v>25250.74371472255</c:v>
                </c:pt>
                <c:pt idx="76">
                  <c:v>25250.74371472255</c:v>
                </c:pt>
                <c:pt idx="77">
                  <c:v>25250.74371472255</c:v>
                </c:pt>
                <c:pt idx="78">
                  <c:v>25250.74371472255</c:v>
                </c:pt>
                <c:pt idx="79">
                  <c:v>25250.74371472255</c:v>
                </c:pt>
                <c:pt idx="80">
                  <c:v>25250.74371472255</c:v>
                </c:pt>
                <c:pt idx="81">
                  <c:v>25250.74371472255</c:v>
                </c:pt>
                <c:pt idx="82">
                  <c:v>25250.74371472255</c:v>
                </c:pt>
                <c:pt idx="83">
                  <c:v>25250.74371472255</c:v>
                </c:pt>
                <c:pt idx="84">
                  <c:v>25250.74371472255</c:v>
                </c:pt>
                <c:pt idx="85">
                  <c:v>25250.74371472255</c:v>
                </c:pt>
                <c:pt idx="86">
                  <c:v>25250.74371472255</c:v>
                </c:pt>
                <c:pt idx="87">
                  <c:v>25250.74371472255</c:v>
                </c:pt>
                <c:pt idx="88">
                  <c:v>25250.74371472255</c:v>
                </c:pt>
                <c:pt idx="89">
                  <c:v>25250.74371472255</c:v>
                </c:pt>
                <c:pt idx="90">
                  <c:v>25250.74371472255</c:v>
                </c:pt>
                <c:pt idx="91">
                  <c:v>25250.74371472255</c:v>
                </c:pt>
                <c:pt idx="92">
                  <c:v>25250.74371472255</c:v>
                </c:pt>
                <c:pt idx="93">
                  <c:v>25250.74371472255</c:v>
                </c:pt>
                <c:pt idx="94">
                  <c:v>25250.74371472255</c:v>
                </c:pt>
                <c:pt idx="95">
                  <c:v>25250.74371472255</c:v>
                </c:pt>
                <c:pt idx="96">
                  <c:v>25250.74371472255</c:v>
                </c:pt>
                <c:pt idx="97">
                  <c:v>25250.74371472255</c:v>
                </c:pt>
                <c:pt idx="98">
                  <c:v>25250.74371472255</c:v>
                </c:pt>
                <c:pt idx="99">
                  <c:v>25250.74371472255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349304"/>
        <c:axId val="20523526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40960.96184578267</c:v>
                </c:pt>
                <c:pt idx="6">
                  <c:v>41124.61292627306</c:v>
                </c:pt>
                <c:pt idx="7">
                  <c:v>41288.26400676345</c:v>
                </c:pt>
                <c:pt idx="8">
                  <c:v>41451.91508725384</c:v>
                </c:pt>
                <c:pt idx="9">
                  <c:v>41615.56616774423</c:v>
                </c:pt>
                <c:pt idx="10">
                  <c:v>41779.21724823461</c:v>
                </c:pt>
                <c:pt idx="11">
                  <c:v>41942.868328725</c:v>
                </c:pt>
                <c:pt idx="12">
                  <c:v>42106.51940921538</c:v>
                </c:pt>
                <c:pt idx="13">
                  <c:v>42270.17048970577</c:v>
                </c:pt>
                <c:pt idx="14">
                  <c:v>42433.82157019615</c:v>
                </c:pt>
                <c:pt idx="15">
                  <c:v>42597.47265068655</c:v>
                </c:pt>
                <c:pt idx="16">
                  <c:v>42761.12373117693</c:v>
                </c:pt>
                <c:pt idx="17">
                  <c:v>42924.77481166732</c:v>
                </c:pt>
                <c:pt idx="18">
                  <c:v>43088.42589215771</c:v>
                </c:pt>
                <c:pt idx="19">
                  <c:v>43252.0769726481</c:v>
                </c:pt>
                <c:pt idx="20">
                  <c:v>43415.72805313848</c:v>
                </c:pt>
                <c:pt idx="21">
                  <c:v>43579.37913362886</c:v>
                </c:pt>
                <c:pt idx="22">
                  <c:v>43743.03021411925</c:v>
                </c:pt>
                <c:pt idx="23">
                  <c:v>43906.68129460964</c:v>
                </c:pt>
                <c:pt idx="24">
                  <c:v>44070.33237510002</c:v>
                </c:pt>
                <c:pt idx="25">
                  <c:v>44233.98345559042</c:v>
                </c:pt>
                <c:pt idx="26">
                  <c:v>44397.6345360808</c:v>
                </c:pt>
                <c:pt idx="27">
                  <c:v>44561.28561657119</c:v>
                </c:pt>
                <c:pt idx="28">
                  <c:v>44724.93669706157</c:v>
                </c:pt>
                <c:pt idx="29">
                  <c:v>44888.58777755196</c:v>
                </c:pt>
                <c:pt idx="30">
                  <c:v>45052.23885804235</c:v>
                </c:pt>
                <c:pt idx="31">
                  <c:v>45215.88993853274</c:v>
                </c:pt>
                <c:pt idx="32">
                  <c:v>45379.54101902312</c:v>
                </c:pt>
                <c:pt idx="33">
                  <c:v>45543.19209951351</c:v>
                </c:pt>
                <c:pt idx="34">
                  <c:v>45706.8431800039</c:v>
                </c:pt>
                <c:pt idx="35">
                  <c:v>45870.49426049428</c:v>
                </c:pt>
                <c:pt idx="36">
                  <c:v>46034.14534098467</c:v>
                </c:pt>
                <c:pt idx="37">
                  <c:v>46197.79642147505</c:v>
                </c:pt>
                <c:pt idx="38">
                  <c:v>46361.44750196544</c:v>
                </c:pt>
                <c:pt idx="39">
                  <c:v>47939.88653607023</c:v>
                </c:pt>
                <c:pt idx="40">
                  <c:v>50304.3188777386</c:v>
                </c:pt>
                <c:pt idx="41">
                  <c:v>52668.75121940695</c:v>
                </c:pt>
                <c:pt idx="42">
                  <c:v>55033.18356107532</c:v>
                </c:pt>
                <c:pt idx="43">
                  <c:v>57397.61590274369</c:v>
                </c:pt>
                <c:pt idx="44">
                  <c:v>59762.04824441205</c:v>
                </c:pt>
                <c:pt idx="45">
                  <c:v>62126.48058608041</c:v>
                </c:pt>
                <c:pt idx="46">
                  <c:v>64490.91292774877</c:v>
                </c:pt>
                <c:pt idx="47">
                  <c:v>66855.34526941713</c:v>
                </c:pt>
                <c:pt idx="48">
                  <c:v>69219.7776110855</c:v>
                </c:pt>
                <c:pt idx="49">
                  <c:v>71584.20995275386</c:v>
                </c:pt>
                <c:pt idx="50">
                  <c:v>73948.64229442223</c:v>
                </c:pt>
                <c:pt idx="51">
                  <c:v>76313.0746360906</c:v>
                </c:pt>
                <c:pt idx="52">
                  <c:v>78677.50697775895</c:v>
                </c:pt>
                <c:pt idx="53">
                  <c:v>81041.93931942731</c:v>
                </c:pt>
                <c:pt idx="54">
                  <c:v>83406.37166109567</c:v>
                </c:pt>
                <c:pt idx="55">
                  <c:v>85770.80400276403</c:v>
                </c:pt>
                <c:pt idx="56">
                  <c:v>88135.2363444324</c:v>
                </c:pt>
                <c:pt idx="57">
                  <c:v>90499.66868610076</c:v>
                </c:pt>
                <c:pt idx="58">
                  <c:v>92864.10102776912</c:v>
                </c:pt>
                <c:pt idx="59">
                  <c:v>95228.5333694375</c:v>
                </c:pt>
                <c:pt idx="60">
                  <c:v>97592.96571110584</c:v>
                </c:pt>
                <c:pt idx="61">
                  <c:v>99957.39805277422</c:v>
                </c:pt>
                <c:pt idx="62">
                  <c:v>102321.8303944426</c:v>
                </c:pt>
                <c:pt idx="63">
                  <c:v>104686.2627361109</c:v>
                </c:pt>
                <c:pt idx="64">
                  <c:v>107050.6950777793</c:v>
                </c:pt>
                <c:pt idx="65">
                  <c:v>109415.1274194477</c:v>
                </c:pt>
                <c:pt idx="66">
                  <c:v>111779.559761116</c:v>
                </c:pt>
                <c:pt idx="67">
                  <c:v>118799.2462673215</c:v>
                </c:pt>
                <c:pt idx="68">
                  <c:v>127088.5475456736</c:v>
                </c:pt>
                <c:pt idx="69">
                  <c:v>135377.8488240257</c:v>
                </c:pt>
                <c:pt idx="70">
                  <c:v>143667.1501023778</c:v>
                </c:pt>
                <c:pt idx="71">
                  <c:v>151956.4513807298</c:v>
                </c:pt>
                <c:pt idx="72">
                  <c:v>160245.752659082</c:v>
                </c:pt>
                <c:pt idx="73">
                  <c:v>168535.053937434</c:v>
                </c:pt>
                <c:pt idx="74">
                  <c:v>176824.3552157861</c:v>
                </c:pt>
                <c:pt idx="75">
                  <c:v>185113.6564941382</c:v>
                </c:pt>
                <c:pt idx="76">
                  <c:v>193402.9577724902</c:v>
                </c:pt>
                <c:pt idx="77">
                  <c:v>201692.2590508423</c:v>
                </c:pt>
                <c:pt idx="78">
                  <c:v>209981.5603291944</c:v>
                </c:pt>
                <c:pt idx="79">
                  <c:v>218270.8616075465</c:v>
                </c:pt>
                <c:pt idx="80">
                  <c:v>226560.1628858985</c:v>
                </c:pt>
                <c:pt idx="81">
                  <c:v>234849.4641642506</c:v>
                </c:pt>
                <c:pt idx="82">
                  <c:v>243138.7654426027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49304"/>
        <c:axId val="2052352664"/>
      </c:scatterChart>
      <c:catAx>
        <c:axId val="2052349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2352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2352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2349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2234.700014590174</c:v>
                </c:pt>
                <c:pt idx="1">
                  <c:v>2234.700014590174</c:v>
                </c:pt>
                <c:pt idx="2">
                  <c:v>2234.700014590174</c:v>
                </c:pt>
                <c:pt idx="3">
                  <c:v>2234.700014590174</c:v>
                </c:pt>
                <c:pt idx="4">
                  <c:v>2234.700014590174</c:v>
                </c:pt>
                <c:pt idx="5">
                  <c:v>2234.700014590174</c:v>
                </c:pt>
                <c:pt idx="6">
                  <c:v>2234.700014590174</c:v>
                </c:pt>
                <c:pt idx="7">
                  <c:v>2234.700014590174</c:v>
                </c:pt>
                <c:pt idx="8">
                  <c:v>2234.700014590174</c:v>
                </c:pt>
                <c:pt idx="9">
                  <c:v>2234.700014590174</c:v>
                </c:pt>
                <c:pt idx="10">
                  <c:v>2234.700014590174</c:v>
                </c:pt>
                <c:pt idx="11">
                  <c:v>2234.700014590174</c:v>
                </c:pt>
                <c:pt idx="12">
                  <c:v>2234.700014590174</c:v>
                </c:pt>
                <c:pt idx="13">
                  <c:v>2234.700014590174</c:v>
                </c:pt>
                <c:pt idx="14">
                  <c:v>2234.700014590174</c:v>
                </c:pt>
                <c:pt idx="15">
                  <c:v>2234.700014590174</c:v>
                </c:pt>
                <c:pt idx="16">
                  <c:v>2234.700014590174</c:v>
                </c:pt>
                <c:pt idx="17">
                  <c:v>2234.700014590174</c:v>
                </c:pt>
                <c:pt idx="18">
                  <c:v>2246.370342127973</c:v>
                </c:pt>
                <c:pt idx="19">
                  <c:v>2269.710997203571</c:v>
                </c:pt>
                <c:pt idx="20">
                  <c:v>2293.05165227917</c:v>
                </c:pt>
                <c:pt idx="21">
                  <c:v>2316.392307354768</c:v>
                </c:pt>
                <c:pt idx="22">
                  <c:v>2339.732962430366</c:v>
                </c:pt>
                <c:pt idx="23">
                  <c:v>2363.073617505964</c:v>
                </c:pt>
                <c:pt idx="24">
                  <c:v>2386.414272581562</c:v>
                </c:pt>
                <c:pt idx="25">
                  <c:v>2409.754927657161</c:v>
                </c:pt>
                <c:pt idx="26">
                  <c:v>2433.09558273276</c:v>
                </c:pt>
                <c:pt idx="27">
                  <c:v>2456.436237808357</c:v>
                </c:pt>
                <c:pt idx="28">
                  <c:v>2479.776892883955</c:v>
                </c:pt>
                <c:pt idx="29">
                  <c:v>2503.117547959553</c:v>
                </c:pt>
                <c:pt idx="30">
                  <c:v>2526.458203035152</c:v>
                </c:pt>
                <c:pt idx="31">
                  <c:v>2549.79885811075</c:v>
                </c:pt>
                <c:pt idx="32">
                  <c:v>2573.139513186348</c:v>
                </c:pt>
                <c:pt idx="33">
                  <c:v>2596.480168261947</c:v>
                </c:pt>
                <c:pt idx="34">
                  <c:v>2619.820823337545</c:v>
                </c:pt>
                <c:pt idx="35">
                  <c:v>2643.161478413143</c:v>
                </c:pt>
                <c:pt idx="36">
                  <c:v>2666.502133488741</c:v>
                </c:pt>
                <c:pt idx="37">
                  <c:v>2689.84278856434</c:v>
                </c:pt>
                <c:pt idx="38">
                  <c:v>2713.183443639938</c:v>
                </c:pt>
                <c:pt idx="39">
                  <c:v>2736.524098715536</c:v>
                </c:pt>
                <c:pt idx="40">
                  <c:v>2759.864753791134</c:v>
                </c:pt>
                <c:pt idx="41">
                  <c:v>2783.205408866732</c:v>
                </c:pt>
                <c:pt idx="42">
                  <c:v>2806.54606394233</c:v>
                </c:pt>
                <c:pt idx="43">
                  <c:v>2829.886719017929</c:v>
                </c:pt>
                <c:pt idx="44">
                  <c:v>2853.227374093527</c:v>
                </c:pt>
                <c:pt idx="45">
                  <c:v>2876.568029169125</c:v>
                </c:pt>
                <c:pt idx="46">
                  <c:v>2899.908684244724</c:v>
                </c:pt>
                <c:pt idx="47">
                  <c:v>2923.249339320322</c:v>
                </c:pt>
                <c:pt idx="48">
                  <c:v>2946.58999439592</c:v>
                </c:pt>
                <c:pt idx="49">
                  <c:v>2969.930649471518</c:v>
                </c:pt>
                <c:pt idx="50">
                  <c:v>2993.271304547116</c:v>
                </c:pt>
                <c:pt idx="51">
                  <c:v>3016.611959622714</c:v>
                </c:pt>
                <c:pt idx="52">
                  <c:v>3045.194757546274</c:v>
                </c:pt>
                <c:pt idx="53">
                  <c:v>3076.689857052036</c:v>
                </c:pt>
                <c:pt idx="54">
                  <c:v>3108.184956557797</c:v>
                </c:pt>
                <c:pt idx="55">
                  <c:v>3139.680056063558</c:v>
                </c:pt>
                <c:pt idx="56">
                  <c:v>3171.17515556932</c:v>
                </c:pt>
                <c:pt idx="57">
                  <c:v>3202.670255075081</c:v>
                </c:pt>
                <c:pt idx="58">
                  <c:v>3234.165354580842</c:v>
                </c:pt>
                <c:pt idx="59">
                  <c:v>3265.660454086603</c:v>
                </c:pt>
                <c:pt idx="60">
                  <c:v>3297.155553592364</c:v>
                </c:pt>
                <c:pt idx="61">
                  <c:v>3328.650653098126</c:v>
                </c:pt>
                <c:pt idx="62">
                  <c:v>3360.145752603887</c:v>
                </c:pt>
                <c:pt idx="63">
                  <c:v>3391.640852109648</c:v>
                </c:pt>
                <c:pt idx="64">
                  <c:v>3423.13595161541</c:v>
                </c:pt>
                <c:pt idx="65">
                  <c:v>3454.63105112117</c:v>
                </c:pt>
                <c:pt idx="66">
                  <c:v>3486.126150626932</c:v>
                </c:pt>
                <c:pt idx="67">
                  <c:v>3517.621250132693</c:v>
                </c:pt>
                <c:pt idx="68">
                  <c:v>3549.116349638454</c:v>
                </c:pt>
                <c:pt idx="69">
                  <c:v>3580.611449144215</c:v>
                </c:pt>
                <c:pt idx="70">
                  <c:v>3612.106548649977</c:v>
                </c:pt>
                <c:pt idx="71">
                  <c:v>3643.601648155738</c:v>
                </c:pt>
                <c:pt idx="72">
                  <c:v>3675.0967476615</c:v>
                </c:pt>
                <c:pt idx="73">
                  <c:v>3706.59184716726</c:v>
                </c:pt>
                <c:pt idx="74">
                  <c:v>3738.086946673022</c:v>
                </c:pt>
                <c:pt idx="75">
                  <c:v>3769.582046178783</c:v>
                </c:pt>
                <c:pt idx="76">
                  <c:v>3801.077145684544</c:v>
                </c:pt>
                <c:pt idx="77">
                  <c:v>3832.572245190305</c:v>
                </c:pt>
                <c:pt idx="78">
                  <c:v>3864.067344696066</c:v>
                </c:pt>
                <c:pt idx="79">
                  <c:v>3895.562444201828</c:v>
                </c:pt>
                <c:pt idx="80">
                  <c:v>3980.081889759367</c:v>
                </c:pt>
                <c:pt idx="81">
                  <c:v>4079.062520603755</c:v>
                </c:pt>
                <c:pt idx="82">
                  <c:v>4178.043151448142</c:v>
                </c:pt>
                <c:pt idx="83">
                  <c:v>4277.023782292531</c:v>
                </c:pt>
                <c:pt idx="84">
                  <c:v>4376.004413136919</c:v>
                </c:pt>
                <c:pt idx="85">
                  <c:v>4474.985043981307</c:v>
                </c:pt>
                <c:pt idx="86">
                  <c:v>4573.965674825694</c:v>
                </c:pt>
                <c:pt idx="87">
                  <c:v>4672.946305670082</c:v>
                </c:pt>
                <c:pt idx="88">
                  <c:v>4771.92693651447</c:v>
                </c:pt>
                <c:pt idx="89">
                  <c:v>4870.907567358859</c:v>
                </c:pt>
                <c:pt idx="90">
                  <c:v>4969.888198203247</c:v>
                </c:pt>
                <c:pt idx="91">
                  <c:v>5068.868829047634</c:v>
                </c:pt>
                <c:pt idx="92">
                  <c:v>5167.849459892023</c:v>
                </c:pt>
                <c:pt idx="93">
                  <c:v>5266.830090736411</c:v>
                </c:pt>
                <c:pt idx="94">
                  <c:v>5365.8107215808</c:v>
                </c:pt>
                <c:pt idx="95">
                  <c:v>5464.791352425187</c:v>
                </c:pt>
                <c:pt idx="96">
                  <c:v>5500.141577726755</c:v>
                </c:pt>
                <c:pt idx="97">
                  <c:v>5500.141577726755</c:v>
                </c:pt>
                <c:pt idx="98">
                  <c:v>5500.141577726755</c:v>
                </c:pt>
                <c:pt idx="99">
                  <c:v>5500.141577726755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202.6122448979592</c:v>
                </c:pt>
                <c:pt idx="1">
                  <c:v>202.6122448979592</c:v>
                </c:pt>
                <c:pt idx="2">
                  <c:v>202.6122448979592</c:v>
                </c:pt>
                <c:pt idx="3">
                  <c:v>202.6122448979592</c:v>
                </c:pt>
                <c:pt idx="4">
                  <c:v>202.6122448979592</c:v>
                </c:pt>
                <c:pt idx="5">
                  <c:v>202.6122448979592</c:v>
                </c:pt>
                <c:pt idx="6">
                  <c:v>202.6122448979592</c:v>
                </c:pt>
                <c:pt idx="7">
                  <c:v>202.6122448979592</c:v>
                </c:pt>
                <c:pt idx="8">
                  <c:v>202.6122448979592</c:v>
                </c:pt>
                <c:pt idx="9">
                  <c:v>202.6122448979592</c:v>
                </c:pt>
                <c:pt idx="10">
                  <c:v>202.6122448979592</c:v>
                </c:pt>
                <c:pt idx="11">
                  <c:v>202.6122448979592</c:v>
                </c:pt>
                <c:pt idx="12">
                  <c:v>202.6122448979592</c:v>
                </c:pt>
                <c:pt idx="13">
                  <c:v>202.6122448979592</c:v>
                </c:pt>
                <c:pt idx="14">
                  <c:v>202.6122448979592</c:v>
                </c:pt>
                <c:pt idx="15">
                  <c:v>202.6122448979592</c:v>
                </c:pt>
                <c:pt idx="16">
                  <c:v>202.6122448979592</c:v>
                </c:pt>
                <c:pt idx="17">
                  <c:v>202.6122448979592</c:v>
                </c:pt>
                <c:pt idx="18">
                  <c:v>207.8859037285801</c:v>
                </c:pt>
                <c:pt idx="19">
                  <c:v>218.4332213898218</c:v>
                </c:pt>
                <c:pt idx="20">
                  <c:v>228.9805390510635</c:v>
                </c:pt>
                <c:pt idx="21">
                  <c:v>239.5278567123052</c:v>
                </c:pt>
                <c:pt idx="22">
                  <c:v>250.0751743735469</c:v>
                </c:pt>
                <c:pt idx="23">
                  <c:v>260.6224920347885</c:v>
                </c:pt>
                <c:pt idx="24">
                  <c:v>271.1698096960303</c:v>
                </c:pt>
                <c:pt idx="25">
                  <c:v>281.717127357272</c:v>
                </c:pt>
                <c:pt idx="26">
                  <c:v>292.2644450185138</c:v>
                </c:pt>
                <c:pt idx="27">
                  <c:v>302.8117626797554</c:v>
                </c:pt>
                <c:pt idx="28">
                  <c:v>313.3590803409971</c:v>
                </c:pt>
                <c:pt idx="29">
                  <c:v>323.9063980022389</c:v>
                </c:pt>
                <c:pt idx="30">
                  <c:v>334.4537156634806</c:v>
                </c:pt>
                <c:pt idx="31">
                  <c:v>345.0010333247222</c:v>
                </c:pt>
                <c:pt idx="32">
                  <c:v>355.548350985964</c:v>
                </c:pt>
                <c:pt idx="33">
                  <c:v>366.0956686472057</c:v>
                </c:pt>
                <c:pt idx="34">
                  <c:v>376.6429863084474</c:v>
                </c:pt>
                <c:pt idx="35">
                  <c:v>387.1903039696891</c:v>
                </c:pt>
                <c:pt idx="36">
                  <c:v>397.7376216309308</c:v>
                </c:pt>
                <c:pt idx="37">
                  <c:v>408.2849392921725</c:v>
                </c:pt>
                <c:pt idx="38">
                  <c:v>418.8322569534142</c:v>
                </c:pt>
                <c:pt idx="39">
                  <c:v>429.379574614656</c:v>
                </c:pt>
                <c:pt idx="40">
                  <c:v>439.9268922758977</c:v>
                </c:pt>
                <c:pt idx="41">
                  <c:v>450.4742099371394</c:v>
                </c:pt>
                <c:pt idx="42">
                  <c:v>461.0215275983811</c:v>
                </c:pt>
                <c:pt idx="43">
                  <c:v>471.5688452596228</c:v>
                </c:pt>
                <c:pt idx="44">
                  <c:v>482.1161629208645</c:v>
                </c:pt>
                <c:pt idx="45">
                  <c:v>492.6634805821062</c:v>
                </c:pt>
                <c:pt idx="46">
                  <c:v>503.2107982433479</c:v>
                </c:pt>
                <c:pt idx="47">
                  <c:v>513.7581159045897</c:v>
                </c:pt>
                <c:pt idx="48">
                  <c:v>524.3054335658313</c:v>
                </c:pt>
                <c:pt idx="49">
                  <c:v>534.852751227073</c:v>
                </c:pt>
                <c:pt idx="50">
                  <c:v>545.4000688883148</c:v>
                </c:pt>
                <c:pt idx="51">
                  <c:v>555.9473865495564</c:v>
                </c:pt>
                <c:pt idx="52">
                  <c:v>647.6166405023541</c:v>
                </c:pt>
                <c:pt idx="53">
                  <c:v>784.3536368393504</c:v>
                </c:pt>
                <c:pt idx="54">
                  <c:v>921.0906331763467</c:v>
                </c:pt>
                <c:pt idx="55">
                  <c:v>1057.827629513343</c:v>
                </c:pt>
                <c:pt idx="56">
                  <c:v>1194.564625850339</c:v>
                </c:pt>
                <c:pt idx="57">
                  <c:v>1331.301622187336</c:v>
                </c:pt>
                <c:pt idx="58">
                  <c:v>1468.038618524332</c:v>
                </c:pt>
                <c:pt idx="59">
                  <c:v>1604.775614861328</c:v>
                </c:pt>
                <c:pt idx="60">
                  <c:v>1741.512611198325</c:v>
                </c:pt>
                <c:pt idx="61">
                  <c:v>1878.249607535321</c:v>
                </c:pt>
                <c:pt idx="62">
                  <c:v>2014.986603872317</c:v>
                </c:pt>
                <c:pt idx="63">
                  <c:v>2151.723600209314</c:v>
                </c:pt>
                <c:pt idx="64">
                  <c:v>2288.46059654631</c:v>
                </c:pt>
                <c:pt idx="65">
                  <c:v>2425.197592883306</c:v>
                </c:pt>
                <c:pt idx="66">
                  <c:v>2561.934589220302</c:v>
                </c:pt>
                <c:pt idx="67">
                  <c:v>2698.671585557299</c:v>
                </c:pt>
                <c:pt idx="68">
                  <c:v>2835.408581894295</c:v>
                </c:pt>
                <c:pt idx="69">
                  <c:v>2972.145578231291</c:v>
                </c:pt>
                <c:pt idx="70">
                  <c:v>3108.882574568288</c:v>
                </c:pt>
                <c:pt idx="71">
                  <c:v>3245.619570905284</c:v>
                </c:pt>
                <c:pt idx="72">
                  <c:v>3382.35656724228</c:v>
                </c:pt>
                <c:pt idx="73">
                  <c:v>3519.093563579276</c:v>
                </c:pt>
                <c:pt idx="74">
                  <c:v>3655.830559916273</c:v>
                </c:pt>
                <c:pt idx="75">
                  <c:v>3792.56755625327</c:v>
                </c:pt>
                <c:pt idx="76">
                  <c:v>3929.304552590265</c:v>
                </c:pt>
                <c:pt idx="77">
                  <c:v>4066.041548927262</c:v>
                </c:pt>
                <c:pt idx="78">
                  <c:v>4202.778545264257</c:v>
                </c:pt>
                <c:pt idx="79">
                  <c:v>4339.515541601253</c:v>
                </c:pt>
                <c:pt idx="80">
                  <c:v>5117.672566371673</c:v>
                </c:pt>
                <c:pt idx="81">
                  <c:v>6070.762326169398</c:v>
                </c:pt>
                <c:pt idx="82">
                  <c:v>7023.852085967123</c:v>
                </c:pt>
                <c:pt idx="83">
                  <c:v>7976.941845764848</c:v>
                </c:pt>
                <c:pt idx="84">
                  <c:v>8930.031605562573</c:v>
                </c:pt>
                <c:pt idx="85">
                  <c:v>9883.121365360297</c:v>
                </c:pt>
                <c:pt idx="86">
                  <c:v>10836.21112515802</c:v>
                </c:pt>
                <c:pt idx="87">
                  <c:v>11789.30088495575</c:v>
                </c:pt>
                <c:pt idx="88">
                  <c:v>12742.39064475347</c:v>
                </c:pt>
                <c:pt idx="89">
                  <c:v>13695.4804045512</c:v>
                </c:pt>
                <c:pt idx="90">
                  <c:v>14648.57016434892</c:v>
                </c:pt>
                <c:pt idx="91">
                  <c:v>15601.65992414664</c:v>
                </c:pt>
                <c:pt idx="92">
                  <c:v>16554.74968394437</c:v>
                </c:pt>
                <c:pt idx="93">
                  <c:v>17507.83944374209</c:v>
                </c:pt>
                <c:pt idx="94">
                  <c:v>18460.92920353982</c:v>
                </c:pt>
                <c:pt idx="95">
                  <c:v>19414.01896333754</c:v>
                </c:pt>
                <c:pt idx="96">
                  <c:v>19754.40816326531</c:v>
                </c:pt>
                <c:pt idx="97">
                  <c:v>19754.40816326531</c:v>
                </c:pt>
                <c:pt idx="98">
                  <c:v>19754.40816326531</c:v>
                </c:pt>
                <c:pt idx="99">
                  <c:v>19754.40816326531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298.7672860360521</c:v>
                </c:pt>
                <c:pt idx="1">
                  <c:v>298.7672860360521</c:v>
                </c:pt>
                <c:pt idx="2">
                  <c:v>298.7672860360521</c:v>
                </c:pt>
                <c:pt idx="3">
                  <c:v>298.7672860360521</c:v>
                </c:pt>
                <c:pt idx="4">
                  <c:v>298.7672860360521</c:v>
                </c:pt>
                <c:pt idx="5">
                  <c:v>298.7672860360521</c:v>
                </c:pt>
                <c:pt idx="6">
                  <c:v>298.7672860360521</c:v>
                </c:pt>
                <c:pt idx="7">
                  <c:v>298.7672860360521</c:v>
                </c:pt>
                <c:pt idx="8">
                  <c:v>298.7672860360521</c:v>
                </c:pt>
                <c:pt idx="9">
                  <c:v>298.7672860360521</c:v>
                </c:pt>
                <c:pt idx="10">
                  <c:v>298.7672860360521</c:v>
                </c:pt>
                <c:pt idx="11">
                  <c:v>298.7672860360521</c:v>
                </c:pt>
                <c:pt idx="12">
                  <c:v>298.7672860360521</c:v>
                </c:pt>
                <c:pt idx="13">
                  <c:v>298.7672860360521</c:v>
                </c:pt>
                <c:pt idx="14">
                  <c:v>298.7672860360521</c:v>
                </c:pt>
                <c:pt idx="15">
                  <c:v>298.7672860360521</c:v>
                </c:pt>
                <c:pt idx="16">
                  <c:v>298.7672860360521</c:v>
                </c:pt>
                <c:pt idx="17">
                  <c:v>298.7672860360521</c:v>
                </c:pt>
                <c:pt idx="18">
                  <c:v>305.3749441346521</c:v>
                </c:pt>
                <c:pt idx="19">
                  <c:v>318.5902603318524</c:v>
                </c:pt>
                <c:pt idx="20">
                  <c:v>331.8055765290526</c:v>
                </c:pt>
                <c:pt idx="21">
                  <c:v>345.0208927262527</c:v>
                </c:pt>
                <c:pt idx="22">
                  <c:v>358.2362089234529</c:v>
                </c:pt>
                <c:pt idx="23">
                  <c:v>371.4515251206531</c:v>
                </c:pt>
                <c:pt idx="24">
                  <c:v>384.6668413178533</c:v>
                </c:pt>
                <c:pt idx="25">
                  <c:v>397.8821575150535</c:v>
                </c:pt>
                <c:pt idx="26">
                  <c:v>411.0974737122536</c:v>
                </c:pt>
                <c:pt idx="27">
                  <c:v>424.3127899094538</c:v>
                </c:pt>
                <c:pt idx="28">
                  <c:v>437.528106106654</c:v>
                </c:pt>
                <c:pt idx="29">
                  <c:v>450.7434223038542</c:v>
                </c:pt>
                <c:pt idx="30">
                  <c:v>463.9587385010544</c:v>
                </c:pt>
                <c:pt idx="31">
                  <c:v>477.1740546982546</c:v>
                </c:pt>
                <c:pt idx="32">
                  <c:v>490.3893708954548</c:v>
                </c:pt>
                <c:pt idx="33">
                  <c:v>503.604687092655</c:v>
                </c:pt>
                <c:pt idx="34">
                  <c:v>516.8200032898551</c:v>
                </c:pt>
                <c:pt idx="35">
                  <c:v>530.0353194870553</c:v>
                </c:pt>
                <c:pt idx="36">
                  <c:v>543.2506356842555</c:v>
                </c:pt>
                <c:pt idx="37">
                  <c:v>556.4659518814557</c:v>
                </c:pt>
                <c:pt idx="38">
                  <c:v>569.6812680786558</c:v>
                </c:pt>
                <c:pt idx="39">
                  <c:v>582.896584275856</c:v>
                </c:pt>
                <c:pt idx="40">
                  <c:v>596.1119004730562</c:v>
                </c:pt>
                <c:pt idx="41">
                  <c:v>609.3272166702563</c:v>
                </c:pt>
                <c:pt idx="42">
                  <c:v>622.5425328674567</c:v>
                </c:pt>
                <c:pt idx="43">
                  <c:v>635.7578490646567</c:v>
                </c:pt>
                <c:pt idx="44">
                  <c:v>648.973165261857</c:v>
                </c:pt>
                <c:pt idx="45">
                  <c:v>662.188481459057</c:v>
                </c:pt>
                <c:pt idx="46">
                  <c:v>675.4037976562574</c:v>
                </c:pt>
                <c:pt idx="47">
                  <c:v>688.6191138534575</c:v>
                </c:pt>
                <c:pt idx="48">
                  <c:v>701.8344300506577</c:v>
                </c:pt>
                <c:pt idx="49">
                  <c:v>715.049746247858</c:v>
                </c:pt>
                <c:pt idx="50">
                  <c:v>728.265062445058</c:v>
                </c:pt>
                <c:pt idx="51">
                  <c:v>741.4803786422583</c:v>
                </c:pt>
                <c:pt idx="52">
                  <c:v>765.2467092894251</c:v>
                </c:pt>
                <c:pt idx="53">
                  <c:v>794.874714631018</c:v>
                </c:pt>
                <c:pt idx="54">
                  <c:v>824.5027199726108</c:v>
                </c:pt>
                <c:pt idx="55">
                  <c:v>854.1307253142037</c:v>
                </c:pt>
                <c:pt idx="56">
                  <c:v>883.7587306557965</c:v>
                </c:pt>
                <c:pt idx="57">
                  <c:v>913.3867359973894</c:v>
                </c:pt>
                <c:pt idx="58">
                  <c:v>943.0147413389822</c:v>
                </c:pt>
                <c:pt idx="59">
                  <c:v>972.6427466805751</c:v>
                </c:pt>
                <c:pt idx="60">
                  <c:v>1002.270752022168</c:v>
                </c:pt>
                <c:pt idx="61">
                  <c:v>1031.898757363761</c:v>
                </c:pt>
                <c:pt idx="62">
                  <c:v>1061.526762705354</c:v>
                </c:pt>
                <c:pt idx="63">
                  <c:v>1091.154768046947</c:v>
                </c:pt>
                <c:pt idx="64">
                  <c:v>1120.782773388539</c:v>
                </c:pt>
                <c:pt idx="65">
                  <c:v>1150.410778730132</c:v>
                </c:pt>
                <c:pt idx="66">
                  <c:v>1180.038784071725</c:v>
                </c:pt>
                <c:pt idx="67">
                  <c:v>1209.666789413318</c:v>
                </c:pt>
                <c:pt idx="68">
                  <c:v>1239.294794754911</c:v>
                </c:pt>
                <c:pt idx="69">
                  <c:v>1268.922800096504</c:v>
                </c:pt>
                <c:pt idx="70">
                  <c:v>1298.550805438097</c:v>
                </c:pt>
                <c:pt idx="71">
                  <c:v>1328.178810779689</c:v>
                </c:pt>
                <c:pt idx="72">
                  <c:v>1357.806816121282</c:v>
                </c:pt>
                <c:pt idx="73">
                  <c:v>1387.434821462875</c:v>
                </c:pt>
                <c:pt idx="74">
                  <c:v>1417.062826804468</c:v>
                </c:pt>
                <c:pt idx="75">
                  <c:v>1446.690832146061</c:v>
                </c:pt>
                <c:pt idx="76">
                  <c:v>1476.318837487654</c:v>
                </c:pt>
                <c:pt idx="77">
                  <c:v>1505.946842829247</c:v>
                </c:pt>
                <c:pt idx="78">
                  <c:v>1535.57484817084</c:v>
                </c:pt>
                <c:pt idx="79">
                  <c:v>1565.202853512432</c:v>
                </c:pt>
                <c:pt idx="80">
                  <c:v>1611.266411245688</c:v>
                </c:pt>
                <c:pt idx="81">
                  <c:v>1661.812392358489</c:v>
                </c:pt>
                <c:pt idx="82">
                  <c:v>1712.358373471289</c:v>
                </c:pt>
                <c:pt idx="83">
                  <c:v>1762.90435458409</c:v>
                </c:pt>
                <c:pt idx="84">
                  <c:v>1813.450335696891</c:v>
                </c:pt>
                <c:pt idx="85">
                  <c:v>1863.996316809691</c:v>
                </c:pt>
                <c:pt idx="86">
                  <c:v>1914.542297922492</c:v>
                </c:pt>
                <c:pt idx="87">
                  <c:v>1965.088279035292</c:v>
                </c:pt>
                <c:pt idx="88">
                  <c:v>2015.634260148093</c:v>
                </c:pt>
                <c:pt idx="89">
                  <c:v>2066.180241260894</c:v>
                </c:pt>
                <c:pt idx="90">
                  <c:v>2116.726222373694</c:v>
                </c:pt>
                <c:pt idx="91">
                  <c:v>2167.272203486495</c:v>
                </c:pt>
                <c:pt idx="92">
                  <c:v>2217.818184599295</c:v>
                </c:pt>
                <c:pt idx="93">
                  <c:v>2268.364165712096</c:v>
                </c:pt>
                <c:pt idx="94">
                  <c:v>2318.910146824896</c:v>
                </c:pt>
                <c:pt idx="95">
                  <c:v>2369.456127937697</c:v>
                </c:pt>
                <c:pt idx="96">
                  <c:v>2387.508264049412</c:v>
                </c:pt>
                <c:pt idx="97">
                  <c:v>2387.508264049412</c:v>
                </c:pt>
                <c:pt idx="98">
                  <c:v>2387.508264049412</c:v>
                </c:pt>
                <c:pt idx="99">
                  <c:v>2387.508264049412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0.0210970464135021</c:v>
                </c:pt>
                <c:pt idx="19">
                  <c:v>0.0632911392405063</c:v>
                </c:pt>
                <c:pt idx="20">
                  <c:v>0.105485232067511</c:v>
                </c:pt>
                <c:pt idx="21">
                  <c:v>0.147679324894515</c:v>
                </c:pt>
                <c:pt idx="22">
                  <c:v>0.189873417721519</c:v>
                </c:pt>
                <c:pt idx="23">
                  <c:v>0.232067510548523</c:v>
                </c:pt>
                <c:pt idx="24">
                  <c:v>0.274261603375527</c:v>
                </c:pt>
                <c:pt idx="25">
                  <c:v>0.316455696202532</c:v>
                </c:pt>
                <c:pt idx="26">
                  <c:v>0.358649789029536</c:v>
                </c:pt>
                <c:pt idx="27">
                  <c:v>0.40084388185654</c:v>
                </c:pt>
                <c:pt idx="28">
                  <c:v>0.443037974683544</c:v>
                </c:pt>
                <c:pt idx="29">
                  <c:v>0.485232067510548</c:v>
                </c:pt>
                <c:pt idx="30">
                  <c:v>0.527426160337553</c:v>
                </c:pt>
                <c:pt idx="31">
                  <c:v>0.569620253164557</c:v>
                </c:pt>
                <c:pt idx="32">
                  <c:v>0.611814345991561</c:v>
                </c:pt>
                <c:pt idx="33">
                  <c:v>0.654008438818565</c:v>
                </c:pt>
                <c:pt idx="34">
                  <c:v>0.696202531645569</c:v>
                </c:pt>
                <c:pt idx="35">
                  <c:v>0.738396624472574</c:v>
                </c:pt>
                <c:pt idx="36">
                  <c:v>0.780590717299578</c:v>
                </c:pt>
                <c:pt idx="37">
                  <c:v>0.822784810126582</c:v>
                </c:pt>
                <c:pt idx="38">
                  <c:v>0.864978902953586</c:v>
                </c:pt>
                <c:pt idx="39">
                  <c:v>0.907172995780591</c:v>
                </c:pt>
                <c:pt idx="40">
                  <c:v>0.949367088607595</c:v>
                </c:pt>
                <c:pt idx="41">
                  <c:v>0.991561181434599</c:v>
                </c:pt>
                <c:pt idx="42">
                  <c:v>1.033755274261603</c:v>
                </c:pt>
                <c:pt idx="43">
                  <c:v>1.075949367088608</c:v>
                </c:pt>
                <c:pt idx="44">
                  <c:v>1.118143459915612</c:v>
                </c:pt>
                <c:pt idx="45">
                  <c:v>1.160337552742616</c:v>
                </c:pt>
                <c:pt idx="46">
                  <c:v>1.20253164556962</c:v>
                </c:pt>
                <c:pt idx="47">
                  <c:v>1.244725738396624</c:v>
                </c:pt>
                <c:pt idx="48">
                  <c:v>1.286919831223628</c:v>
                </c:pt>
                <c:pt idx="49">
                  <c:v>1.329113924050633</c:v>
                </c:pt>
                <c:pt idx="50">
                  <c:v>1.371308016877637</c:v>
                </c:pt>
                <c:pt idx="51">
                  <c:v>1.413502109704641</c:v>
                </c:pt>
                <c:pt idx="52">
                  <c:v>22.28728414442686</c:v>
                </c:pt>
                <c:pt idx="53">
                  <c:v>54.7341705913133</c:v>
                </c:pt>
                <c:pt idx="54">
                  <c:v>87.18105703819974</c:v>
                </c:pt>
                <c:pt idx="55">
                  <c:v>119.6279434850862</c:v>
                </c:pt>
                <c:pt idx="56">
                  <c:v>152.0748299319726</c:v>
                </c:pt>
                <c:pt idx="57">
                  <c:v>184.5217163788591</c:v>
                </c:pt>
                <c:pt idx="58">
                  <c:v>216.9686028257455</c:v>
                </c:pt>
                <c:pt idx="59">
                  <c:v>249.415489272632</c:v>
                </c:pt>
                <c:pt idx="60">
                  <c:v>281.8623757195184</c:v>
                </c:pt>
                <c:pt idx="61">
                  <c:v>314.3092621664048</c:v>
                </c:pt>
                <c:pt idx="62">
                  <c:v>346.7561486132913</c:v>
                </c:pt>
                <c:pt idx="63">
                  <c:v>379.2030350601777</c:v>
                </c:pt>
                <c:pt idx="64">
                  <c:v>411.6499215070641</c:v>
                </c:pt>
                <c:pt idx="65">
                  <c:v>444.0968079539506</c:v>
                </c:pt>
                <c:pt idx="66">
                  <c:v>476.5436944008371</c:v>
                </c:pt>
                <c:pt idx="67">
                  <c:v>508.9905808477234</c:v>
                </c:pt>
                <c:pt idx="68">
                  <c:v>541.4374672946099</c:v>
                </c:pt>
                <c:pt idx="69">
                  <c:v>573.8843537414963</c:v>
                </c:pt>
                <c:pt idx="70">
                  <c:v>606.3312401883828</c:v>
                </c:pt>
                <c:pt idx="71">
                  <c:v>638.7781266352692</c:v>
                </c:pt>
                <c:pt idx="72">
                  <c:v>671.2250130821557</c:v>
                </c:pt>
                <c:pt idx="73">
                  <c:v>703.671899529042</c:v>
                </c:pt>
                <c:pt idx="74">
                  <c:v>736.1187859759285</c:v>
                </c:pt>
                <c:pt idx="75">
                  <c:v>768.5656724228149</c:v>
                </c:pt>
                <c:pt idx="76">
                  <c:v>801.0125588697015</c:v>
                </c:pt>
                <c:pt idx="77">
                  <c:v>833.4594453165877</c:v>
                </c:pt>
                <c:pt idx="78">
                  <c:v>865.9063317634742</c:v>
                </c:pt>
                <c:pt idx="79">
                  <c:v>898.3532182103608</c:v>
                </c:pt>
                <c:pt idx="80">
                  <c:v>941.224489795918</c:v>
                </c:pt>
                <c:pt idx="81">
                  <c:v>986.9387755102037</c:v>
                </c:pt>
                <c:pt idx="82">
                  <c:v>1032.653061224489</c:v>
                </c:pt>
                <c:pt idx="83">
                  <c:v>1078.367346938775</c:v>
                </c:pt>
                <c:pt idx="84">
                  <c:v>1124.081632653061</c:v>
                </c:pt>
                <c:pt idx="85">
                  <c:v>1169.795918367347</c:v>
                </c:pt>
                <c:pt idx="86">
                  <c:v>1215.510204081633</c:v>
                </c:pt>
                <c:pt idx="87">
                  <c:v>1261.224489795918</c:v>
                </c:pt>
                <c:pt idx="88">
                  <c:v>1306.938775510204</c:v>
                </c:pt>
                <c:pt idx="89">
                  <c:v>1352.65306122449</c:v>
                </c:pt>
                <c:pt idx="90">
                  <c:v>1398.367346938775</c:v>
                </c:pt>
                <c:pt idx="91">
                  <c:v>1444.081632653061</c:v>
                </c:pt>
                <c:pt idx="92">
                  <c:v>1489.795918367347</c:v>
                </c:pt>
                <c:pt idx="93">
                  <c:v>1535.510204081633</c:v>
                </c:pt>
                <c:pt idx="94">
                  <c:v>1581.224489795919</c:v>
                </c:pt>
                <c:pt idx="95">
                  <c:v>1626.938775510204</c:v>
                </c:pt>
                <c:pt idx="96">
                  <c:v>1643.265306122449</c:v>
                </c:pt>
                <c:pt idx="97">
                  <c:v>1643.265306122449</c:v>
                </c:pt>
                <c:pt idx="98">
                  <c:v>1643.265306122449</c:v>
                </c:pt>
                <c:pt idx="99">
                  <c:v>1643.265306122449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389.3877551020409</c:v>
                </c:pt>
                <c:pt idx="1">
                  <c:v>389.3877551020409</c:v>
                </c:pt>
                <c:pt idx="2">
                  <c:v>389.3877551020409</c:v>
                </c:pt>
                <c:pt idx="3">
                  <c:v>389.3877551020409</c:v>
                </c:pt>
                <c:pt idx="4">
                  <c:v>389.3877551020409</c:v>
                </c:pt>
                <c:pt idx="5">
                  <c:v>389.3877551020409</c:v>
                </c:pt>
                <c:pt idx="6">
                  <c:v>389.3877551020409</c:v>
                </c:pt>
                <c:pt idx="7">
                  <c:v>389.3877551020409</c:v>
                </c:pt>
                <c:pt idx="8">
                  <c:v>389.3877551020409</c:v>
                </c:pt>
                <c:pt idx="9">
                  <c:v>389.3877551020409</c:v>
                </c:pt>
                <c:pt idx="10">
                  <c:v>389.3877551020409</c:v>
                </c:pt>
                <c:pt idx="11">
                  <c:v>389.3877551020409</c:v>
                </c:pt>
                <c:pt idx="12">
                  <c:v>389.3877551020409</c:v>
                </c:pt>
                <c:pt idx="13">
                  <c:v>389.3877551020409</c:v>
                </c:pt>
                <c:pt idx="14">
                  <c:v>389.3877551020409</c:v>
                </c:pt>
                <c:pt idx="15">
                  <c:v>389.3877551020409</c:v>
                </c:pt>
                <c:pt idx="16">
                  <c:v>389.3877551020409</c:v>
                </c:pt>
                <c:pt idx="17">
                  <c:v>389.3877551020409</c:v>
                </c:pt>
                <c:pt idx="18">
                  <c:v>428.893632136399</c:v>
                </c:pt>
                <c:pt idx="19">
                  <c:v>507.905386205115</c:v>
                </c:pt>
                <c:pt idx="20">
                  <c:v>586.9171402738311</c:v>
                </c:pt>
                <c:pt idx="21">
                  <c:v>665.9288943425472</c:v>
                </c:pt>
                <c:pt idx="22">
                  <c:v>744.9406484112633</c:v>
                </c:pt>
                <c:pt idx="23">
                  <c:v>823.9524024799794</c:v>
                </c:pt>
                <c:pt idx="24">
                  <c:v>902.9641565486954</c:v>
                </c:pt>
                <c:pt idx="25">
                  <c:v>981.9759106174115</c:v>
                </c:pt>
                <c:pt idx="26">
                  <c:v>1060.987664686128</c:v>
                </c:pt>
                <c:pt idx="27">
                  <c:v>1139.999418754844</c:v>
                </c:pt>
                <c:pt idx="28">
                  <c:v>1219.01117282356</c:v>
                </c:pt>
                <c:pt idx="29">
                  <c:v>1298.022926892276</c:v>
                </c:pt>
                <c:pt idx="30">
                  <c:v>1377.034680960992</c:v>
                </c:pt>
                <c:pt idx="31">
                  <c:v>1456.046435029708</c:v>
                </c:pt>
                <c:pt idx="32">
                  <c:v>1535.058189098424</c:v>
                </c:pt>
                <c:pt idx="33">
                  <c:v>1614.06994316714</c:v>
                </c:pt>
                <c:pt idx="34">
                  <c:v>1693.081697235856</c:v>
                </c:pt>
                <c:pt idx="35">
                  <c:v>1772.093451304572</c:v>
                </c:pt>
                <c:pt idx="36">
                  <c:v>1851.105205373288</c:v>
                </c:pt>
                <c:pt idx="37">
                  <c:v>1930.116959442004</c:v>
                </c:pt>
                <c:pt idx="38">
                  <c:v>2009.12871351072</c:v>
                </c:pt>
                <c:pt idx="39">
                  <c:v>2088.140467579437</c:v>
                </c:pt>
                <c:pt idx="40">
                  <c:v>2167.152221648153</c:v>
                </c:pt>
                <c:pt idx="41">
                  <c:v>2246.163975716869</c:v>
                </c:pt>
                <c:pt idx="42">
                  <c:v>2325.175729785585</c:v>
                </c:pt>
                <c:pt idx="43">
                  <c:v>2404.187483854301</c:v>
                </c:pt>
                <c:pt idx="44">
                  <c:v>2483.199237923017</c:v>
                </c:pt>
                <c:pt idx="45">
                  <c:v>2562.210991991733</c:v>
                </c:pt>
                <c:pt idx="46">
                  <c:v>2641.222746060449</c:v>
                </c:pt>
                <c:pt idx="47">
                  <c:v>2720.234500129166</c:v>
                </c:pt>
                <c:pt idx="48">
                  <c:v>2799.246254197882</c:v>
                </c:pt>
                <c:pt idx="49">
                  <c:v>2878.258008266598</c:v>
                </c:pt>
                <c:pt idx="50">
                  <c:v>2957.269762335314</c:v>
                </c:pt>
                <c:pt idx="51">
                  <c:v>3036.28151640403</c:v>
                </c:pt>
                <c:pt idx="52">
                  <c:v>3284.218445839873</c:v>
                </c:pt>
                <c:pt idx="53">
                  <c:v>3626.002694924122</c:v>
                </c:pt>
                <c:pt idx="54">
                  <c:v>3967.786944008371</c:v>
                </c:pt>
                <c:pt idx="55">
                  <c:v>4309.57119309262</c:v>
                </c:pt>
                <c:pt idx="56">
                  <c:v>4651.35544217687</c:v>
                </c:pt>
                <c:pt idx="57">
                  <c:v>4993.139691261118</c:v>
                </c:pt>
                <c:pt idx="58">
                  <c:v>5334.923940345368</c:v>
                </c:pt>
                <c:pt idx="59">
                  <c:v>5676.708189429617</c:v>
                </c:pt>
                <c:pt idx="60">
                  <c:v>6018.492438513865</c:v>
                </c:pt>
                <c:pt idx="61">
                  <c:v>6360.276687598114</c:v>
                </c:pt>
                <c:pt idx="62">
                  <c:v>6702.060936682363</c:v>
                </c:pt>
                <c:pt idx="63">
                  <c:v>7043.845185766613</c:v>
                </c:pt>
                <c:pt idx="64">
                  <c:v>7385.62943485086</c:v>
                </c:pt>
                <c:pt idx="65">
                  <c:v>7727.413683935111</c:v>
                </c:pt>
                <c:pt idx="66">
                  <c:v>8069.19793301936</c:v>
                </c:pt>
                <c:pt idx="67">
                  <c:v>8410.98218210361</c:v>
                </c:pt>
                <c:pt idx="68">
                  <c:v>8752.766431187858</c:v>
                </c:pt>
                <c:pt idx="69">
                  <c:v>9094.550680272107</c:v>
                </c:pt>
                <c:pt idx="70">
                  <c:v>9436.334929356357</c:v>
                </c:pt>
                <c:pt idx="71">
                  <c:v>9778.119178440605</c:v>
                </c:pt>
                <c:pt idx="72">
                  <c:v>10119.90342752486</c:v>
                </c:pt>
                <c:pt idx="73">
                  <c:v>10461.6876766091</c:v>
                </c:pt>
                <c:pt idx="74">
                  <c:v>10803.47192569335</c:v>
                </c:pt>
                <c:pt idx="75">
                  <c:v>11145.2561747776</c:v>
                </c:pt>
                <c:pt idx="76">
                  <c:v>11487.04042386185</c:v>
                </c:pt>
                <c:pt idx="77">
                  <c:v>11828.8246729461</c:v>
                </c:pt>
                <c:pt idx="78">
                  <c:v>12170.60892203035</c:v>
                </c:pt>
                <c:pt idx="79">
                  <c:v>12512.3931711146</c:v>
                </c:pt>
                <c:pt idx="80">
                  <c:v>13220.09246884594</c:v>
                </c:pt>
                <c:pt idx="81">
                  <c:v>14027.58677984468</c:v>
                </c:pt>
                <c:pt idx="82">
                  <c:v>14835.08109084341</c:v>
                </c:pt>
                <c:pt idx="83">
                  <c:v>15642.57540184215</c:v>
                </c:pt>
                <c:pt idx="84">
                  <c:v>16450.06971284089</c:v>
                </c:pt>
                <c:pt idx="85">
                  <c:v>17257.56402383962</c:v>
                </c:pt>
                <c:pt idx="86">
                  <c:v>18065.05833483836</c:v>
                </c:pt>
                <c:pt idx="87">
                  <c:v>18872.5526458371</c:v>
                </c:pt>
                <c:pt idx="88">
                  <c:v>19680.04695683583</c:v>
                </c:pt>
                <c:pt idx="89">
                  <c:v>20487.54126783456</c:v>
                </c:pt>
                <c:pt idx="90">
                  <c:v>21295.0355788333</c:v>
                </c:pt>
                <c:pt idx="91">
                  <c:v>22102.52988983204</c:v>
                </c:pt>
                <c:pt idx="92">
                  <c:v>22910.02420083077</c:v>
                </c:pt>
                <c:pt idx="93">
                  <c:v>23717.51851182951</c:v>
                </c:pt>
                <c:pt idx="94">
                  <c:v>24525.01282282824</c:v>
                </c:pt>
                <c:pt idx="95">
                  <c:v>25332.50713382698</c:v>
                </c:pt>
                <c:pt idx="96">
                  <c:v>25620.89795918368</c:v>
                </c:pt>
                <c:pt idx="97">
                  <c:v>25620.89795918368</c:v>
                </c:pt>
                <c:pt idx="98">
                  <c:v>25620.89795918368</c:v>
                </c:pt>
                <c:pt idx="99">
                  <c:v>25620.89795918368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223.1781572761632</c:v>
                </c:pt>
                <c:pt idx="1">
                  <c:v>223.1781572761632</c:v>
                </c:pt>
                <c:pt idx="2">
                  <c:v>223.1781572761632</c:v>
                </c:pt>
                <c:pt idx="3">
                  <c:v>223.1781572761632</c:v>
                </c:pt>
                <c:pt idx="4">
                  <c:v>223.1781572761632</c:v>
                </c:pt>
                <c:pt idx="5">
                  <c:v>223.1781572761632</c:v>
                </c:pt>
                <c:pt idx="6">
                  <c:v>223.1781572761632</c:v>
                </c:pt>
                <c:pt idx="7">
                  <c:v>223.1781572761632</c:v>
                </c:pt>
                <c:pt idx="8">
                  <c:v>223.1781572761632</c:v>
                </c:pt>
                <c:pt idx="9">
                  <c:v>223.1781572761632</c:v>
                </c:pt>
                <c:pt idx="10">
                  <c:v>223.1781572761632</c:v>
                </c:pt>
                <c:pt idx="11">
                  <c:v>223.1781572761632</c:v>
                </c:pt>
                <c:pt idx="12">
                  <c:v>223.1781572761632</c:v>
                </c:pt>
                <c:pt idx="13">
                  <c:v>223.1781572761632</c:v>
                </c:pt>
                <c:pt idx="14">
                  <c:v>223.1781572761632</c:v>
                </c:pt>
                <c:pt idx="15">
                  <c:v>223.1781572761632</c:v>
                </c:pt>
                <c:pt idx="16">
                  <c:v>223.1781572761632</c:v>
                </c:pt>
                <c:pt idx="17">
                  <c:v>223.1781572761632</c:v>
                </c:pt>
                <c:pt idx="18">
                  <c:v>222.4667308643022</c:v>
                </c:pt>
                <c:pt idx="19">
                  <c:v>221.0438780405801</c:v>
                </c:pt>
                <c:pt idx="20">
                  <c:v>219.621025216858</c:v>
                </c:pt>
                <c:pt idx="21">
                  <c:v>218.1981723931359</c:v>
                </c:pt>
                <c:pt idx="22">
                  <c:v>216.7753195694139</c:v>
                </c:pt>
                <c:pt idx="23">
                  <c:v>215.3524667456917</c:v>
                </c:pt>
                <c:pt idx="24">
                  <c:v>213.9296139219697</c:v>
                </c:pt>
                <c:pt idx="25">
                  <c:v>212.5067610982476</c:v>
                </c:pt>
                <c:pt idx="26">
                  <c:v>211.0839082745256</c:v>
                </c:pt>
                <c:pt idx="27">
                  <c:v>209.6610554508035</c:v>
                </c:pt>
                <c:pt idx="28">
                  <c:v>208.2382026270814</c:v>
                </c:pt>
                <c:pt idx="29">
                  <c:v>206.8153498033593</c:v>
                </c:pt>
                <c:pt idx="30">
                  <c:v>205.3924969796372</c:v>
                </c:pt>
                <c:pt idx="31">
                  <c:v>203.9696441559152</c:v>
                </c:pt>
                <c:pt idx="32">
                  <c:v>202.5467913321931</c:v>
                </c:pt>
                <c:pt idx="33">
                  <c:v>201.123938508471</c:v>
                </c:pt>
                <c:pt idx="34">
                  <c:v>199.7010856847489</c:v>
                </c:pt>
                <c:pt idx="35">
                  <c:v>198.2782328610269</c:v>
                </c:pt>
                <c:pt idx="36">
                  <c:v>196.8553800373048</c:v>
                </c:pt>
                <c:pt idx="37">
                  <c:v>195.4325272135827</c:v>
                </c:pt>
                <c:pt idx="38">
                  <c:v>194.0096743898606</c:v>
                </c:pt>
                <c:pt idx="39">
                  <c:v>192.5868215661386</c:v>
                </c:pt>
                <c:pt idx="40">
                  <c:v>191.1639687424165</c:v>
                </c:pt>
                <c:pt idx="41">
                  <c:v>189.7411159186944</c:v>
                </c:pt>
                <c:pt idx="42">
                  <c:v>188.3182630949723</c:v>
                </c:pt>
                <c:pt idx="43">
                  <c:v>186.8954102712503</c:v>
                </c:pt>
                <c:pt idx="44">
                  <c:v>185.4725574475282</c:v>
                </c:pt>
                <c:pt idx="45">
                  <c:v>184.0497046238061</c:v>
                </c:pt>
                <c:pt idx="46">
                  <c:v>182.626851800084</c:v>
                </c:pt>
                <c:pt idx="47">
                  <c:v>181.203998976362</c:v>
                </c:pt>
                <c:pt idx="48">
                  <c:v>179.7811461526398</c:v>
                </c:pt>
                <c:pt idx="49">
                  <c:v>178.3582933289178</c:v>
                </c:pt>
                <c:pt idx="50">
                  <c:v>176.9354405051957</c:v>
                </c:pt>
                <c:pt idx="51">
                  <c:v>175.5125876814736</c:v>
                </c:pt>
                <c:pt idx="52">
                  <c:v>171.5738469295873</c:v>
                </c:pt>
                <c:pt idx="53">
                  <c:v>166.2373906620541</c:v>
                </c:pt>
                <c:pt idx="54">
                  <c:v>160.900934394521</c:v>
                </c:pt>
                <c:pt idx="55">
                  <c:v>155.5644781269877</c:v>
                </c:pt>
                <c:pt idx="56">
                  <c:v>150.2280218594545</c:v>
                </c:pt>
                <c:pt idx="57">
                  <c:v>144.8915655919213</c:v>
                </c:pt>
                <c:pt idx="58">
                  <c:v>139.5551093243881</c:v>
                </c:pt>
                <c:pt idx="59">
                  <c:v>134.2186530568549</c:v>
                </c:pt>
                <c:pt idx="60">
                  <c:v>128.8821967893217</c:v>
                </c:pt>
                <c:pt idx="61">
                  <c:v>123.5457405217886</c:v>
                </c:pt>
                <c:pt idx="62">
                  <c:v>118.2092842542554</c:v>
                </c:pt>
                <c:pt idx="63">
                  <c:v>112.8728279867222</c:v>
                </c:pt>
                <c:pt idx="64">
                  <c:v>107.536371719189</c:v>
                </c:pt>
                <c:pt idx="65">
                  <c:v>102.1999154516558</c:v>
                </c:pt>
                <c:pt idx="66">
                  <c:v>96.86345918412257</c:v>
                </c:pt>
                <c:pt idx="67">
                  <c:v>91.5270029165894</c:v>
                </c:pt>
                <c:pt idx="68">
                  <c:v>86.19054664905618</c:v>
                </c:pt>
                <c:pt idx="69">
                  <c:v>80.85409038152301</c:v>
                </c:pt>
                <c:pt idx="70">
                  <c:v>75.5176341139898</c:v>
                </c:pt>
                <c:pt idx="71">
                  <c:v>70.18117784645662</c:v>
                </c:pt>
                <c:pt idx="72">
                  <c:v>64.84472157892341</c:v>
                </c:pt>
                <c:pt idx="73">
                  <c:v>59.50826531139023</c:v>
                </c:pt>
                <c:pt idx="74">
                  <c:v>54.17180904385702</c:v>
                </c:pt>
                <c:pt idx="75">
                  <c:v>48.83535277632384</c:v>
                </c:pt>
                <c:pt idx="76">
                  <c:v>43.49889650879064</c:v>
                </c:pt>
                <c:pt idx="77">
                  <c:v>38.16244024125746</c:v>
                </c:pt>
                <c:pt idx="78">
                  <c:v>32.82598397372425</c:v>
                </c:pt>
                <c:pt idx="79">
                  <c:v>27.48952770619107</c:v>
                </c:pt>
                <c:pt idx="80">
                  <c:v>26.0738561151432</c:v>
                </c:pt>
                <c:pt idx="81">
                  <c:v>25.72748943586411</c:v>
                </c:pt>
                <c:pt idx="82">
                  <c:v>25.38112275658503</c:v>
                </c:pt>
                <c:pt idx="83">
                  <c:v>25.03475607730595</c:v>
                </c:pt>
                <c:pt idx="84">
                  <c:v>24.68838939802687</c:v>
                </c:pt>
                <c:pt idx="85">
                  <c:v>24.34202271874778</c:v>
                </c:pt>
                <c:pt idx="86">
                  <c:v>23.9956560394687</c:v>
                </c:pt>
                <c:pt idx="87">
                  <c:v>23.64928936018962</c:v>
                </c:pt>
                <c:pt idx="88">
                  <c:v>23.30292268091053</c:v>
                </c:pt>
                <c:pt idx="89">
                  <c:v>22.95655600163145</c:v>
                </c:pt>
                <c:pt idx="90">
                  <c:v>22.61018932235237</c:v>
                </c:pt>
                <c:pt idx="91">
                  <c:v>22.26382264307329</c:v>
                </c:pt>
                <c:pt idx="92">
                  <c:v>21.9174559637942</c:v>
                </c:pt>
                <c:pt idx="93">
                  <c:v>21.57108928451512</c:v>
                </c:pt>
                <c:pt idx="94">
                  <c:v>21.22472260523604</c:v>
                </c:pt>
                <c:pt idx="95">
                  <c:v>20.87835592595695</c:v>
                </c:pt>
                <c:pt idx="96">
                  <c:v>20.75465354050014</c:v>
                </c:pt>
                <c:pt idx="97">
                  <c:v>20.75465354050014</c:v>
                </c:pt>
                <c:pt idx="98">
                  <c:v>20.75465354050014</c:v>
                </c:pt>
                <c:pt idx="99">
                  <c:v>20.75465354050014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5820.340282065126</c:v>
                </c:pt>
                <c:pt idx="1">
                  <c:v>5820.340282065126</c:v>
                </c:pt>
                <c:pt idx="2">
                  <c:v>5820.340282065126</c:v>
                </c:pt>
                <c:pt idx="3">
                  <c:v>5820.340282065126</c:v>
                </c:pt>
                <c:pt idx="4">
                  <c:v>5820.340282065126</c:v>
                </c:pt>
                <c:pt idx="5">
                  <c:v>5820.340282065126</c:v>
                </c:pt>
                <c:pt idx="6">
                  <c:v>5820.340282065126</c:v>
                </c:pt>
                <c:pt idx="7">
                  <c:v>5820.340282065126</c:v>
                </c:pt>
                <c:pt idx="8">
                  <c:v>5820.340282065126</c:v>
                </c:pt>
                <c:pt idx="9">
                  <c:v>5820.340282065126</c:v>
                </c:pt>
                <c:pt idx="10">
                  <c:v>5820.340282065126</c:v>
                </c:pt>
                <c:pt idx="11">
                  <c:v>5820.340282065126</c:v>
                </c:pt>
                <c:pt idx="12">
                  <c:v>5820.340282065126</c:v>
                </c:pt>
                <c:pt idx="13">
                  <c:v>5820.340282065126</c:v>
                </c:pt>
                <c:pt idx="14">
                  <c:v>5820.340282065126</c:v>
                </c:pt>
                <c:pt idx="15">
                  <c:v>5820.340282065126</c:v>
                </c:pt>
                <c:pt idx="16">
                  <c:v>5820.340282065126</c:v>
                </c:pt>
                <c:pt idx="17">
                  <c:v>5820.340282065126</c:v>
                </c:pt>
                <c:pt idx="18">
                  <c:v>5833.295516745636</c:v>
                </c:pt>
                <c:pt idx="19">
                  <c:v>5859.205986106657</c:v>
                </c:pt>
                <c:pt idx="20">
                  <c:v>5885.116455467677</c:v>
                </c:pt>
                <c:pt idx="21">
                  <c:v>5911.0269248287</c:v>
                </c:pt>
                <c:pt idx="22">
                  <c:v>5936.93739418972</c:v>
                </c:pt>
                <c:pt idx="23">
                  <c:v>5962.84786355074</c:v>
                </c:pt>
                <c:pt idx="24">
                  <c:v>5988.758332911761</c:v>
                </c:pt>
                <c:pt idx="25">
                  <c:v>6014.668802272782</c:v>
                </c:pt>
                <c:pt idx="26">
                  <c:v>6040.579271633802</c:v>
                </c:pt>
                <c:pt idx="27">
                  <c:v>6066.489740994824</c:v>
                </c:pt>
                <c:pt idx="28">
                  <c:v>6092.400210355845</c:v>
                </c:pt>
                <c:pt idx="29">
                  <c:v>6118.310679716865</c:v>
                </c:pt>
                <c:pt idx="30">
                  <c:v>6144.221149077886</c:v>
                </c:pt>
                <c:pt idx="31">
                  <c:v>6170.131618438907</c:v>
                </c:pt>
                <c:pt idx="32">
                  <c:v>6196.042087799927</c:v>
                </c:pt>
                <c:pt idx="33">
                  <c:v>6221.95255716095</c:v>
                </c:pt>
                <c:pt idx="34">
                  <c:v>6247.86302652197</c:v>
                </c:pt>
                <c:pt idx="35">
                  <c:v>6273.773495882991</c:v>
                </c:pt>
                <c:pt idx="36">
                  <c:v>6299.683965244011</c:v>
                </c:pt>
                <c:pt idx="37">
                  <c:v>6325.594434605031</c:v>
                </c:pt>
                <c:pt idx="38">
                  <c:v>6351.504903966053</c:v>
                </c:pt>
                <c:pt idx="39">
                  <c:v>6377.415373327074</c:v>
                </c:pt>
                <c:pt idx="40">
                  <c:v>6403.325842688095</c:v>
                </c:pt>
                <c:pt idx="41">
                  <c:v>6429.236312049115</c:v>
                </c:pt>
                <c:pt idx="42">
                  <c:v>6455.146781410136</c:v>
                </c:pt>
                <c:pt idx="43">
                  <c:v>6481.057250771156</c:v>
                </c:pt>
                <c:pt idx="44">
                  <c:v>6506.967720132177</c:v>
                </c:pt>
                <c:pt idx="45">
                  <c:v>6532.878189493198</c:v>
                </c:pt>
                <c:pt idx="46">
                  <c:v>6558.78865885422</c:v>
                </c:pt>
                <c:pt idx="47">
                  <c:v>6584.69912821524</c:v>
                </c:pt>
                <c:pt idx="48">
                  <c:v>6610.609597576261</c:v>
                </c:pt>
                <c:pt idx="49">
                  <c:v>6636.520066937281</c:v>
                </c:pt>
                <c:pt idx="50">
                  <c:v>6662.430536298302</c:v>
                </c:pt>
                <c:pt idx="51">
                  <c:v>6688.341005659323</c:v>
                </c:pt>
                <c:pt idx="52">
                  <c:v>6673.996757370682</c:v>
                </c:pt>
                <c:pt idx="53">
                  <c:v>6637.28877705445</c:v>
                </c:pt>
                <c:pt idx="54">
                  <c:v>6600.580796738218</c:v>
                </c:pt>
                <c:pt idx="55">
                  <c:v>6563.872816421986</c:v>
                </c:pt>
                <c:pt idx="56">
                  <c:v>6527.164836105754</c:v>
                </c:pt>
                <c:pt idx="57">
                  <c:v>6490.456855789523</c:v>
                </c:pt>
                <c:pt idx="58">
                  <c:v>6453.74887547329</c:v>
                </c:pt>
                <c:pt idx="59">
                  <c:v>6417.040895157059</c:v>
                </c:pt>
                <c:pt idx="60">
                  <c:v>6380.332914840826</c:v>
                </c:pt>
                <c:pt idx="61">
                  <c:v>6343.624934524595</c:v>
                </c:pt>
                <c:pt idx="62">
                  <c:v>6306.916954208363</c:v>
                </c:pt>
                <c:pt idx="63">
                  <c:v>6270.208973892131</c:v>
                </c:pt>
                <c:pt idx="64">
                  <c:v>6233.500993575898</c:v>
                </c:pt>
                <c:pt idx="65">
                  <c:v>6196.793013259667</c:v>
                </c:pt>
                <c:pt idx="66">
                  <c:v>6160.085032943435</c:v>
                </c:pt>
                <c:pt idx="67">
                  <c:v>6123.377052627204</c:v>
                </c:pt>
                <c:pt idx="68">
                  <c:v>6086.669072310971</c:v>
                </c:pt>
                <c:pt idx="69">
                  <c:v>6049.96109199474</c:v>
                </c:pt>
                <c:pt idx="70">
                  <c:v>6013.253111678508</c:v>
                </c:pt>
                <c:pt idx="71">
                  <c:v>5976.545131362276</c:v>
                </c:pt>
                <c:pt idx="72">
                  <c:v>5939.837151046044</c:v>
                </c:pt>
                <c:pt idx="73">
                  <c:v>5903.129170729812</c:v>
                </c:pt>
                <c:pt idx="74">
                  <c:v>5866.42119041358</c:v>
                </c:pt>
                <c:pt idx="75">
                  <c:v>5829.713210097348</c:v>
                </c:pt>
                <c:pt idx="76">
                  <c:v>5793.005229781116</c:v>
                </c:pt>
                <c:pt idx="77">
                  <c:v>5756.297249464884</c:v>
                </c:pt>
                <c:pt idx="78">
                  <c:v>5719.589269148653</c:v>
                </c:pt>
                <c:pt idx="79">
                  <c:v>5682.881288832421</c:v>
                </c:pt>
                <c:pt idx="80">
                  <c:v>5398.797734539073</c:v>
                </c:pt>
                <c:pt idx="81">
                  <c:v>5047.248114615597</c:v>
                </c:pt>
                <c:pt idx="82">
                  <c:v>4695.698494692124</c:v>
                </c:pt>
                <c:pt idx="83">
                  <c:v>4344.148874768648</c:v>
                </c:pt>
                <c:pt idx="84">
                  <c:v>3992.599254845175</c:v>
                </c:pt>
                <c:pt idx="85">
                  <c:v>3641.0496349217</c:v>
                </c:pt>
                <c:pt idx="86">
                  <c:v>3289.500014998226</c:v>
                </c:pt>
                <c:pt idx="87">
                  <c:v>2937.950395074752</c:v>
                </c:pt>
                <c:pt idx="88">
                  <c:v>2586.400775151277</c:v>
                </c:pt>
                <c:pt idx="89">
                  <c:v>2234.851155227803</c:v>
                </c:pt>
                <c:pt idx="90">
                  <c:v>1883.301535304328</c:v>
                </c:pt>
                <c:pt idx="91">
                  <c:v>1531.751915380854</c:v>
                </c:pt>
                <c:pt idx="92">
                  <c:v>1180.202295457379</c:v>
                </c:pt>
                <c:pt idx="93">
                  <c:v>828.6526755339055</c:v>
                </c:pt>
                <c:pt idx="94">
                  <c:v>477.1030556104306</c:v>
                </c:pt>
                <c:pt idx="95">
                  <c:v>125.5534356869566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820.5965463108266</c:v>
                </c:pt>
                <c:pt idx="53">
                  <c:v>2097.080062794343</c:v>
                </c:pt>
                <c:pt idx="54">
                  <c:v>3373.563579277859</c:v>
                </c:pt>
                <c:pt idx="55">
                  <c:v>4650.047095761375</c:v>
                </c:pt>
                <c:pt idx="56">
                  <c:v>5926.530612244892</c:v>
                </c:pt>
                <c:pt idx="57">
                  <c:v>7203.014128728407</c:v>
                </c:pt>
                <c:pt idx="58">
                  <c:v>8479.497645211924</c:v>
                </c:pt>
                <c:pt idx="59">
                  <c:v>9755.981161695439</c:v>
                </c:pt>
                <c:pt idx="60">
                  <c:v>11032.46467817896</c:v>
                </c:pt>
                <c:pt idx="61">
                  <c:v>12308.94819466247</c:v>
                </c:pt>
                <c:pt idx="62">
                  <c:v>13585.43171114599</c:v>
                </c:pt>
                <c:pt idx="63">
                  <c:v>14861.91522762951</c:v>
                </c:pt>
                <c:pt idx="64">
                  <c:v>16138.39874411302</c:v>
                </c:pt>
                <c:pt idx="65">
                  <c:v>17414.88226059654</c:v>
                </c:pt>
                <c:pt idx="66">
                  <c:v>18691.36577708005</c:v>
                </c:pt>
                <c:pt idx="67">
                  <c:v>19967.84929356357</c:v>
                </c:pt>
                <c:pt idx="68">
                  <c:v>21244.33281004709</c:v>
                </c:pt>
                <c:pt idx="69">
                  <c:v>22520.8163265306</c:v>
                </c:pt>
                <c:pt idx="70">
                  <c:v>23797.29984301412</c:v>
                </c:pt>
                <c:pt idx="71">
                  <c:v>25073.78335949763</c:v>
                </c:pt>
                <c:pt idx="72">
                  <c:v>26350.26687598115</c:v>
                </c:pt>
                <c:pt idx="73">
                  <c:v>27626.75039246467</c:v>
                </c:pt>
                <c:pt idx="74">
                  <c:v>28903.23390894818</c:v>
                </c:pt>
                <c:pt idx="75">
                  <c:v>30179.7174254317</c:v>
                </c:pt>
                <c:pt idx="76">
                  <c:v>31456.20094191522</c:v>
                </c:pt>
                <c:pt idx="77">
                  <c:v>32732.68445839873</c:v>
                </c:pt>
                <c:pt idx="78">
                  <c:v>34009.16797488225</c:v>
                </c:pt>
                <c:pt idx="79">
                  <c:v>35285.65149136577</c:v>
                </c:pt>
                <c:pt idx="80">
                  <c:v>40110.32689181863</c:v>
                </c:pt>
                <c:pt idx="81">
                  <c:v>45902.69098789954</c:v>
                </c:pt>
                <c:pt idx="82">
                  <c:v>51695.05508398045</c:v>
                </c:pt>
                <c:pt idx="83">
                  <c:v>57487.41918006136</c:v>
                </c:pt>
                <c:pt idx="84">
                  <c:v>63279.78327614227</c:v>
                </c:pt>
                <c:pt idx="85">
                  <c:v>69072.14737222317</c:v>
                </c:pt>
                <c:pt idx="86">
                  <c:v>74864.51146830408</c:v>
                </c:pt>
                <c:pt idx="87">
                  <c:v>80656.875564385</c:v>
                </c:pt>
                <c:pt idx="88">
                  <c:v>86449.2396604659</c:v>
                </c:pt>
                <c:pt idx="89">
                  <c:v>92241.60375654682</c:v>
                </c:pt>
                <c:pt idx="90">
                  <c:v>98033.96785262774</c:v>
                </c:pt>
                <c:pt idx="91">
                  <c:v>103826.3319487087</c:v>
                </c:pt>
                <c:pt idx="92">
                  <c:v>109618.6960447896</c:v>
                </c:pt>
                <c:pt idx="93">
                  <c:v>115411.0601408705</c:v>
                </c:pt>
                <c:pt idx="94">
                  <c:v>121203.4242369514</c:v>
                </c:pt>
                <c:pt idx="95">
                  <c:v>126995.7883330323</c:v>
                </c:pt>
                <c:pt idx="96">
                  <c:v>129064.4897959184</c:v>
                </c:pt>
                <c:pt idx="97">
                  <c:v>129064.4897959184</c:v>
                </c:pt>
                <c:pt idx="98">
                  <c:v>129064.4897959184</c:v>
                </c:pt>
                <c:pt idx="99">
                  <c:v>129064.4897959184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2390.204081632653</c:v>
                </c:pt>
                <c:pt idx="1">
                  <c:v>2390.204081632653</c:v>
                </c:pt>
                <c:pt idx="2">
                  <c:v>2390.204081632653</c:v>
                </c:pt>
                <c:pt idx="3">
                  <c:v>2390.204081632653</c:v>
                </c:pt>
                <c:pt idx="4">
                  <c:v>2390.204081632653</c:v>
                </c:pt>
                <c:pt idx="5">
                  <c:v>2390.204081632653</c:v>
                </c:pt>
                <c:pt idx="6">
                  <c:v>2390.204081632653</c:v>
                </c:pt>
                <c:pt idx="7">
                  <c:v>2390.204081632653</c:v>
                </c:pt>
                <c:pt idx="8">
                  <c:v>2390.204081632653</c:v>
                </c:pt>
                <c:pt idx="9">
                  <c:v>2390.204081632653</c:v>
                </c:pt>
                <c:pt idx="10">
                  <c:v>2390.204081632653</c:v>
                </c:pt>
                <c:pt idx="11">
                  <c:v>2390.204081632653</c:v>
                </c:pt>
                <c:pt idx="12">
                  <c:v>2390.204081632653</c:v>
                </c:pt>
                <c:pt idx="13">
                  <c:v>2390.204081632653</c:v>
                </c:pt>
                <c:pt idx="14">
                  <c:v>2390.204081632653</c:v>
                </c:pt>
                <c:pt idx="15">
                  <c:v>2390.204081632653</c:v>
                </c:pt>
                <c:pt idx="16">
                  <c:v>2390.204081632653</c:v>
                </c:pt>
                <c:pt idx="17">
                  <c:v>2390.204081632653</c:v>
                </c:pt>
                <c:pt idx="18">
                  <c:v>2379.758029794196</c:v>
                </c:pt>
                <c:pt idx="19">
                  <c:v>2358.865926117282</c:v>
                </c:pt>
                <c:pt idx="20">
                  <c:v>2337.973822440368</c:v>
                </c:pt>
                <c:pt idx="21">
                  <c:v>2317.081718763455</c:v>
                </c:pt>
                <c:pt idx="22">
                  <c:v>2296.189615086541</c:v>
                </c:pt>
                <c:pt idx="23">
                  <c:v>2275.297511409627</c:v>
                </c:pt>
                <c:pt idx="24">
                  <c:v>2254.405407732713</c:v>
                </c:pt>
                <c:pt idx="25">
                  <c:v>2233.5133040558</c:v>
                </c:pt>
                <c:pt idx="26">
                  <c:v>2212.621200378886</c:v>
                </c:pt>
                <c:pt idx="27">
                  <c:v>2191.729096701972</c:v>
                </c:pt>
                <c:pt idx="28">
                  <c:v>2170.836993025058</c:v>
                </c:pt>
                <c:pt idx="29">
                  <c:v>2149.944889348144</c:v>
                </c:pt>
                <c:pt idx="30">
                  <c:v>2129.052785671231</c:v>
                </c:pt>
                <c:pt idx="31">
                  <c:v>2108.160681994317</c:v>
                </c:pt>
                <c:pt idx="32">
                  <c:v>2087.268578317403</c:v>
                </c:pt>
                <c:pt idx="33">
                  <c:v>2066.37647464049</c:v>
                </c:pt>
                <c:pt idx="34">
                  <c:v>2045.484370963575</c:v>
                </c:pt>
                <c:pt idx="35">
                  <c:v>2024.592267286662</c:v>
                </c:pt>
                <c:pt idx="36">
                  <c:v>2003.700163609748</c:v>
                </c:pt>
                <c:pt idx="37">
                  <c:v>1982.808059932834</c:v>
                </c:pt>
                <c:pt idx="38">
                  <c:v>1961.91595625592</c:v>
                </c:pt>
                <c:pt idx="39">
                  <c:v>1941.023852579006</c:v>
                </c:pt>
                <c:pt idx="40">
                  <c:v>1920.131748902093</c:v>
                </c:pt>
                <c:pt idx="41">
                  <c:v>1899.239645225179</c:v>
                </c:pt>
                <c:pt idx="42">
                  <c:v>1878.347541548265</c:v>
                </c:pt>
                <c:pt idx="43">
                  <c:v>1857.455437871351</c:v>
                </c:pt>
                <c:pt idx="44">
                  <c:v>1836.563334194437</c:v>
                </c:pt>
                <c:pt idx="45">
                  <c:v>1815.671230517524</c:v>
                </c:pt>
                <c:pt idx="46">
                  <c:v>1794.77912684061</c:v>
                </c:pt>
                <c:pt idx="47">
                  <c:v>1773.887023163696</c:v>
                </c:pt>
                <c:pt idx="48">
                  <c:v>1752.994919486782</c:v>
                </c:pt>
                <c:pt idx="49">
                  <c:v>1732.102815809868</c:v>
                </c:pt>
                <c:pt idx="50">
                  <c:v>1711.210712132955</c:v>
                </c:pt>
                <c:pt idx="51">
                  <c:v>1690.318608456041</c:v>
                </c:pt>
                <c:pt idx="52">
                  <c:v>1851.051177394033</c:v>
                </c:pt>
                <c:pt idx="53">
                  <c:v>2112.686342229198</c:v>
                </c:pt>
                <c:pt idx="54">
                  <c:v>2374.321507064363</c:v>
                </c:pt>
                <c:pt idx="55">
                  <c:v>2635.956671899528</c:v>
                </c:pt>
                <c:pt idx="56">
                  <c:v>2897.591836734693</c:v>
                </c:pt>
                <c:pt idx="57">
                  <c:v>3159.227001569858</c:v>
                </c:pt>
                <c:pt idx="58">
                  <c:v>3420.862166405022</c:v>
                </c:pt>
                <c:pt idx="59">
                  <c:v>3682.497331240187</c:v>
                </c:pt>
                <c:pt idx="60">
                  <c:v>3944.132496075352</c:v>
                </c:pt>
                <c:pt idx="61">
                  <c:v>4205.767660910517</c:v>
                </c:pt>
                <c:pt idx="62">
                  <c:v>4467.402825745682</c:v>
                </c:pt>
                <c:pt idx="63">
                  <c:v>4729.037990580847</c:v>
                </c:pt>
                <c:pt idx="64">
                  <c:v>4990.673155416011</c:v>
                </c:pt>
                <c:pt idx="65">
                  <c:v>5252.308320251176</c:v>
                </c:pt>
                <c:pt idx="66">
                  <c:v>5513.943485086342</c:v>
                </c:pt>
                <c:pt idx="67">
                  <c:v>5775.578649921506</c:v>
                </c:pt>
                <c:pt idx="68">
                  <c:v>6037.213814756671</c:v>
                </c:pt>
                <c:pt idx="69">
                  <c:v>6298.848979591835</c:v>
                </c:pt>
                <c:pt idx="70">
                  <c:v>6560.484144427</c:v>
                </c:pt>
                <c:pt idx="71">
                  <c:v>6822.119309262165</c:v>
                </c:pt>
                <c:pt idx="72">
                  <c:v>7083.75447409733</c:v>
                </c:pt>
                <c:pt idx="73">
                  <c:v>7345.389638932495</c:v>
                </c:pt>
                <c:pt idx="74">
                  <c:v>7607.02480376766</c:v>
                </c:pt>
                <c:pt idx="75">
                  <c:v>7868.659968602824</c:v>
                </c:pt>
                <c:pt idx="76">
                  <c:v>8130.29513343799</c:v>
                </c:pt>
                <c:pt idx="77">
                  <c:v>8391.930298273153</c:v>
                </c:pt>
                <c:pt idx="78">
                  <c:v>8653.56546310832</c:v>
                </c:pt>
                <c:pt idx="79">
                  <c:v>8915.200627943483</c:v>
                </c:pt>
                <c:pt idx="80">
                  <c:v>8582.29004876287</c:v>
                </c:pt>
                <c:pt idx="81">
                  <c:v>8087.230630305225</c:v>
                </c:pt>
                <c:pt idx="82">
                  <c:v>7592.171211847575</c:v>
                </c:pt>
                <c:pt idx="83">
                  <c:v>7097.111793389926</c:v>
                </c:pt>
                <c:pt idx="84">
                  <c:v>6602.052374932278</c:v>
                </c:pt>
                <c:pt idx="85">
                  <c:v>6106.992956474628</c:v>
                </c:pt>
                <c:pt idx="86">
                  <c:v>5611.93353801698</c:v>
                </c:pt>
                <c:pt idx="87">
                  <c:v>5116.874119559332</c:v>
                </c:pt>
                <c:pt idx="88">
                  <c:v>4621.814701101682</c:v>
                </c:pt>
                <c:pt idx="89">
                  <c:v>4126.755282644034</c:v>
                </c:pt>
                <c:pt idx="90">
                  <c:v>3631.695864186385</c:v>
                </c:pt>
                <c:pt idx="91">
                  <c:v>3136.636445728737</c:v>
                </c:pt>
                <c:pt idx="92">
                  <c:v>2641.577027271088</c:v>
                </c:pt>
                <c:pt idx="93">
                  <c:v>2146.51760881344</c:v>
                </c:pt>
                <c:pt idx="94">
                  <c:v>1651.458190355791</c:v>
                </c:pt>
                <c:pt idx="95">
                  <c:v>1156.398771898143</c:v>
                </c:pt>
                <c:pt idx="96">
                  <c:v>979.5918367346937</c:v>
                </c:pt>
                <c:pt idx="97">
                  <c:v>979.5918367346937</c:v>
                </c:pt>
                <c:pt idx="98">
                  <c:v>979.5918367346937</c:v>
                </c:pt>
                <c:pt idx="99">
                  <c:v>979.5918367346937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587.7551020408163</c:v>
                </c:pt>
                <c:pt idx="1">
                  <c:v>587.7551020408163</c:v>
                </c:pt>
                <c:pt idx="2">
                  <c:v>587.7551020408163</c:v>
                </c:pt>
                <c:pt idx="3">
                  <c:v>587.7551020408163</c:v>
                </c:pt>
                <c:pt idx="4">
                  <c:v>587.7551020408163</c:v>
                </c:pt>
                <c:pt idx="5">
                  <c:v>587.7551020408163</c:v>
                </c:pt>
                <c:pt idx="6">
                  <c:v>587.7551020408163</c:v>
                </c:pt>
                <c:pt idx="7">
                  <c:v>587.7551020408163</c:v>
                </c:pt>
                <c:pt idx="8">
                  <c:v>587.7551020408163</c:v>
                </c:pt>
                <c:pt idx="9">
                  <c:v>587.7551020408163</c:v>
                </c:pt>
                <c:pt idx="10">
                  <c:v>587.7551020408163</c:v>
                </c:pt>
                <c:pt idx="11">
                  <c:v>587.7551020408163</c:v>
                </c:pt>
                <c:pt idx="12">
                  <c:v>587.7551020408163</c:v>
                </c:pt>
                <c:pt idx="13">
                  <c:v>587.7551020408163</c:v>
                </c:pt>
                <c:pt idx="14">
                  <c:v>587.7551020408163</c:v>
                </c:pt>
                <c:pt idx="15">
                  <c:v>587.7551020408163</c:v>
                </c:pt>
                <c:pt idx="16">
                  <c:v>587.7551020408163</c:v>
                </c:pt>
                <c:pt idx="17">
                  <c:v>587.7551020408163</c:v>
                </c:pt>
                <c:pt idx="18">
                  <c:v>608.6954275381038</c:v>
                </c:pt>
                <c:pt idx="19">
                  <c:v>650.576078532679</c:v>
                </c:pt>
                <c:pt idx="20">
                  <c:v>692.456729527254</c:v>
                </c:pt>
                <c:pt idx="21">
                  <c:v>734.337380521829</c:v>
                </c:pt>
                <c:pt idx="22">
                  <c:v>776.218031516404</c:v>
                </c:pt>
                <c:pt idx="23">
                  <c:v>818.098682510979</c:v>
                </c:pt>
                <c:pt idx="24">
                  <c:v>859.979333505554</c:v>
                </c:pt>
                <c:pt idx="25">
                  <c:v>901.8599845001291</c:v>
                </c:pt>
                <c:pt idx="26">
                  <c:v>943.7406354947042</c:v>
                </c:pt>
                <c:pt idx="27">
                  <c:v>985.6212864892792</c:v>
                </c:pt>
                <c:pt idx="28">
                  <c:v>1027.501937483854</c:v>
                </c:pt>
                <c:pt idx="29">
                  <c:v>1069.382588478429</c:v>
                </c:pt>
                <c:pt idx="30">
                  <c:v>1111.263239473004</c:v>
                </c:pt>
                <c:pt idx="31">
                  <c:v>1153.143890467579</c:v>
                </c:pt>
                <c:pt idx="32">
                  <c:v>1195.024541462155</c:v>
                </c:pt>
                <c:pt idx="33">
                  <c:v>1236.90519245673</c:v>
                </c:pt>
                <c:pt idx="34">
                  <c:v>1278.785843451305</c:v>
                </c:pt>
                <c:pt idx="35">
                  <c:v>1320.666494445879</c:v>
                </c:pt>
                <c:pt idx="36">
                  <c:v>1362.547145440455</c:v>
                </c:pt>
                <c:pt idx="37">
                  <c:v>1404.427796435029</c:v>
                </c:pt>
                <c:pt idx="38">
                  <c:v>1446.308447429605</c:v>
                </c:pt>
                <c:pt idx="39">
                  <c:v>1488.18909842418</c:v>
                </c:pt>
                <c:pt idx="40">
                  <c:v>1530.069749418755</c:v>
                </c:pt>
                <c:pt idx="41">
                  <c:v>1571.95040041333</c:v>
                </c:pt>
                <c:pt idx="42">
                  <c:v>1613.831051407905</c:v>
                </c:pt>
                <c:pt idx="43">
                  <c:v>1655.71170240248</c:v>
                </c:pt>
                <c:pt idx="44">
                  <c:v>1697.592353397055</c:v>
                </c:pt>
                <c:pt idx="45">
                  <c:v>1739.47300439163</c:v>
                </c:pt>
                <c:pt idx="46">
                  <c:v>1781.353655386205</c:v>
                </c:pt>
                <c:pt idx="47">
                  <c:v>1823.23430638078</c:v>
                </c:pt>
                <c:pt idx="48">
                  <c:v>1865.114957375355</c:v>
                </c:pt>
                <c:pt idx="49">
                  <c:v>1906.99560836993</c:v>
                </c:pt>
                <c:pt idx="50">
                  <c:v>1948.876259364505</c:v>
                </c:pt>
                <c:pt idx="51">
                  <c:v>1990.75691035908</c:v>
                </c:pt>
                <c:pt idx="52">
                  <c:v>2266.41758241758</c:v>
                </c:pt>
                <c:pt idx="53">
                  <c:v>2671.956043956042</c:v>
                </c:pt>
                <c:pt idx="54">
                  <c:v>3077.494505494504</c:v>
                </c:pt>
                <c:pt idx="55">
                  <c:v>3483.032967032965</c:v>
                </c:pt>
                <c:pt idx="56">
                  <c:v>3888.571428571426</c:v>
                </c:pt>
                <c:pt idx="57">
                  <c:v>4294.109890109887</c:v>
                </c:pt>
                <c:pt idx="58">
                  <c:v>4699.648351648349</c:v>
                </c:pt>
                <c:pt idx="59">
                  <c:v>5105.18681318681</c:v>
                </c:pt>
                <c:pt idx="60">
                  <c:v>5510.725274725272</c:v>
                </c:pt>
                <c:pt idx="61">
                  <c:v>5916.263736263733</c:v>
                </c:pt>
                <c:pt idx="62">
                  <c:v>6321.802197802195</c:v>
                </c:pt>
                <c:pt idx="63">
                  <c:v>6727.340659340657</c:v>
                </c:pt>
                <c:pt idx="64">
                  <c:v>7132.879120879118</c:v>
                </c:pt>
                <c:pt idx="65">
                  <c:v>7538.41758241758</c:v>
                </c:pt>
                <c:pt idx="66">
                  <c:v>7943.956043956041</c:v>
                </c:pt>
                <c:pt idx="67">
                  <c:v>8349.494505494503</c:v>
                </c:pt>
                <c:pt idx="68">
                  <c:v>8755.03296703296</c:v>
                </c:pt>
                <c:pt idx="69">
                  <c:v>9160.571428571425</c:v>
                </c:pt>
                <c:pt idx="70">
                  <c:v>9566.109890109888</c:v>
                </c:pt>
                <c:pt idx="71">
                  <c:v>9971.648351648347</c:v>
                </c:pt>
                <c:pt idx="72">
                  <c:v>10377.18681318681</c:v>
                </c:pt>
                <c:pt idx="73">
                  <c:v>10782.72527472527</c:v>
                </c:pt>
                <c:pt idx="74">
                  <c:v>11188.26373626373</c:v>
                </c:pt>
                <c:pt idx="75">
                  <c:v>11593.8021978022</c:v>
                </c:pt>
                <c:pt idx="76">
                  <c:v>11999.34065934066</c:v>
                </c:pt>
                <c:pt idx="77">
                  <c:v>12404.87912087912</c:v>
                </c:pt>
                <c:pt idx="78">
                  <c:v>12810.41758241758</c:v>
                </c:pt>
                <c:pt idx="79">
                  <c:v>13215.95604395604</c:v>
                </c:pt>
                <c:pt idx="80">
                  <c:v>14711.96965865991</c:v>
                </c:pt>
                <c:pt idx="81">
                  <c:v>16505.38558786345</c:v>
                </c:pt>
                <c:pt idx="82">
                  <c:v>18298.80151706699</c:v>
                </c:pt>
                <c:pt idx="83">
                  <c:v>20092.21744627053</c:v>
                </c:pt>
                <c:pt idx="84">
                  <c:v>21885.63337547407</c:v>
                </c:pt>
                <c:pt idx="85">
                  <c:v>23679.04930467761</c:v>
                </c:pt>
                <c:pt idx="86">
                  <c:v>25472.46523388115</c:v>
                </c:pt>
                <c:pt idx="87">
                  <c:v>27265.8811630847</c:v>
                </c:pt>
                <c:pt idx="88">
                  <c:v>29059.29709228823</c:v>
                </c:pt>
                <c:pt idx="89">
                  <c:v>30852.71302149177</c:v>
                </c:pt>
                <c:pt idx="90">
                  <c:v>32646.12895069531</c:v>
                </c:pt>
                <c:pt idx="91">
                  <c:v>34439.54487989885</c:v>
                </c:pt>
                <c:pt idx="92">
                  <c:v>36232.9608091024</c:v>
                </c:pt>
                <c:pt idx="93">
                  <c:v>38026.37673830593</c:v>
                </c:pt>
                <c:pt idx="94">
                  <c:v>39819.79266750947</c:v>
                </c:pt>
                <c:pt idx="95">
                  <c:v>41613.20859671301</c:v>
                </c:pt>
                <c:pt idx="96">
                  <c:v>42253.71428571428</c:v>
                </c:pt>
                <c:pt idx="97">
                  <c:v>42253.71428571428</c:v>
                </c:pt>
                <c:pt idx="98">
                  <c:v>42253.71428571428</c:v>
                </c:pt>
                <c:pt idx="99">
                  <c:v>42253.71428571428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1380.703401881835</c:v>
                </c:pt>
                <c:pt idx="1">
                  <c:v>1380.703401881835</c:v>
                </c:pt>
                <c:pt idx="2">
                  <c:v>1380.703401881835</c:v>
                </c:pt>
                <c:pt idx="3">
                  <c:v>1380.703401881835</c:v>
                </c:pt>
                <c:pt idx="4">
                  <c:v>1380.703401881835</c:v>
                </c:pt>
                <c:pt idx="5">
                  <c:v>1380.703401881835</c:v>
                </c:pt>
                <c:pt idx="6">
                  <c:v>1380.703401881835</c:v>
                </c:pt>
                <c:pt idx="7">
                  <c:v>1380.703401881835</c:v>
                </c:pt>
                <c:pt idx="8">
                  <c:v>1380.703401881835</c:v>
                </c:pt>
                <c:pt idx="9">
                  <c:v>1380.703401881835</c:v>
                </c:pt>
                <c:pt idx="10">
                  <c:v>1380.703401881835</c:v>
                </c:pt>
                <c:pt idx="11">
                  <c:v>1380.703401881835</c:v>
                </c:pt>
                <c:pt idx="12">
                  <c:v>1380.703401881835</c:v>
                </c:pt>
                <c:pt idx="13">
                  <c:v>1380.703401881835</c:v>
                </c:pt>
                <c:pt idx="14">
                  <c:v>1380.703401881835</c:v>
                </c:pt>
                <c:pt idx="15">
                  <c:v>1380.703401881835</c:v>
                </c:pt>
                <c:pt idx="16">
                  <c:v>1380.703401881835</c:v>
                </c:pt>
                <c:pt idx="17">
                  <c:v>1380.703401881835</c:v>
                </c:pt>
                <c:pt idx="18">
                  <c:v>1380.893617086545</c:v>
                </c:pt>
                <c:pt idx="19">
                  <c:v>1381.274047495965</c:v>
                </c:pt>
                <c:pt idx="20">
                  <c:v>1381.654477905385</c:v>
                </c:pt>
                <c:pt idx="21">
                  <c:v>1382.034908314804</c:v>
                </c:pt>
                <c:pt idx="22">
                  <c:v>1382.415338724224</c:v>
                </c:pt>
                <c:pt idx="23">
                  <c:v>1382.795769133643</c:v>
                </c:pt>
                <c:pt idx="24">
                  <c:v>1383.176199543063</c:v>
                </c:pt>
                <c:pt idx="25">
                  <c:v>1383.556629952483</c:v>
                </c:pt>
                <c:pt idx="26">
                  <c:v>1383.937060361903</c:v>
                </c:pt>
                <c:pt idx="27">
                  <c:v>1384.317490771322</c:v>
                </c:pt>
                <c:pt idx="28">
                  <c:v>1384.697921180742</c:v>
                </c:pt>
                <c:pt idx="29">
                  <c:v>1385.078351590162</c:v>
                </c:pt>
                <c:pt idx="30">
                  <c:v>1385.458781999582</c:v>
                </c:pt>
                <c:pt idx="31">
                  <c:v>1385.839212409001</c:v>
                </c:pt>
                <c:pt idx="32">
                  <c:v>1386.219642818421</c:v>
                </c:pt>
                <c:pt idx="33">
                  <c:v>1386.600073227841</c:v>
                </c:pt>
                <c:pt idx="34">
                  <c:v>1386.98050363726</c:v>
                </c:pt>
                <c:pt idx="35">
                  <c:v>1387.36093404668</c:v>
                </c:pt>
                <c:pt idx="36">
                  <c:v>1387.7413644561</c:v>
                </c:pt>
                <c:pt idx="37">
                  <c:v>1388.121794865519</c:v>
                </c:pt>
                <c:pt idx="38">
                  <c:v>1388.502225274939</c:v>
                </c:pt>
                <c:pt idx="39">
                  <c:v>1388.882655684359</c:v>
                </c:pt>
                <c:pt idx="40">
                  <c:v>1389.263086093779</c:v>
                </c:pt>
                <c:pt idx="41">
                  <c:v>1389.643516503198</c:v>
                </c:pt>
                <c:pt idx="42">
                  <c:v>1390.023946912618</c:v>
                </c:pt>
                <c:pt idx="43">
                  <c:v>1390.404377322038</c:v>
                </c:pt>
                <c:pt idx="44">
                  <c:v>1390.784807731457</c:v>
                </c:pt>
                <c:pt idx="45">
                  <c:v>1391.165238140877</c:v>
                </c:pt>
                <c:pt idx="46">
                  <c:v>1391.545668550297</c:v>
                </c:pt>
                <c:pt idx="47">
                  <c:v>1391.926098959717</c:v>
                </c:pt>
                <c:pt idx="48">
                  <c:v>1392.306529369136</c:v>
                </c:pt>
                <c:pt idx="49">
                  <c:v>1392.686959778556</c:v>
                </c:pt>
                <c:pt idx="50">
                  <c:v>1393.067390187976</c:v>
                </c:pt>
                <c:pt idx="51">
                  <c:v>1393.447820597395</c:v>
                </c:pt>
                <c:pt idx="52">
                  <c:v>1388.437769668426</c:v>
                </c:pt>
                <c:pt idx="53">
                  <c:v>1380.433006884796</c:v>
                </c:pt>
                <c:pt idx="54">
                  <c:v>1372.428244101166</c:v>
                </c:pt>
                <c:pt idx="55">
                  <c:v>1364.423481317536</c:v>
                </c:pt>
                <c:pt idx="56">
                  <c:v>1356.418718533906</c:v>
                </c:pt>
                <c:pt idx="57">
                  <c:v>1348.413955750277</c:v>
                </c:pt>
                <c:pt idx="58">
                  <c:v>1340.409192966647</c:v>
                </c:pt>
                <c:pt idx="59">
                  <c:v>1332.404430183017</c:v>
                </c:pt>
                <c:pt idx="60">
                  <c:v>1324.399667399387</c:v>
                </c:pt>
                <c:pt idx="61">
                  <c:v>1316.394904615757</c:v>
                </c:pt>
                <c:pt idx="62">
                  <c:v>1308.390141832127</c:v>
                </c:pt>
                <c:pt idx="63">
                  <c:v>1300.385379048497</c:v>
                </c:pt>
                <c:pt idx="64">
                  <c:v>1292.380616264868</c:v>
                </c:pt>
                <c:pt idx="65">
                  <c:v>1284.375853481237</c:v>
                </c:pt>
                <c:pt idx="66">
                  <c:v>1276.371090697608</c:v>
                </c:pt>
                <c:pt idx="67">
                  <c:v>1268.366327913978</c:v>
                </c:pt>
                <c:pt idx="68">
                  <c:v>1260.361565130348</c:v>
                </c:pt>
                <c:pt idx="69">
                  <c:v>1252.356802346718</c:v>
                </c:pt>
                <c:pt idx="70">
                  <c:v>1244.352039563088</c:v>
                </c:pt>
                <c:pt idx="71">
                  <c:v>1236.347276779458</c:v>
                </c:pt>
                <c:pt idx="72">
                  <c:v>1228.342513995829</c:v>
                </c:pt>
                <c:pt idx="73">
                  <c:v>1220.337751212199</c:v>
                </c:pt>
                <c:pt idx="74">
                  <c:v>1212.332988428569</c:v>
                </c:pt>
                <c:pt idx="75">
                  <c:v>1204.328225644939</c:v>
                </c:pt>
                <c:pt idx="76">
                  <c:v>1196.323462861309</c:v>
                </c:pt>
                <c:pt idx="77">
                  <c:v>1188.318700077679</c:v>
                </c:pt>
                <c:pt idx="78">
                  <c:v>1180.313937294049</c:v>
                </c:pt>
                <c:pt idx="79">
                  <c:v>1172.309174510419</c:v>
                </c:pt>
                <c:pt idx="80">
                  <c:v>1146.035892680806</c:v>
                </c:pt>
                <c:pt idx="81">
                  <c:v>1114.780287475016</c:v>
                </c:pt>
                <c:pt idx="82">
                  <c:v>1083.524682269225</c:v>
                </c:pt>
                <c:pt idx="83">
                  <c:v>1052.269077063435</c:v>
                </c:pt>
                <c:pt idx="84">
                  <c:v>1021.013471857644</c:v>
                </c:pt>
                <c:pt idx="85">
                  <c:v>989.7578666518535</c:v>
                </c:pt>
                <c:pt idx="86">
                  <c:v>958.502261446063</c:v>
                </c:pt>
                <c:pt idx="87">
                  <c:v>927.2466562402725</c:v>
                </c:pt>
                <c:pt idx="88">
                  <c:v>895.991051034482</c:v>
                </c:pt>
                <c:pt idx="89">
                  <c:v>864.7354458286914</c:v>
                </c:pt>
                <c:pt idx="90">
                  <c:v>833.479840622901</c:v>
                </c:pt>
                <c:pt idx="91">
                  <c:v>802.2242354171104</c:v>
                </c:pt>
                <c:pt idx="92">
                  <c:v>770.96863021132</c:v>
                </c:pt>
                <c:pt idx="93">
                  <c:v>739.7130250055295</c:v>
                </c:pt>
                <c:pt idx="94">
                  <c:v>708.4574197997389</c:v>
                </c:pt>
                <c:pt idx="95">
                  <c:v>677.2018145939484</c:v>
                </c:pt>
                <c:pt idx="96">
                  <c:v>666.0390984490231</c:v>
                </c:pt>
                <c:pt idx="97">
                  <c:v>666.0390984490231</c:v>
                </c:pt>
                <c:pt idx="98">
                  <c:v>666.0390984490231</c:v>
                </c:pt>
                <c:pt idx="99">
                  <c:v>666.0390984490231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22422.32220136904</c:v>
                </c:pt>
                <c:pt idx="1">
                  <c:v>22422.32220136904</c:v>
                </c:pt>
                <c:pt idx="2">
                  <c:v>22422.32220136904</c:v>
                </c:pt>
                <c:pt idx="3">
                  <c:v>22422.32220136904</c:v>
                </c:pt>
                <c:pt idx="4">
                  <c:v>22422.32220136904</c:v>
                </c:pt>
                <c:pt idx="5">
                  <c:v>22422.32220136904</c:v>
                </c:pt>
                <c:pt idx="6">
                  <c:v>22422.32220136904</c:v>
                </c:pt>
                <c:pt idx="7">
                  <c:v>22422.32220136904</c:v>
                </c:pt>
                <c:pt idx="8">
                  <c:v>22422.32220136904</c:v>
                </c:pt>
                <c:pt idx="9">
                  <c:v>22422.32220136904</c:v>
                </c:pt>
                <c:pt idx="10">
                  <c:v>22422.32220136904</c:v>
                </c:pt>
                <c:pt idx="11">
                  <c:v>22422.32220136904</c:v>
                </c:pt>
                <c:pt idx="12">
                  <c:v>22422.32220136904</c:v>
                </c:pt>
                <c:pt idx="13">
                  <c:v>22422.32220136904</c:v>
                </c:pt>
                <c:pt idx="14">
                  <c:v>22422.32220136904</c:v>
                </c:pt>
                <c:pt idx="15">
                  <c:v>22422.32220136904</c:v>
                </c:pt>
                <c:pt idx="16">
                  <c:v>22422.32220136904</c:v>
                </c:pt>
                <c:pt idx="17">
                  <c:v>22422.32220136904</c:v>
                </c:pt>
                <c:pt idx="18">
                  <c:v>22422.17729368591</c:v>
                </c:pt>
                <c:pt idx="19">
                  <c:v>22421.88747831965</c:v>
                </c:pt>
                <c:pt idx="20">
                  <c:v>22421.5976629534</c:v>
                </c:pt>
                <c:pt idx="21">
                  <c:v>22421.30784758713</c:v>
                </c:pt>
                <c:pt idx="22">
                  <c:v>22421.01803222087</c:v>
                </c:pt>
                <c:pt idx="23">
                  <c:v>22420.72821685461</c:v>
                </c:pt>
                <c:pt idx="24">
                  <c:v>22420.43840148835</c:v>
                </c:pt>
                <c:pt idx="25">
                  <c:v>22420.14858612209</c:v>
                </c:pt>
                <c:pt idx="26">
                  <c:v>22419.85877075583</c:v>
                </c:pt>
                <c:pt idx="27">
                  <c:v>22419.56895538956</c:v>
                </c:pt>
                <c:pt idx="28">
                  <c:v>22419.2791400233</c:v>
                </c:pt>
                <c:pt idx="29">
                  <c:v>22418.98932465704</c:v>
                </c:pt>
                <c:pt idx="30">
                  <c:v>22418.69950929078</c:v>
                </c:pt>
                <c:pt idx="31">
                  <c:v>22418.40969392452</c:v>
                </c:pt>
                <c:pt idx="32">
                  <c:v>22418.11987855826</c:v>
                </c:pt>
                <c:pt idx="33">
                  <c:v>22417.830063192</c:v>
                </c:pt>
                <c:pt idx="34">
                  <c:v>22417.54024782574</c:v>
                </c:pt>
                <c:pt idx="35">
                  <c:v>22417.25043245948</c:v>
                </c:pt>
                <c:pt idx="36">
                  <c:v>22416.96061709322</c:v>
                </c:pt>
                <c:pt idx="37">
                  <c:v>22416.67080172696</c:v>
                </c:pt>
                <c:pt idx="38">
                  <c:v>22416.38098636069</c:v>
                </c:pt>
                <c:pt idx="39">
                  <c:v>22416.09117099443</c:v>
                </c:pt>
                <c:pt idx="40">
                  <c:v>22415.80135562817</c:v>
                </c:pt>
                <c:pt idx="41">
                  <c:v>22415.51154026191</c:v>
                </c:pt>
                <c:pt idx="42">
                  <c:v>22415.22172489565</c:v>
                </c:pt>
                <c:pt idx="43">
                  <c:v>22414.9319095294</c:v>
                </c:pt>
                <c:pt idx="44">
                  <c:v>22414.64209416313</c:v>
                </c:pt>
                <c:pt idx="45">
                  <c:v>22414.35227879687</c:v>
                </c:pt>
                <c:pt idx="46">
                  <c:v>22414.06246343061</c:v>
                </c:pt>
                <c:pt idx="47">
                  <c:v>22413.77264806435</c:v>
                </c:pt>
                <c:pt idx="48">
                  <c:v>22413.48283269808</c:v>
                </c:pt>
                <c:pt idx="49">
                  <c:v>22413.19301733183</c:v>
                </c:pt>
                <c:pt idx="50">
                  <c:v>22412.90320196556</c:v>
                </c:pt>
                <c:pt idx="51">
                  <c:v>22412.6133865993</c:v>
                </c:pt>
                <c:pt idx="52">
                  <c:v>22262.6896145668</c:v>
                </c:pt>
                <c:pt idx="53">
                  <c:v>22029.6358666086</c:v>
                </c:pt>
                <c:pt idx="54">
                  <c:v>21796.5821186504</c:v>
                </c:pt>
                <c:pt idx="55">
                  <c:v>21563.5283706922</c:v>
                </c:pt>
                <c:pt idx="56">
                  <c:v>21330.474622734</c:v>
                </c:pt>
                <c:pt idx="57">
                  <c:v>21097.4208747758</c:v>
                </c:pt>
                <c:pt idx="58">
                  <c:v>20864.3671268176</c:v>
                </c:pt>
                <c:pt idx="59">
                  <c:v>20631.31337885941</c:v>
                </c:pt>
                <c:pt idx="60">
                  <c:v>20398.25963090121</c:v>
                </c:pt>
                <c:pt idx="61">
                  <c:v>20165.20588294301</c:v>
                </c:pt>
                <c:pt idx="62">
                  <c:v>19932.15213498481</c:v>
                </c:pt>
                <c:pt idx="63">
                  <c:v>19699.09838702661</c:v>
                </c:pt>
                <c:pt idx="64">
                  <c:v>19466.04463906841</c:v>
                </c:pt>
                <c:pt idx="65">
                  <c:v>19232.99089111021</c:v>
                </c:pt>
                <c:pt idx="66">
                  <c:v>18999.93714315201</c:v>
                </c:pt>
                <c:pt idx="67">
                  <c:v>18766.88339519381</c:v>
                </c:pt>
                <c:pt idx="68">
                  <c:v>18533.82964723562</c:v>
                </c:pt>
                <c:pt idx="69">
                  <c:v>18300.77589927742</c:v>
                </c:pt>
                <c:pt idx="70">
                  <c:v>18067.72215131922</c:v>
                </c:pt>
                <c:pt idx="71">
                  <c:v>17834.66840336102</c:v>
                </c:pt>
                <c:pt idx="72">
                  <c:v>17601.61465540282</c:v>
                </c:pt>
                <c:pt idx="73">
                  <c:v>17368.56090744463</c:v>
                </c:pt>
                <c:pt idx="74">
                  <c:v>17135.50715948643</c:v>
                </c:pt>
                <c:pt idx="75">
                  <c:v>16902.45341152823</c:v>
                </c:pt>
                <c:pt idx="76">
                  <c:v>16669.39966357003</c:v>
                </c:pt>
                <c:pt idx="77">
                  <c:v>16436.34591561183</c:v>
                </c:pt>
                <c:pt idx="78">
                  <c:v>16203.29216765363</c:v>
                </c:pt>
                <c:pt idx="79">
                  <c:v>15970.23841969543</c:v>
                </c:pt>
                <c:pt idx="80">
                  <c:v>15628.93044209883</c:v>
                </c:pt>
                <c:pt idx="81">
                  <c:v>15258.09858369175</c:v>
                </c:pt>
                <c:pt idx="82">
                  <c:v>14887.26672528467</c:v>
                </c:pt>
                <c:pt idx="83">
                  <c:v>14516.43486687759</c:v>
                </c:pt>
                <c:pt idx="84">
                  <c:v>14145.60300847051</c:v>
                </c:pt>
                <c:pt idx="85">
                  <c:v>13774.77115006343</c:v>
                </c:pt>
                <c:pt idx="86">
                  <c:v>13403.93929165635</c:v>
                </c:pt>
                <c:pt idx="87">
                  <c:v>13033.10743324927</c:v>
                </c:pt>
                <c:pt idx="88">
                  <c:v>12662.27557484219</c:v>
                </c:pt>
                <c:pt idx="89">
                  <c:v>12291.44371643511</c:v>
                </c:pt>
                <c:pt idx="90">
                  <c:v>11920.61185802803</c:v>
                </c:pt>
                <c:pt idx="91">
                  <c:v>11549.77999962095</c:v>
                </c:pt>
                <c:pt idx="92">
                  <c:v>11178.94814121387</c:v>
                </c:pt>
                <c:pt idx="93">
                  <c:v>10808.11628280679</c:v>
                </c:pt>
                <c:pt idx="94">
                  <c:v>10437.28442439971</c:v>
                </c:pt>
                <c:pt idx="95">
                  <c:v>10066.45256599263</c:v>
                </c:pt>
                <c:pt idx="96">
                  <c:v>9934.012616561527</c:v>
                </c:pt>
                <c:pt idx="97">
                  <c:v>9934.012616561527</c:v>
                </c:pt>
                <c:pt idx="98">
                  <c:v>9934.012616561527</c:v>
                </c:pt>
                <c:pt idx="99">
                  <c:v>9934.012616561527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1534.69387755102</c:v>
                </c:pt>
                <c:pt idx="1">
                  <c:v>1534.69387755102</c:v>
                </c:pt>
                <c:pt idx="2">
                  <c:v>1534.69387755102</c:v>
                </c:pt>
                <c:pt idx="3">
                  <c:v>1534.69387755102</c:v>
                </c:pt>
                <c:pt idx="4">
                  <c:v>1534.69387755102</c:v>
                </c:pt>
                <c:pt idx="5">
                  <c:v>1534.69387755102</c:v>
                </c:pt>
                <c:pt idx="6">
                  <c:v>1534.69387755102</c:v>
                </c:pt>
                <c:pt idx="7">
                  <c:v>1534.69387755102</c:v>
                </c:pt>
                <c:pt idx="8">
                  <c:v>1534.69387755102</c:v>
                </c:pt>
                <c:pt idx="9">
                  <c:v>1534.69387755102</c:v>
                </c:pt>
                <c:pt idx="10">
                  <c:v>1534.69387755102</c:v>
                </c:pt>
                <c:pt idx="11">
                  <c:v>1534.69387755102</c:v>
                </c:pt>
                <c:pt idx="12">
                  <c:v>1534.69387755102</c:v>
                </c:pt>
                <c:pt idx="13">
                  <c:v>1534.69387755102</c:v>
                </c:pt>
                <c:pt idx="14">
                  <c:v>1534.69387755102</c:v>
                </c:pt>
                <c:pt idx="15">
                  <c:v>1534.69387755102</c:v>
                </c:pt>
                <c:pt idx="16">
                  <c:v>1534.69387755102</c:v>
                </c:pt>
                <c:pt idx="17">
                  <c:v>1534.69387755102</c:v>
                </c:pt>
                <c:pt idx="18">
                  <c:v>1551.481098768621</c:v>
                </c:pt>
                <c:pt idx="19">
                  <c:v>1585.055541203823</c:v>
                </c:pt>
                <c:pt idx="20">
                  <c:v>1618.629983639025</c:v>
                </c:pt>
                <c:pt idx="21">
                  <c:v>1652.204426074227</c:v>
                </c:pt>
                <c:pt idx="22">
                  <c:v>1685.778868509429</c:v>
                </c:pt>
                <c:pt idx="23">
                  <c:v>1719.353310944631</c:v>
                </c:pt>
                <c:pt idx="24">
                  <c:v>1752.927753379833</c:v>
                </c:pt>
                <c:pt idx="25">
                  <c:v>1786.502195815035</c:v>
                </c:pt>
                <c:pt idx="26">
                  <c:v>1820.076638250237</c:v>
                </c:pt>
                <c:pt idx="27">
                  <c:v>1853.651080685439</c:v>
                </c:pt>
                <c:pt idx="28">
                  <c:v>1887.225523120641</c:v>
                </c:pt>
                <c:pt idx="29">
                  <c:v>1920.799965555843</c:v>
                </c:pt>
                <c:pt idx="30">
                  <c:v>1954.374407991045</c:v>
                </c:pt>
                <c:pt idx="31">
                  <c:v>1987.948850426247</c:v>
                </c:pt>
                <c:pt idx="32">
                  <c:v>2021.523292861448</c:v>
                </c:pt>
                <c:pt idx="33">
                  <c:v>2055.09773529665</c:v>
                </c:pt>
                <c:pt idx="34">
                  <c:v>2088.672177731852</c:v>
                </c:pt>
                <c:pt idx="35">
                  <c:v>2122.246620167054</c:v>
                </c:pt>
                <c:pt idx="36">
                  <c:v>2155.821062602256</c:v>
                </c:pt>
                <c:pt idx="37">
                  <c:v>2189.395505037458</c:v>
                </c:pt>
                <c:pt idx="38">
                  <c:v>2222.96994747266</c:v>
                </c:pt>
                <c:pt idx="39">
                  <c:v>2256.544389907862</c:v>
                </c:pt>
                <c:pt idx="40">
                  <c:v>2290.118832343064</c:v>
                </c:pt>
                <c:pt idx="41">
                  <c:v>2323.693274778266</c:v>
                </c:pt>
                <c:pt idx="42">
                  <c:v>2357.267717213468</c:v>
                </c:pt>
                <c:pt idx="43">
                  <c:v>2390.84215964867</c:v>
                </c:pt>
                <c:pt idx="44">
                  <c:v>2424.416602083872</c:v>
                </c:pt>
                <c:pt idx="45">
                  <c:v>2457.991044519073</c:v>
                </c:pt>
                <c:pt idx="46">
                  <c:v>2491.565486954275</c:v>
                </c:pt>
                <c:pt idx="47">
                  <c:v>2525.139929389477</c:v>
                </c:pt>
                <c:pt idx="48">
                  <c:v>2558.714371824679</c:v>
                </c:pt>
                <c:pt idx="49">
                  <c:v>2592.288814259881</c:v>
                </c:pt>
                <c:pt idx="50">
                  <c:v>2625.863256695083</c:v>
                </c:pt>
                <c:pt idx="51">
                  <c:v>2659.437699130285</c:v>
                </c:pt>
                <c:pt idx="52">
                  <c:v>2711.507064364207</c:v>
                </c:pt>
                <c:pt idx="53">
                  <c:v>2773.85138670853</c:v>
                </c:pt>
                <c:pt idx="54">
                  <c:v>2836.195709052852</c:v>
                </c:pt>
                <c:pt idx="55">
                  <c:v>2898.540031397174</c:v>
                </c:pt>
                <c:pt idx="56">
                  <c:v>2960.884353741496</c:v>
                </c:pt>
                <c:pt idx="57">
                  <c:v>3023.228676085819</c:v>
                </c:pt>
                <c:pt idx="58">
                  <c:v>3085.572998430141</c:v>
                </c:pt>
                <c:pt idx="59">
                  <c:v>3147.917320774463</c:v>
                </c:pt>
                <c:pt idx="60">
                  <c:v>3210.261643118786</c:v>
                </c:pt>
                <c:pt idx="61">
                  <c:v>3272.605965463108</c:v>
                </c:pt>
                <c:pt idx="62">
                  <c:v>3334.95028780743</c:v>
                </c:pt>
                <c:pt idx="63">
                  <c:v>3397.294610151753</c:v>
                </c:pt>
                <c:pt idx="64">
                  <c:v>3459.638932496075</c:v>
                </c:pt>
                <c:pt idx="65">
                  <c:v>3521.983254840397</c:v>
                </c:pt>
                <c:pt idx="66">
                  <c:v>3584.32757718472</c:v>
                </c:pt>
                <c:pt idx="67">
                  <c:v>3646.671899529042</c:v>
                </c:pt>
                <c:pt idx="68">
                  <c:v>3709.016221873364</c:v>
                </c:pt>
                <c:pt idx="69">
                  <c:v>3771.360544217687</c:v>
                </c:pt>
                <c:pt idx="70">
                  <c:v>3833.704866562009</c:v>
                </c:pt>
                <c:pt idx="71">
                  <c:v>3896.049188906331</c:v>
                </c:pt>
                <c:pt idx="72">
                  <c:v>3958.393511250653</c:v>
                </c:pt>
                <c:pt idx="73">
                  <c:v>4020.737833594976</c:v>
                </c:pt>
                <c:pt idx="74">
                  <c:v>4083.082155939298</c:v>
                </c:pt>
                <c:pt idx="75">
                  <c:v>4145.42647828362</c:v>
                </c:pt>
                <c:pt idx="76">
                  <c:v>4207.770800627943</c:v>
                </c:pt>
                <c:pt idx="77">
                  <c:v>4270.115122972265</c:v>
                </c:pt>
                <c:pt idx="78">
                  <c:v>4332.459445316587</c:v>
                </c:pt>
                <c:pt idx="79">
                  <c:v>4394.80376766091</c:v>
                </c:pt>
                <c:pt idx="80">
                  <c:v>4529.74534946722</c:v>
                </c:pt>
                <c:pt idx="81">
                  <c:v>4684.486183854072</c:v>
                </c:pt>
                <c:pt idx="82">
                  <c:v>4839.227018240924</c:v>
                </c:pt>
                <c:pt idx="83">
                  <c:v>4993.967852627776</c:v>
                </c:pt>
                <c:pt idx="84">
                  <c:v>5148.708687014629</c:v>
                </c:pt>
                <c:pt idx="85">
                  <c:v>5303.44952140148</c:v>
                </c:pt>
                <c:pt idx="86">
                  <c:v>5458.190355788332</c:v>
                </c:pt>
                <c:pt idx="87">
                  <c:v>5612.931190175184</c:v>
                </c:pt>
                <c:pt idx="88">
                  <c:v>5767.672024562037</c:v>
                </c:pt>
                <c:pt idx="89">
                  <c:v>5922.412858948889</c:v>
                </c:pt>
                <c:pt idx="90">
                  <c:v>6077.153693335742</c:v>
                </c:pt>
                <c:pt idx="91">
                  <c:v>6231.894527722594</c:v>
                </c:pt>
                <c:pt idx="92">
                  <c:v>6386.635362109446</c:v>
                </c:pt>
                <c:pt idx="93">
                  <c:v>6541.376196496297</c:v>
                </c:pt>
                <c:pt idx="94">
                  <c:v>6696.11703088315</c:v>
                </c:pt>
                <c:pt idx="95">
                  <c:v>6850.857865270003</c:v>
                </c:pt>
                <c:pt idx="96">
                  <c:v>6906.122448979593</c:v>
                </c:pt>
                <c:pt idx="97">
                  <c:v>6906.122448979593</c:v>
                </c:pt>
                <c:pt idx="98">
                  <c:v>6906.122448979593</c:v>
                </c:pt>
                <c:pt idx="99">
                  <c:v>6906.122448979593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246344"/>
        <c:axId val="20572497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25250.74371472255</c:v>
                </c:pt>
                <c:pt idx="1">
                  <c:v>25250.74371472255</c:v>
                </c:pt>
                <c:pt idx="2">
                  <c:v>25250.74371472255</c:v>
                </c:pt>
                <c:pt idx="3">
                  <c:v>25250.74371472255</c:v>
                </c:pt>
                <c:pt idx="4">
                  <c:v>25250.74371472255</c:v>
                </c:pt>
                <c:pt idx="5">
                  <c:v>25250.74371472255</c:v>
                </c:pt>
                <c:pt idx="6">
                  <c:v>25250.74371472255</c:v>
                </c:pt>
                <c:pt idx="7">
                  <c:v>25250.74371472255</c:v>
                </c:pt>
                <c:pt idx="8">
                  <c:v>25250.74371472255</c:v>
                </c:pt>
                <c:pt idx="9">
                  <c:v>25250.74371472255</c:v>
                </c:pt>
                <c:pt idx="10">
                  <c:v>25250.74371472255</c:v>
                </c:pt>
                <c:pt idx="11">
                  <c:v>25250.74371472255</c:v>
                </c:pt>
                <c:pt idx="12">
                  <c:v>25250.74371472255</c:v>
                </c:pt>
                <c:pt idx="13">
                  <c:v>25250.74371472255</c:v>
                </c:pt>
                <c:pt idx="14">
                  <c:v>25250.74371472255</c:v>
                </c:pt>
                <c:pt idx="15">
                  <c:v>25250.74371472255</c:v>
                </c:pt>
                <c:pt idx="16">
                  <c:v>25250.74371472255</c:v>
                </c:pt>
                <c:pt idx="17">
                  <c:v>25250.74371472255</c:v>
                </c:pt>
                <c:pt idx="18">
                  <c:v>25250.74371472255</c:v>
                </c:pt>
                <c:pt idx="19">
                  <c:v>25250.74371472255</c:v>
                </c:pt>
                <c:pt idx="20">
                  <c:v>25250.74371472255</c:v>
                </c:pt>
                <c:pt idx="21">
                  <c:v>25250.74371472255</c:v>
                </c:pt>
                <c:pt idx="22">
                  <c:v>25250.74371472255</c:v>
                </c:pt>
                <c:pt idx="23">
                  <c:v>25250.74371472255</c:v>
                </c:pt>
                <c:pt idx="24">
                  <c:v>25250.74371472255</c:v>
                </c:pt>
                <c:pt idx="25">
                  <c:v>25250.74371472255</c:v>
                </c:pt>
                <c:pt idx="26">
                  <c:v>25250.74371472255</c:v>
                </c:pt>
                <c:pt idx="27">
                  <c:v>25250.74371472255</c:v>
                </c:pt>
                <c:pt idx="28">
                  <c:v>25250.74371472255</c:v>
                </c:pt>
                <c:pt idx="29">
                  <c:v>25250.74371472255</c:v>
                </c:pt>
                <c:pt idx="30">
                  <c:v>25250.74371472255</c:v>
                </c:pt>
                <c:pt idx="31">
                  <c:v>25250.74371472255</c:v>
                </c:pt>
                <c:pt idx="32">
                  <c:v>25250.74371472255</c:v>
                </c:pt>
                <c:pt idx="33">
                  <c:v>25250.74371472255</c:v>
                </c:pt>
                <c:pt idx="34">
                  <c:v>25250.74371472255</c:v>
                </c:pt>
                <c:pt idx="35">
                  <c:v>25250.74371472254</c:v>
                </c:pt>
                <c:pt idx="36">
                  <c:v>25250.74371472254</c:v>
                </c:pt>
                <c:pt idx="37">
                  <c:v>25250.74371472254</c:v>
                </c:pt>
                <c:pt idx="38">
                  <c:v>25250.74371472254</c:v>
                </c:pt>
                <c:pt idx="39">
                  <c:v>25250.74371472254</c:v>
                </c:pt>
                <c:pt idx="40">
                  <c:v>25250.74371472254</c:v>
                </c:pt>
                <c:pt idx="41">
                  <c:v>25250.74371472254</c:v>
                </c:pt>
                <c:pt idx="42">
                  <c:v>25250.74371472254</c:v>
                </c:pt>
                <c:pt idx="43">
                  <c:v>25250.74371472254</c:v>
                </c:pt>
                <c:pt idx="44">
                  <c:v>25250.74371472254</c:v>
                </c:pt>
                <c:pt idx="45">
                  <c:v>25250.74371472254</c:v>
                </c:pt>
                <c:pt idx="46">
                  <c:v>25250.74371472254</c:v>
                </c:pt>
                <c:pt idx="47">
                  <c:v>25250.74371472254</c:v>
                </c:pt>
                <c:pt idx="48">
                  <c:v>25250.74371472254</c:v>
                </c:pt>
                <c:pt idx="49">
                  <c:v>25250.74371472254</c:v>
                </c:pt>
                <c:pt idx="50">
                  <c:v>25250.74371472254</c:v>
                </c:pt>
                <c:pt idx="51">
                  <c:v>25250.74371472254</c:v>
                </c:pt>
                <c:pt idx="52">
                  <c:v>25250.74371472254</c:v>
                </c:pt>
                <c:pt idx="53">
                  <c:v>25250.74371472254</c:v>
                </c:pt>
                <c:pt idx="54">
                  <c:v>25250.74371472254</c:v>
                </c:pt>
                <c:pt idx="55">
                  <c:v>25250.74371472254</c:v>
                </c:pt>
                <c:pt idx="56">
                  <c:v>25250.74371472254</c:v>
                </c:pt>
                <c:pt idx="57">
                  <c:v>25250.74371472254</c:v>
                </c:pt>
                <c:pt idx="58">
                  <c:v>25250.74371472254</c:v>
                </c:pt>
                <c:pt idx="59">
                  <c:v>25250.74371472254</c:v>
                </c:pt>
                <c:pt idx="60">
                  <c:v>25250.74371472254</c:v>
                </c:pt>
                <c:pt idx="61">
                  <c:v>25250.74371472254</c:v>
                </c:pt>
                <c:pt idx="62">
                  <c:v>25250.74371472254</c:v>
                </c:pt>
                <c:pt idx="63">
                  <c:v>25250.74371472254</c:v>
                </c:pt>
                <c:pt idx="64">
                  <c:v>25250.74371472254</c:v>
                </c:pt>
                <c:pt idx="65">
                  <c:v>25250.74371472254</c:v>
                </c:pt>
                <c:pt idx="66">
                  <c:v>25250.74371472254</c:v>
                </c:pt>
                <c:pt idx="67">
                  <c:v>25250.74371472255</c:v>
                </c:pt>
                <c:pt idx="68">
                  <c:v>25250.74371472255</c:v>
                </c:pt>
                <c:pt idx="69">
                  <c:v>25250.74371472255</c:v>
                </c:pt>
                <c:pt idx="70">
                  <c:v>25250.74371472255</c:v>
                </c:pt>
                <c:pt idx="71">
                  <c:v>25250.74371472255</c:v>
                </c:pt>
                <c:pt idx="72">
                  <c:v>25250.74371472255</c:v>
                </c:pt>
                <c:pt idx="73">
                  <c:v>25250.74371472255</c:v>
                </c:pt>
                <c:pt idx="74">
                  <c:v>25250.74371472255</c:v>
                </c:pt>
                <c:pt idx="75">
                  <c:v>25250.74371472255</c:v>
                </c:pt>
                <c:pt idx="76">
                  <c:v>25250.74371472255</c:v>
                </c:pt>
                <c:pt idx="77">
                  <c:v>25250.74371472255</c:v>
                </c:pt>
                <c:pt idx="78">
                  <c:v>25250.74371472255</c:v>
                </c:pt>
                <c:pt idx="79">
                  <c:v>25250.74371472255</c:v>
                </c:pt>
                <c:pt idx="80">
                  <c:v>25250.74371472255</c:v>
                </c:pt>
                <c:pt idx="81">
                  <c:v>25250.74371472255</c:v>
                </c:pt>
                <c:pt idx="82">
                  <c:v>25250.74371472255</c:v>
                </c:pt>
                <c:pt idx="83">
                  <c:v>25250.74371472255</c:v>
                </c:pt>
                <c:pt idx="84">
                  <c:v>25250.74371472255</c:v>
                </c:pt>
                <c:pt idx="85">
                  <c:v>25250.74371472255</c:v>
                </c:pt>
                <c:pt idx="86">
                  <c:v>25250.74371472255</c:v>
                </c:pt>
                <c:pt idx="87">
                  <c:v>25250.74371472255</c:v>
                </c:pt>
                <c:pt idx="88">
                  <c:v>25250.74371472255</c:v>
                </c:pt>
                <c:pt idx="89">
                  <c:v>25250.74371472255</c:v>
                </c:pt>
                <c:pt idx="90">
                  <c:v>25250.74371472255</c:v>
                </c:pt>
                <c:pt idx="91">
                  <c:v>25250.74371472255</c:v>
                </c:pt>
                <c:pt idx="92">
                  <c:v>25250.74371472255</c:v>
                </c:pt>
                <c:pt idx="93">
                  <c:v>25250.74371472255</c:v>
                </c:pt>
                <c:pt idx="94">
                  <c:v>25250.74371472255</c:v>
                </c:pt>
                <c:pt idx="95">
                  <c:v>25250.74371472255</c:v>
                </c:pt>
                <c:pt idx="96">
                  <c:v>25250.74371472255</c:v>
                </c:pt>
                <c:pt idx="97">
                  <c:v>25250.74371472255</c:v>
                </c:pt>
                <c:pt idx="98">
                  <c:v>25250.74371472255</c:v>
                </c:pt>
                <c:pt idx="99">
                  <c:v>25250.74371472255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246344"/>
        <c:axId val="2057249704"/>
      </c:lineChart>
      <c:catAx>
        <c:axId val="2057246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249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7249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246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23.34065507559822</c:v>
                </c:pt>
                <c:pt idx="1">
                  <c:v>31.49509950576122</c:v>
                </c:pt>
                <c:pt idx="2">
                  <c:v>98.98063084438804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10.54731766124171</c:v>
                </c:pt>
                <c:pt idx="1">
                  <c:v>136.7369963369963</c:v>
                </c:pt>
                <c:pt idx="2">
                  <c:v>953.0897597977247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-1.422852823722076</c:v>
                </c:pt>
                <c:pt idx="1">
                  <c:v>-5.336456267533194</c:v>
                </c:pt>
                <c:pt idx="2">
                  <c:v>-0.346366679279083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-20.8921036769138</c:v>
                </c:pt>
                <c:pt idx="1">
                  <c:v>261.6351648351648</c:v>
                </c:pt>
                <c:pt idx="2">
                  <c:v>-495.0594184576487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0.38043040941971</c:v>
                </c:pt>
                <c:pt idx="1">
                  <c:v>-8.004762783629888</c:v>
                </c:pt>
                <c:pt idx="2">
                  <c:v>-31.25560520579052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-0.289815366260882</c:v>
                </c:pt>
                <c:pt idx="1">
                  <c:v>-233.0537479581987</c:v>
                </c:pt>
                <c:pt idx="2">
                  <c:v>-370.8318584070799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01800"/>
        <c:axId val="21447960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13.21531619720018</c:v>
                </c:pt>
                <c:pt idx="1">
                  <c:v>29.62800534159286</c:v>
                </c:pt>
                <c:pt idx="2">
                  <c:v>50.54598111280057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0.0421940928270042</c:v>
                </c:pt>
                <c:pt idx="1">
                  <c:v>32.44688644688644</c:v>
                </c:pt>
                <c:pt idx="2">
                  <c:v>45.71428571428576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79.01175406871608</c:v>
                </c:pt>
                <c:pt idx="1">
                  <c:v>341.7842490842491</c:v>
                </c:pt>
                <c:pt idx="2">
                  <c:v>807.494310998736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25.91046936102081</c:v>
                </c:pt>
                <c:pt idx="1">
                  <c:v>-36.7079803162319</c:v>
                </c:pt>
                <c:pt idx="2">
                  <c:v>-351.5496199234744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1276.483516483516</c:v>
                </c:pt>
                <c:pt idx="2">
                  <c:v>5792.36409608091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41.88065099457503</c:v>
                </c:pt>
                <c:pt idx="1">
                  <c:v>405.5384615384615</c:v>
                </c:pt>
                <c:pt idx="2">
                  <c:v>1793.41592920354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33.57444243520192</c:v>
                </c:pt>
                <c:pt idx="1">
                  <c:v>62.34432234432233</c:v>
                </c:pt>
                <c:pt idx="2">
                  <c:v>154.7408343868522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41096"/>
        <c:axId val="2056283080"/>
      </c:scatterChart>
      <c:valAx>
        <c:axId val="15254018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796024"/>
        <c:crosses val="autoZero"/>
        <c:crossBetween val="midCat"/>
      </c:valAx>
      <c:valAx>
        <c:axId val="2144796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401800"/>
        <c:crosses val="autoZero"/>
        <c:crossBetween val="midCat"/>
      </c:valAx>
      <c:valAx>
        <c:axId val="15254410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56283080"/>
        <c:crosses val="autoZero"/>
        <c:crossBetween val="midCat"/>
      </c:valAx>
      <c:valAx>
        <c:axId val="20562830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4410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2234.700014590174</c:v>
                </c:pt>
                <c:pt idx="1">
                  <c:v>2234.700014590174</c:v>
                </c:pt>
                <c:pt idx="2">
                  <c:v>2234.700014590174</c:v>
                </c:pt>
                <c:pt idx="3">
                  <c:v>2234.700014590174</c:v>
                </c:pt>
                <c:pt idx="4">
                  <c:v>2234.700014590174</c:v>
                </c:pt>
                <c:pt idx="5">
                  <c:v>2234.700014590174</c:v>
                </c:pt>
                <c:pt idx="6">
                  <c:v>2234.700014590174</c:v>
                </c:pt>
                <c:pt idx="7">
                  <c:v>2234.700014590174</c:v>
                </c:pt>
                <c:pt idx="8">
                  <c:v>2234.700014590174</c:v>
                </c:pt>
                <c:pt idx="9">
                  <c:v>2234.700014590174</c:v>
                </c:pt>
                <c:pt idx="10">
                  <c:v>2234.700014590174</c:v>
                </c:pt>
                <c:pt idx="11">
                  <c:v>2234.700014590174</c:v>
                </c:pt>
                <c:pt idx="12">
                  <c:v>2234.700014590174</c:v>
                </c:pt>
                <c:pt idx="13">
                  <c:v>2234.700014590174</c:v>
                </c:pt>
                <c:pt idx="14">
                  <c:v>2234.700014590174</c:v>
                </c:pt>
                <c:pt idx="15">
                  <c:v>2234.700014590174</c:v>
                </c:pt>
                <c:pt idx="16">
                  <c:v>2234.700014590174</c:v>
                </c:pt>
                <c:pt idx="17">
                  <c:v>2234.700014590174</c:v>
                </c:pt>
                <c:pt idx="18">
                  <c:v>2246.370342127973</c:v>
                </c:pt>
                <c:pt idx="19">
                  <c:v>2269.710997203571</c:v>
                </c:pt>
                <c:pt idx="20">
                  <c:v>2293.05165227917</c:v>
                </c:pt>
                <c:pt idx="21">
                  <c:v>2316.392307354768</c:v>
                </c:pt>
                <c:pt idx="22">
                  <c:v>2339.732962430366</c:v>
                </c:pt>
                <c:pt idx="23">
                  <c:v>2363.073617505964</c:v>
                </c:pt>
                <c:pt idx="24">
                  <c:v>2386.414272581562</c:v>
                </c:pt>
                <c:pt idx="25">
                  <c:v>2409.754927657161</c:v>
                </c:pt>
                <c:pt idx="26">
                  <c:v>2433.09558273276</c:v>
                </c:pt>
                <c:pt idx="27">
                  <c:v>2456.436237808357</c:v>
                </c:pt>
                <c:pt idx="28">
                  <c:v>2479.776892883955</c:v>
                </c:pt>
                <c:pt idx="29">
                  <c:v>2503.117547959554</c:v>
                </c:pt>
                <c:pt idx="30">
                  <c:v>2526.458203035152</c:v>
                </c:pt>
                <c:pt idx="31">
                  <c:v>2549.79885811075</c:v>
                </c:pt>
                <c:pt idx="32">
                  <c:v>2573.139513186348</c:v>
                </c:pt>
                <c:pt idx="33">
                  <c:v>2596.480168261947</c:v>
                </c:pt>
                <c:pt idx="34">
                  <c:v>2619.820823337545</c:v>
                </c:pt>
                <c:pt idx="35">
                  <c:v>2643.161478413143</c:v>
                </c:pt>
                <c:pt idx="36">
                  <c:v>2666.502133488741</c:v>
                </c:pt>
                <c:pt idx="37">
                  <c:v>2689.84278856434</c:v>
                </c:pt>
                <c:pt idx="38">
                  <c:v>2713.183443639938</c:v>
                </c:pt>
                <c:pt idx="39">
                  <c:v>2736.524098715536</c:v>
                </c:pt>
                <c:pt idx="40">
                  <c:v>2759.864753791134</c:v>
                </c:pt>
                <c:pt idx="41">
                  <c:v>2783.205408866732</c:v>
                </c:pt>
                <c:pt idx="42">
                  <c:v>2806.546063942331</c:v>
                </c:pt>
                <c:pt idx="43">
                  <c:v>2829.886719017929</c:v>
                </c:pt>
                <c:pt idx="44">
                  <c:v>2853.227374093527</c:v>
                </c:pt>
                <c:pt idx="45">
                  <c:v>2876.568029169125</c:v>
                </c:pt>
                <c:pt idx="46">
                  <c:v>2899.908684244724</c:v>
                </c:pt>
                <c:pt idx="47">
                  <c:v>2923.249339320322</c:v>
                </c:pt>
                <c:pt idx="48">
                  <c:v>2946.58999439592</c:v>
                </c:pt>
                <c:pt idx="49">
                  <c:v>2969.930649471518</c:v>
                </c:pt>
                <c:pt idx="50">
                  <c:v>2993.271304547116</c:v>
                </c:pt>
                <c:pt idx="51">
                  <c:v>3016.611959622714</c:v>
                </c:pt>
                <c:pt idx="52">
                  <c:v>3045.194757546274</c:v>
                </c:pt>
                <c:pt idx="53">
                  <c:v>3076.689857052036</c:v>
                </c:pt>
                <c:pt idx="54">
                  <c:v>3108.184956557797</c:v>
                </c:pt>
                <c:pt idx="55">
                  <c:v>3139.680056063558</c:v>
                </c:pt>
                <c:pt idx="56">
                  <c:v>3171.17515556932</c:v>
                </c:pt>
                <c:pt idx="57">
                  <c:v>3202.670255075081</c:v>
                </c:pt>
                <c:pt idx="58">
                  <c:v>3234.165354580842</c:v>
                </c:pt>
                <c:pt idx="59">
                  <c:v>3265.660454086603</c:v>
                </c:pt>
                <c:pt idx="60">
                  <c:v>3297.155553592364</c:v>
                </c:pt>
                <c:pt idx="61">
                  <c:v>3328.650653098126</c:v>
                </c:pt>
                <c:pt idx="62">
                  <c:v>3360.145752603887</c:v>
                </c:pt>
                <c:pt idx="63">
                  <c:v>3391.640852109648</c:v>
                </c:pt>
                <c:pt idx="64">
                  <c:v>3423.13595161541</c:v>
                </c:pt>
                <c:pt idx="65">
                  <c:v>3454.63105112117</c:v>
                </c:pt>
                <c:pt idx="66">
                  <c:v>3486.126150626932</c:v>
                </c:pt>
                <c:pt idx="67">
                  <c:v>3517.621250132693</c:v>
                </c:pt>
                <c:pt idx="68">
                  <c:v>3549.116349638454</c:v>
                </c:pt>
                <c:pt idx="69">
                  <c:v>3580.611449144215</c:v>
                </c:pt>
                <c:pt idx="70">
                  <c:v>3612.106548649977</c:v>
                </c:pt>
                <c:pt idx="71">
                  <c:v>3643.601648155738</c:v>
                </c:pt>
                <c:pt idx="72">
                  <c:v>3675.0967476615</c:v>
                </c:pt>
                <c:pt idx="73">
                  <c:v>3706.59184716726</c:v>
                </c:pt>
                <c:pt idx="74">
                  <c:v>3738.086946673022</c:v>
                </c:pt>
                <c:pt idx="75">
                  <c:v>3769.582046178783</c:v>
                </c:pt>
                <c:pt idx="76">
                  <c:v>3801.077145684544</c:v>
                </c:pt>
                <c:pt idx="77">
                  <c:v>3832.572245190305</c:v>
                </c:pt>
                <c:pt idx="78">
                  <c:v>3864.067344696066</c:v>
                </c:pt>
                <c:pt idx="79">
                  <c:v>3895.562444201828</c:v>
                </c:pt>
                <c:pt idx="80">
                  <c:v>3980.081889759367</c:v>
                </c:pt>
                <c:pt idx="81">
                  <c:v>4079.062520603755</c:v>
                </c:pt>
                <c:pt idx="82">
                  <c:v>4178.043151448142</c:v>
                </c:pt>
                <c:pt idx="83">
                  <c:v>4277.023782292531</c:v>
                </c:pt>
                <c:pt idx="84">
                  <c:v>4376.004413136919</c:v>
                </c:pt>
                <c:pt idx="85">
                  <c:v>4474.985043981307</c:v>
                </c:pt>
                <c:pt idx="86">
                  <c:v>4573.965674825694</c:v>
                </c:pt>
                <c:pt idx="87">
                  <c:v>4672.946305670083</c:v>
                </c:pt>
                <c:pt idx="88">
                  <c:v>4771.92693651447</c:v>
                </c:pt>
                <c:pt idx="89">
                  <c:v>4870.90756735886</c:v>
                </c:pt>
                <c:pt idx="90">
                  <c:v>4969.888198203247</c:v>
                </c:pt>
                <c:pt idx="91">
                  <c:v>5068.868829047634</c:v>
                </c:pt>
                <c:pt idx="92">
                  <c:v>5167.849459892023</c:v>
                </c:pt>
                <c:pt idx="93">
                  <c:v>5266.830090736411</c:v>
                </c:pt>
                <c:pt idx="94">
                  <c:v>5365.8107215808</c:v>
                </c:pt>
                <c:pt idx="95">
                  <c:v>5464.791352425187</c:v>
                </c:pt>
                <c:pt idx="96">
                  <c:v>5568.51586344104</c:v>
                </c:pt>
                <c:pt idx="97">
                  <c:v>5674.87586344104</c:v>
                </c:pt>
                <c:pt idx="98">
                  <c:v>5781.23586344104</c:v>
                </c:pt>
                <c:pt idx="99">
                  <c:v>5887.59586344104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6157.16224489796</c:v>
                </c:pt>
                <c:pt idx="1">
                  <c:v>5816.90224489796</c:v>
                </c:pt>
                <c:pt idx="2">
                  <c:v>5476.64224489796</c:v>
                </c:pt>
                <c:pt idx="3">
                  <c:v>5136.38224489796</c:v>
                </c:pt>
                <c:pt idx="4">
                  <c:v>4796.12224489796</c:v>
                </c:pt>
                <c:pt idx="5">
                  <c:v>4455.86224489796</c:v>
                </c:pt>
                <c:pt idx="6">
                  <c:v>4115.60224489796</c:v>
                </c:pt>
                <c:pt idx="7">
                  <c:v>3775.34224489796</c:v>
                </c:pt>
                <c:pt idx="8">
                  <c:v>3435.082244897959</c:v>
                </c:pt>
                <c:pt idx="9">
                  <c:v>3094.82224489796</c:v>
                </c:pt>
                <c:pt idx="10">
                  <c:v>2754.562244897959</c:v>
                </c:pt>
                <c:pt idx="11">
                  <c:v>2414.30224489796</c:v>
                </c:pt>
                <c:pt idx="12">
                  <c:v>2074.042244897959</c:v>
                </c:pt>
                <c:pt idx="13">
                  <c:v>1733.782244897959</c:v>
                </c:pt>
                <c:pt idx="14">
                  <c:v>1393.522244897959</c:v>
                </c:pt>
                <c:pt idx="15">
                  <c:v>1053.262244897959</c:v>
                </c:pt>
                <c:pt idx="16">
                  <c:v>713.0022448979591</c:v>
                </c:pt>
                <c:pt idx="17">
                  <c:v>372.7422448979592</c:v>
                </c:pt>
                <c:pt idx="18">
                  <c:v>207.8859037285801</c:v>
                </c:pt>
                <c:pt idx="19">
                  <c:v>218.4332213898218</c:v>
                </c:pt>
                <c:pt idx="20">
                  <c:v>228.9805390510635</c:v>
                </c:pt>
                <c:pt idx="21">
                  <c:v>239.5278567123052</c:v>
                </c:pt>
                <c:pt idx="22">
                  <c:v>250.0751743735469</c:v>
                </c:pt>
                <c:pt idx="23">
                  <c:v>260.6224920347885</c:v>
                </c:pt>
                <c:pt idx="24">
                  <c:v>271.1698096960303</c:v>
                </c:pt>
                <c:pt idx="25">
                  <c:v>281.717127357272</c:v>
                </c:pt>
                <c:pt idx="26">
                  <c:v>292.2644450185138</c:v>
                </c:pt>
                <c:pt idx="27">
                  <c:v>302.8117626797554</c:v>
                </c:pt>
                <c:pt idx="28">
                  <c:v>313.3590803409971</c:v>
                </c:pt>
                <c:pt idx="29">
                  <c:v>323.9063980022389</c:v>
                </c:pt>
                <c:pt idx="30">
                  <c:v>334.4537156634806</c:v>
                </c:pt>
                <c:pt idx="31">
                  <c:v>345.0010333247222</c:v>
                </c:pt>
                <c:pt idx="32">
                  <c:v>355.548350985964</c:v>
                </c:pt>
                <c:pt idx="33">
                  <c:v>366.0956686472057</c:v>
                </c:pt>
                <c:pt idx="34">
                  <c:v>376.6429863084474</c:v>
                </c:pt>
                <c:pt idx="35">
                  <c:v>387.1903039696891</c:v>
                </c:pt>
                <c:pt idx="36">
                  <c:v>397.7376216309308</c:v>
                </c:pt>
                <c:pt idx="37">
                  <c:v>408.2849392921725</c:v>
                </c:pt>
                <c:pt idx="38">
                  <c:v>418.8322569534142</c:v>
                </c:pt>
                <c:pt idx="39">
                  <c:v>429.379574614656</c:v>
                </c:pt>
                <c:pt idx="40">
                  <c:v>439.9268922758977</c:v>
                </c:pt>
                <c:pt idx="41">
                  <c:v>450.4742099371393</c:v>
                </c:pt>
                <c:pt idx="42">
                  <c:v>461.0215275983811</c:v>
                </c:pt>
                <c:pt idx="43">
                  <c:v>471.5688452596228</c:v>
                </c:pt>
                <c:pt idx="44">
                  <c:v>482.1161629208645</c:v>
                </c:pt>
                <c:pt idx="45">
                  <c:v>492.6634805821061</c:v>
                </c:pt>
                <c:pt idx="46">
                  <c:v>503.2107982433479</c:v>
                </c:pt>
                <c:pt idx="47">
                  <c:v>513.7581159045897</c:v>
                </c:pt>
                <c:pt idx="48">
                  <c:v>524.3054335658313</c:v>
                </c:pt>
                <c:pt idx="49">
                  <c:v>534.852751227073</c:v>
                </c:pt>
                <c:pt idx="50">
                  <c:v>545.4000688883148</c:v>
                </c:pt>
                <c:pt idx="51">
                  <c:v>555.9473865495564</c:v>
                </c:pt>
                <c:pt idx="52">
                  <c:v>647.6166405023541</c:v>
                </c:pt>
                <c:pt idx="53">
                  <c:v>784.3536368393504</c:v>
                </c:pt>
                <c:pt idx="54">
                  <c:v>921.0906331763467</c:v>
                </c:pt>
                <c:pt idx="55">
                  <c:v>1057.827629513343</c:v>
                </c:pt>
                <c:pt idx="56">
                  <c:v>1194.564625850339</c:v>
                </c:pt>
                <c:pt idx="57">
                  <c:v>1331.301622187336</c:v>
                </c:pt>
                <c:pt idx="58">
                  <c:v>1468.038618524332</c:v>
                </c:pt>
                <c:pt idx="59">
                  <c:v>1604.775614861328</c:v>
                </c:pt>
                <c:pt idx="60">
                  <c:v>1741.512611198325</c:v>
                </c:pt>
                <c:pt idx="61">
                  <c:v>1878.249607535321</c:v>
                </c:pt>
                <c:pt idx="62">
                  <c:v>2014.986603872317</c:v>
                </c:pt>
                <c:pt idx="63">
                  <c:v>2151.723600209314</c:v>
                </c:pt>
                <c:pt idx="64">
                  <c:v>2288.46059654631</c:v>
                </c:pt>
                <c:pt idx="65">
                  <c:v>2425.197592883306</c:v>
                </c:pt>
                <c:pt idx="66">
                  <c:v>2561.934589220302</c:v>
                </c:pt>
                <c:pt idx="67">
                  <c:v>2698.671585557299</c:v>
                </c:pt>
                <c:pt idx="68">
                  <c:v>2835.408581894295</c:v>
                </c:pt>
                <c:pt idx="69">
                  <c:v>2972.145578231291</c:v>
                </c:pt>
                <c:pt idx="70">
                  <c:v>3108.882574568288</c:v>
                </c:pt>
                <c:pt idx="71">
                  <c:v>3245.619570905284</c:v>
                </c:pt>
                <c:pt idx="72">
                  <c:v>3382.35656724228</c:v>
                </c:pt>
                <c:pt idx="73">
                  <c:v>3519.093563579276</c:v>
                </c:pt>
                <c:pt idx="74">
                  <c:v>3655.830559916273</c:v>
                </c:pt>
                <c:pt idx="75">
                  <c:v>3792.56755625327</c:v>
                </c:pt>
                <c:pt idx="76">
                  <c:v>3929.304552590265</c:v>
                </c:pt>
                <c:pt idx="77">
                  <c:v>4066.041548927262</c:v>
                </c:pt>
                <c:pt idx="78">
                  <c:v>4202.778545264257</c:v>
                </c:pt>
                <c:pt idx="79">
                  <c:v>4339.515541601253</c:v>
                </c:pt>
                <c:pt idx="80">
                  <c:v>5117.672566371673</c:v>
                </c:pt>
                <c:pt idx="81">
                  <c:v>6070.762326169398</c:v>
                </c:pt>
                <c:pt idx="82">
                  <c:v>7023.852085967122</c:v>
                </c:pt>
                <c:pt idx="83">
                  <c:v>7976.941845764848</c:v>
                </c:pt>
                <c:pt idx="84">
                  <c:v>8930.031605562573</c:v>
                </c:pt>
                <c:pt idx="85">
                  <c:v>9883.121365360297</c:v>
                </c:pt>
                <c:pt idx="86">
                  <c:v>10836.21112515802</c:v>
                </c:pt>
                <c:pt idx="87">
                  <c:v>11789.30088495575</c:v>
                </c:pt>
                <c:pt idx="88">
                  <c:v>12742.39064475347</c:v>
                </c:pt>
                <c:pt idx="89">
                  <c:v>13695.4804045512</c:v>
                </c:pt>
                <c:pt idx="90">
                  <c:v>14648.57016434892</c:v>
                </c:pt>
                <c:pt idx="91">
                  <c:v>15601.65992414664</c:v>
                </c:pt>
                <c:pt idx="92">
                  <c:v>16554.74968394437</c:v>
                </c:pt>
                <c:pt idx="93">
                  <c:v>17507.83944374209</c:v>
                </c:pt>
                <c:pt idx="94">
                  <c:v>18460.92920353982</c:v>
                </c:pt>
                <c:pt idx="95">
                  <c:v>19414.01896333754</c:v>
                </c:pt>
                <c:pt idx="96">
                  <c:v>20220.38959183673</c:v>
                </c:pt>
                <c:pt idx="97">
                  <c:v>20945.24959183673</c:v>
                </c:pt>
                <c:pt idx="98">
                  <c:v>21670.10959183674</c:v>
                </c:pt>
                <c:pt idx="99">
                  <c:v>22394.96959183674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298.7672860360521</c:v>
                </c:pt>
                <c:pt idx="1">
                  <c:v>298.7672860360521</c:v>
                </c:pt>
                <c:pt idx="2">
                  <c:v>298.7672860360521</c:v>
                </c:pt>
                <c:pt idx="3">
                  <c:v>298.7672860360521</c:v>
                </c:pt>
                <c:pt idx="4">
                  <c:v>298.7672860360521</c:v>
                </c:pt>
                <c:pt idx="5">
                  <c:v>298.7672860360521</c:v>
                </c:pt>
                <c:pt idx="6">
                  <c:v>298.7672860360521</c:v>
                </c:pt>
                <c:pt idx="7">
                  <c:v>298.7672860360521</c:v>
                </c:pt>
                <c:pt idx="8">
                  <c:v>298.7672860360521</c:v>
                </c:pt>
                <c:pt idx="9">
                  <c:v>298.7672860360521</c:v>
                </c:pt>
                <c:pt idx="10">
                  <c:v>298.7672860360521</c:v>
                </c:pt>
                <c:pt idx="11">
                  <c:v>298.7672860360521</c:v>
                </c:pt>
                <c:pt idx="12">
                  <c:v>298.7672860360521</c:v>
                </c:pt>
                <c:pt idx="13">
                  <c:v>298.7672860360521</c:v>
                </c:pt>
                <c:pt idx="14">
                  <c:v>298.7672860360521</c:v>
                </c:pt>
                <c:pt idx="15">
                  <c:v>298.7672860360521</c:v>
                </c:pt>
                <c:pt idx="16">
                  <c:v>298.7672860360521</c:v>
                </c:pt>
                <c:pt idx="17">
                  <c:v>298.7672860360521</c:v>
                </c:pt>
                <c:pt idx="18">
                  <c:v>305.3749441346521</c:v>
                </c:pt>
                <c:pt idx="19">
                  <c:v>318.5902603318524</c:v>
                </c:pt>
                <c:pt idx="20">
                  <c:v>331.8055765290526</c:v>
                </c:pt>
                <c:pt idx="21">
                  <c:v>345.0208927262527</c:v>
                </c:pt>
                <c:pt idx="22">
                  <c:v>358.2362089234529</c:v>
                </c:pt>
                <c:pt idx="23">
                  <c:v>371.4515251206531</c:v>
                </c:pt>
                <c:pt idx="24">
                  <c:v>384.6668413178533</c:v>
                </c:pt>
                <c:pt idx="25">
                  <c:v>397.8821575150534</c:v>
                </c:pt>
                <c:pt idx="26">
                  <c:v>411.0974737122536</c:v>
                </c:pt>
                <c:pt idx="27">
                  <c:v>424.3127899094538</c:v>
                </c:pt>
                <c:pt idx="28">
                  <c:v>437.528106106654</c:v>
                </c:pt>
                <c:pt idx="29">
                  <c:v>450.7434223038542</c:v>
                </c:pt>
                <c:pt idx="30">
                  <c:v>463.9587385010544</c:v>
                </c:pt>
                <c:pt idx="31">
                  <c:v>477.1740546982546</c:v>
                </c:pt>
                <c:pt idx="32">
                  <c:v>490.3893708954548</c:v>
                </c:pt>
                <c:pt idx="33">
                  <c:v>503.604687092655</c:v>
                </c:pt>
                <c:pt idx="34">
                  <c:v>516.8200032898551</c:v>
                </c:pt>
                <c:pt idx="35">
                  <c:v>530.0353194870553</c:v>
                </c:pt>
                <c:pt idx="36">
                  <c:v>543.2506356842555</c:v>
                </c:pt>
                <c:pt idx="37">
                  <c:v>556.4659518814557</c:v>
                </c:pt>
                <c:pt idx="38">
                  <c:v>569.6812680786558</c:v>
                </c:pt>
                <c:pt idx="39">
                  <c:v>582.896584275856</c:v>
                </c:pt>
                <c:pt idx="40">
                  <c:v>596.1119004730562</c:v>
                </c:pt>
                <c:pt idx="41">
                  <c:v>609.3272166702565</c:v>
                </c:pt>
                <c:pt idx="42">
                  <c:v>622.5425328674567</c:v>
                </c:pt>
                <c:pt idx="43">
                  <c:v>635.7578490646567</c:v>
                </c:pt>
                <c:pt idx="44">
                  <c:v>648.973165261857</c:v>
                </c:pt>
                <c:pt idx="45">
                  <c:v>662.188481459057</c:v>
                </c:pt>
                <c:pt idx="46">
                  <c:v>675.4037976562574</c:v>
                </c:pt>
                <c:pt idx="47">
                  <c:v>688.6191138534575</c:v>
                </c:pt>
                <c:pt idx="48">
                  <c:v>701.8344300506577</c:v>
                </c:pt>
                <c:pt idx="49">
                  <c:v>715.049746247858</c:v>
                </c:pt>
                <c:pt idx="50">
                  <c:v>728.2650624450581</c:v>
                </c:pt>
                <c:pt idx="51">
                  <c:v>741.4803786422583</c:v>
                </c:pt>
                <c:pt idx="52">
                  <c:v>765.2467092894251</c:v>
                </c:pt>
                <c:pt idx="53">
                  <c:v>794.874714631018</c:v>
                </c:pt>
                <c:pt idx="54">
                  <c:v>824.5027199726108</c:v>
                </c:pt>
                <c:pt idx="55">
                  <c:v>854.1307253142037</c:v>
                </c:pt>
                <c:pt idx="56">
                  <c:v>883.7587306557966</c:v>
                </c:pt>
                <c:pt idx="57">
                  <c:v>913.3867359973894</c:v>
                </c:pt>
                <c:pt idx="58">
                  <c:v>943.0147413389822</c:v>
                </c:pt>
                <c:pt idx="59">
                  <c:v>972.6427466805751</c:v>
                </c:pt>
                <c:pt idx="60">
                  <c:v>1002.270752022168</c:v>
                </c:pt>
                <c:pt idx="61">
                  <c:v>1031.898757363761</c:v>
                </c:pt>
                <c:pt idx="62">
                  <c:v>1061.526762705354</c:v>
                </c:pt>
                <c:pt idx="63">
                  <c:v>1091.154768046947</c:v>
                </c:pt>
                <c:pt idx="64">
                  <c:v>1120.782773388539</c:v>
                </c:pt>
                <c:pt idx="65">
                  <c:v>1150.410778730132</c:v>
                </c:pt>
                <c:pt idx="66">
                  <c:v>1180.038784071725</c:v>
                </c:pt>
                <c:pt idx="67">
                  <c:v>1209.666789413318</c:v>
                </c:pt>
                <c:pt idx="68">
                  <c:v>1239.294794754911</c:v>
                </c:pt>
                <c:pt idx="69">
                  <c:v>1268.922800096504</c:v>
                </c:pt>
                <c:pt idx="70">
                  <c:v>1298.550805438097</c:v>
                </c:pt>
                <c:pt idx="71">
                  <c:v>1328.178810779689</c:v>
                </c:pt>
                <c:pt idx="72">
                  <c:v>1357.806816121282</c:v>
                </c:pt>
                <c:pt idx="73">
                  <c:v>1387.434821462875</c:v>
                </c:pt>
                <c:pt idx="74">
                  <c:v>1417.062826804468</c:v>
                </c:pt>
                <c:pt idx="75">
                  <c:v>1446.690832146061</c:v>
                </c:pt>
                <c:pt idx="76">
                  <c:v>1476.318837487654</c:v>
                </c:pt>
                <c:pt idx="77">
                  <c:v>1505.946842829247</c:v>
                </c:pt>
                <c:pt idx="78">
                  <c:v>1535.574848170839</c:v>
                </c:pt>
                <c:pt idx="79">
                  <c:v>1565.202853512432</c:v>
                </c:pt>
                <c:pt idx="80">
                  <c:v>1611.266411245688</c:v>
                </c:pt>
                <c:pt idx="81">
                  <c:v>1661.812392358489</c:v>
                </c:pt>
                <c:pt idx="82">
                  <c:v>1712.358373471289</c:v>
                </c:pt>
                <c:pt idx="83">
                  <c:v>1762.90435458409</c:v>
                </c:pt>
                <c:pt idx="84">
                  <c:v>1813.450335696891</c:v>
                </c:pt>
                <c:pt idx="85">
                  <c:v>1863.996316809691</c:v>
                </c:pt>
                <c:pt idx="86">
                  <c:v>1914.542297922492</c:v>
                </c:pt>
                <c:pt idx="87">
                  <c:v>1965.088279035292</c:v>
                </c:pt>
                <c:pt idx="88">
                  <c:v>2015.634260148093</c:v>
                </c:pt>
                <c:pt idx="89">
                  <c:v>2066.180241260893</c:v>
                </c:pt>
                <c:pt idx="90">
                  <c:v>2116.726222373694</c:v>
                </c:pt>
                <c:pt idx="91">
                  <c:v>2167.272203486495</c:v>
                </c:pt>
                <c:pt idx="92">
                  <c:v>2217.818184599295</c:v>
                </c:pt>
                <c:pt idx="93">
                  <c:v>2268.364165712096</c:v>
                </c:pt>
                <c:pt idx="94">
                  <c:v>2318.910146824896</c:v>
                </c:pt>
                <c:pt idx="95">
                  <c:v>2369.456127937697</c:v>
                </c:pt>
                <c:pt idx="96">
                  <c:v>2392.92819262084</c:v>
                </c:pt>
                <c:pt idx="97">
                  <c:v>2401.35919262084</c:v>
                </c:pt>
                <c:pt idx="98">
                  <c:v>2409.79019262084</c:v>
                </c:pt>
                <c:pt idx="99">
                  <c:v>2418.22119262084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0.0210970464135021</c:v>
                </c:pt>
                <c:pt idx="19">
                  <c:v>0.0632911392405063</c:v>
                </c:pt>
                <c:pt idx="20">
                  <c:v>0.105485232067511</c:v>
                </c:pt>
                <c:pt idx="21">
                  <c:v>0.147679324894515</c:v>
                </c:pt>
                <c:pt idx="22">
                  <c:v>0.189873417721519</c:v>
                </c:pt>
                <c:pt idx="23">
                  <c:v>0.232067510548523</c:v>
                </c:pt>
                <c:pt idx="24">
                  <c:v>0.274261603375527</c:v>
                </c:pt>
                <c:pt idx="25">
                  <c:v>0.316455696202532</c:v>
                </c:pt>
                <c:pt idx="26">
                  <c:v>0.358649789029536</c:v>
                </c:pt>
                <c:pt idx="27">
                  <c:v>0.40084388185654</c:v>
                </c:pt>
                <c:pt idx="28">
                  <c:v>0.443037974683544</c:v>
                </c:pt>
                <c:pt idx="29">
                  <c:v>0.485232067510548</c:v>
                </c:pt>
                <c:pt idx="30">
                  <c:v>0.527426160337553</c:v>
                </c:pt>
                <c:pt idx="31">
                  <c:v>0.569620253164557</c:v>
                </c:pt>
                <c:pt idx="32">
                  <c:v>0.611814345991561</c:v>
                </c:pt>
                <c:pt idx="33">
                  <c:v>0.654008438818565</c:v>
                </c:pt>
                <c:pt idx="34">
                  <c:v>0.696202531645569</c:v>
                </c:pt>
                <c:pt idx="35">
                  <c:v>0.738396624472574</c:v>
                </c:pt>
                <c:pt idx="36">
                  <c:v>0.780590717299578</c:v>
                </c:pt>
                <c:pt idx="37">
                  <c:v>0.822784810126582</c:v>
                </c:pt>
                <c:pt idx="38">
                  <c:v>0.864978902953586</c:v>
                </c:pt>
                <c:pt idx="39">
                  <c:v>0.907172995780591</c:v>
                </c:pt>
                <c:pt idx="40">
                  <c:v>0.949367088607595</c:v>
                </c:pt>
                <c:pt idx="41">
                  <c:v>0.991561181434599</c:v>
                </c:pt>
                <c:pt idx="42">
                  <c:v>1.033755274261603</c:v>
                </c:pt>
                <c:pt idx="43">
                  <c:v>1.075949367088608</c:v>
                </c:pt>
                <c:pt idx="44">
                  <c:v>1.118143459915612</c:v>
                </c:pt>
                <c:pt idx="45">
                  <c:v>1.160337552742616</c:v>
                </c:pt>
                <c:pt idx="46">
                  <c:v>1.20253164556962</c:v>
                </c:pt>
                <c:pt idx="47">
                  <c:v>1.244725738396624</c:v>
                </c:pt>
                <c:pt idx="48">
                  <c:v>1.286919831223629</c:v>
                </c:pt>
                <c:pt idx="49">
                  <c:v>1.329113924050633</c:v>
                </c:pt>
                <c:pt idx="50">
                  <c:v>1.371308016877637</c:v>
                </c:pt>
                <c:pt idx="51">
                  <c:v>1.413502109704641</c:v>
                </c:pt>
                <c:pt idx="52">
                  <c:v>22.28728414442686</c:v>
                </c:pt>
                <c:pt idx="53">
                  <c:v>54.7341705913133</c:v>
                </c:pt>
                <c:pt idx="54">
                  <c:v>87.18105703819974</c:v>
                </c:pt>
                <c:pt idx="55">
                  <c:v>119.6279434850862</c:v>
                </c:pt>
                <c:pt idx="56">
                  <c:v>152.0748299319726</c:v>
                </c:pt>
                <c:pt idx="57">
                  <c:v>184.5217163788591</c:v>
                </c:pt>
                <c:pt idx="58">
                  <c:v>216.9686028257455</c:v>
                </c:pt>
                <c:pt idx="59">
                  <c:v>249.415489272632</c:v>
                </c:pt>
                <c:pt idx="60">
                  <c:v>281.8623757195184</c:v>
                </c:pt>
                <c:pt idx="61">
                  <c:v>314.3092621664048</c:v>
                </c:pt>
                <c:pt idx="62">
                  <c:v>346.7561486132913</c:v>
                </c:pt>
                <c:pt idx="63">
                  <c:v>379.2030350601777</c:v>
                </c:pt>
                <c:pt idx="64">
                  <c:v>411.6499215070641</c:v>
                </c:pt>
                <c:pt idx="65">
                  <c:v>444.0968079539506</c:v>
                </c:pt>
                <c:pt idx="66">
                  <c:v>476.543694400837</c:v>
                </c:pt>
                <c:pt idx="67">
                  <c:v>508.9905808477234</c:v>
                </c:pt>
                <c:pt idx="68">
                  <c:v>541.4374672946099</c:v>
                </c:pt>
                <c:pt idx="69">
                  <c:v>573.8843537414962</c:v>
                </c:pt>
                <c:pt idx="70">
                  <c:v>606.3312401883828</c:v>
                </c:pt>
                <c:pt idx="71">
                  <c:v>638.7781266352692</c:v>
                </c:pt>
                <c:pt idx="72">
                  <c:v>671.2250130821557</c:v>
                </c:pt>
                <c:pt idx="73">
                  <c:v>703.671899529042</c:v>
                </c:pt>
                <c:pt idx="74">
                  <c:v>736.1187859759285</c:v>
                </c:pt>
                <c:pt idx="75">
                  <c:v>768.5656724228149</c:v>
                </c:pt>
                <c:pt idx="76">
                  <c:v>801.0125588697014</c:v>
                </c:pt>
                <c:pt idx="77">
                  <c:v>833.4594453165877</c:v>
                </c:pt>
                <c:pt idx="78">
                  <c:v>865.9063317634743</c:v>
                </c:pt>
                <c:pt idx="79">
                  <c:v>898.3532182103608</c:v>
                </c:pt>
                <c:pt idx="80">
                  <c:v>941.224489795918</c:v>
                </c:pt>
                <c:pt idx="81">
                  <c:v>986.9387755102037</c:v>
                </c:pt>
                <c:pt idx="82">
                  <c:v>1032.653061224489</c:v>
                </c:pt>
                <c:pt idx="83">
                  <c:v>1078.367346938775</c:v>
                </c:pt>
                <c:pt idx="84">
                  <c:v>1124.081632653061</c:v>
                </c:pt>
                <c:pt idx="85">
                  <c:v>1169.795918367347</c:v>
                </c:pt>
                <c:pt idx="86">
                  <c:v>1215.510204081633</c:v>
                </c:pt>
                <c:pt idx="87">
                  <c:v>1261.224489795918</c:v>
                </c:pt>
                <c:pt idx="88">
                  <c:v>1306.938775510204</c:v>
                </c:pt>
                <c:pt idx="89">
                  <c:v>1352.65306122449</c:v>
                </c:pt>
                <c:pt idx="90">
                  <c:v>1398.367346938775</c:v>
                </c:pt>
                <c:pt idx="91">
                  <c:v>1444.081632653061</c:v>
                </c:pt>
                <c:pt idx="92">
                  <c:v>1489.795918367347</c:v>
                </c:pt>
                <c:pt idx="93">
                  <c:v>1535.510204081633</c:v>
                </c:pt>
                <c:pt idx="94">
                  <c:v>1581.224489795919</c:v>
                </c:pt>
                <c:pt idx="95">
                  <c:v>1626.938775510204</c:v>
                </c:pt>
                <c:pt idx="96">
                  <c:v>1643.265306122449</c:v>
                </c:pt>
                <c:pt idx="97">
                  <c:v>1643.265306122449</c:v>
                </c:pt>
                <c:pt idx="98">
                  <c:v>1643.265306122449</c:v>
                </c:pt>
                <c:pt idx="99">
                  <c:v>1643.265306122449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389.3877551020409</c:v>
                </c:pt>
                <c:pt idx="1">
                  <c:v>389.3877551020409</c:v>
                </c:pt>
                <c:pt idx="2">
                  <c:v>389.3877551020409</c:v>
                </c:pt>
                <c:pt idx="3">
                  <c:v>389.3877551020409</c:v>
                </c:pt>
                <c:pt idx="4">
                  <c:v>389.3877551020409</c:v>
                </c:pt>
                <c:pt idx="5">
                  <c:v>389.3877551020409</c:v>
                </c:pt>
                <c:pt idx="6">
                  <c:v>389.3877551020409</c:v>
                </c:pt>
                <c:pt idx="7">
                  <c:v>389.3877551020409</c:v>
                </c:pt>
                <c:pt idx="8">
                  <c:v>389.3877551020409</c:v>
                </c:pt>
                <c:pt idx="9">
                  <c:v>389.3877551020409</c:v>
                </c:pt>
                <c:pt idx="10">
                  <c:v>389.3877551020409</c:v>
                </c:pt>
                <c:pt idx="11">
                  <c:v>389.3877551020409</c:v>
                </c:pt>
                <c:pt idx="12">
                  <c:v>389.3877551020409</c:v>
                </c:pt>
                <c:pt idx="13">
                  <c:v>389.3877551020409</c:v>
                </c:pt>
                <c:pt idx="14">
                  <c:v>389.3877551020409</c:v>
                </c:pt>
                <c:pt idx="15">
                  <c:v>389.3877551020409</c:v>
                </c:pt>
                <c:pt idx="16">
                  <c:v>389.3877551020409</c:v>
                </c:pt>
                <c:pt idx="17">
                  <c:v>389.3877551020409</c:v>
                </c:pt>
                <c:pt idx="18">
                  <c:v>428.893632136399</c:v>
                </c:pt>
                <c:pt idx="19">
                  <c:v>507.9053862051151</c:v>
                </c:pt>
                <c:pt idx="20">
                  <c:v>586.9171402738311</c:v>
                </c:pt>
                <c:pt idx="21">
                  <c:v>665.9288943425472</c:v>
                </c:pt>
                <c:pt idx="22">
                  <c:v>744.9406484112633</c:v>
                </c:pt>
                <c:pt idx="23">
                  <c:v>823.9524024799794</c:v>
                </c:pt>
                <c:pt idx="24">
                  <c:v>902.9641565486954</c:v>
                </c:pt>
                <c:pt idx="25">
                  <c:v>981.9759106174115</c:v>
                </c:pt>
                <c:pt idx="26">
                  <c:v>1060.987664686128</c:v>
                </c:pt>
                <c:pt idx="27">
                  <c:v>1139.999418754844</c:v>
                </c:pt>
                <c:pt idx="28">
                  <c:v>1219.01117282356</c:v>
                </c:pt>
                <c:pt idx="29">
                  <c:v>1298.022926892276</c:v>
                </c:pt>
                <c:pt idx="30">
                  <c:v>1377.034680960992</c:v>
                </c:pt>
                <c:pt idx="31">
                  <c:v>1456.046435029708</c:v>
                </c:pt>
                <c:pt idx="32">
                  <c:v>1535.058189098424</c:v>
                </c:pt>
                <c:pt idx="33">
                  <c:v>1614.06994316714</c:v>
                </c:pt>
                <c:pt idx="34">
                  <c:v>1693.081697235856</c:v>
                </c:pt>
                <c:pt idx="35">
                  <c:v>1772.093451304572</c:v>
                </c:pt>
                <c:pt idx="36">
                  <c:v>1851.105205373289</c:v>
                </c:pt>
                <c:pt idx="37">
                  <c:v>1930.116959442005</c:v>
                </c:pt>
                <c:pt idx="38">
                  <c:v>2009.128713510721</c:v>
                </c:pt>
                <c:pt idx="39">
                  <c:v>2088.140467579437</c:v>
                </c:pt>
                <c:pt idx="40">
                  <c:v>2167.152221648153</c:v>
                </c:pt>
                <c:pt idx="41">
                  <c:v>2246.163975716869</c:v>
                </c:pt>
                <c:pt idx="42">
                  <c:v>2325.175729785585</c:v>
                </c:pt>
                <c:pt idx="43">
                  <c:v>2404.187483854301</c:v>
                </c:pt>
                <c:pt idx="44">
                  <c:v>2483.199237923017</c:v>
                </c:pt>
                <c:pt idx="45">
                  <c:v>2562.210991991733</c:v>
                </c:pt>
                <c:pt idx="46">
                  <c:v>2641.222746060449</c:v>
                </c:pt>
                <c:pt idx="47">
                  <c:v>2720.234500129166</c:v>
                </c:pt>
                <c:pt idx="48">
                  <c:v>2799.246254197882</c:v>
                </c:pt>
                <c:pt idx="49">
                  <c:v>2878.258008266598</c:v>
                </c:pt>
                <c:pt idx="50">
                  <c:v>2957.269762335314</c:v>
                </c:pt>
                <c:pt idx="51">
                  <c:v>3036.28151640403</c:v>
                </c:pt>
                <c:pt idx="52">
                  <c:v>3284.218445839873</c:v>
                </c:pt>
                <c:pt idx="53">
                  <c:v>3626.002694924122</c:v>
                </c:pt>
                <c:pt idx="54">
                  <c:v>3967.786944008371</c:v>
                </c:pt>
                <c:pt idx="55">
                  <c:v>4309.571193092621</c:v>
                </c:pt>
                <c:pt idx="56">
                  <c:v>4651.35544217687</c:v>
                </c:pt>
                <c:pt idx="57">
                  <c:v>4993.139691261118</c:v>
                </c:pt>
                <c:pt idx="58">
                  <c:v>5334.923940345368</c:v>
                </c:pt>
                <c:pt idx="59">
                  <c:v>5676.708189429617</c:v>
                </c:pt>
                <c:pt idx="60">
                  <c:v>6018.492438513865</c:v>
                </c:pt>
                <c:pt idx="61">
                  <c:v>6360.276687598115</c:v>
                </c:pt>
                <c:pt idx="62">
                  <c:v>6702.060936682364</c:v>
                </c:pt>
                <c:pt idx="63">
                  <c:v>7043.845185766613</c:v>
                </c:pt>
                <c:pt idx="64">
                  <c:v>7385.62943485086</c:v>
                </c:pt>
                <c:pt idx="65">
                  <c:v>7727.413683935111</c:v>
                </c:pt>
                <c:pt idx="66">
                  <c:v>8069.19793301936</c:v>
                </c:pt>
                <c:pt idx="67">
                  <c:v>8410.98218210361</c:v>
                </c:pt>
                <c:pt idx="68">
                  <c:v>8752.766431187858</c:v>
                </c:pt>
                <c:pt idx="69">
                  <c:v>9094.550680272107</c:v>
                </c:pt>
                <c:pt idx="70">
                  <c:v>9436.334929356357</c:v>
                </c:pt>
                <c:pt idx="71">
                  <c:v>9778.119178440605</c:v>
                </c:pt>
                <c:pt idx="72">
                  <c:v>10119.90342752486</c:v>
                </c:pt>
                <c:pt idx="73">
                  <c:v>10461.6876766091</c:v>
                </c:pt>
                <c:pt idx="74">
                  <c:v>10803.47192569335</c:v>
                </c:pt>
                <c:pt idx="75">
                  <c:v>11145.2561747776</c:v>
                </c:pt>
                <c:pt idx="76">
                  <c:v>11487.04042386185</c:v>
                </c:pt>
                <c:pt idx="77">
                  <c:v>11828.8246729461</c:v>
                </c:pt>
                <c:pt idx="78">
                  <c:v>12170.60892203035</c:v>
                </c:pt>
                <c:pt idx="79">
                  <c:v>12512.3931711146</c:v>
                </c:pt>
                <c:pt idx="80">
                  <c:v>13220.09246884594</c:v>
                </c:pt>
                <c:pt idx="81">
                  <c:v>14027.58677984468</c:v>
                </c:pt>
                <c:pt idx="82">
                  <c:v>14835.08109084341</c:v>
                </c:pt>
                <c:pt idx="83">
                  <c:v>15642.57540184215</c:v>
                </c:pt>
                <c:pt idx="84">
                  <c:v>16450.06971284089</c:v>
                </c:pt>
                <c:pt idx="85">
                  <c:v>17257.56402383962</c:v>
                </c:pt>
                <c:pt idx="86">
                  <c:v>18065.05833483836</c:v>
                </c:pt>
                <c:pt idx="87">
                  <c:v>18872.5526458371</c:v>
                </c:pt>
                <c:pt idx="88">
                  <c:v>19680.04695683583</c:v>
                </c:pt>
                <c:pt idx="89">
                  <c:v>20487.54126783457</c:v>
                </c:pt>
                <c:pt idx="90">
                  <c:v>21295.0355788333</c:v>
                </c:pt>
                <c:pt idx="91">
                  <c:v>22102.52988983204</c:v>
                </c:pt>
                <c:pt idx="92">
                  <c:v>22910.02420083078</c:v>
                </c:pt>
                <c:pt idx="93">
                  <c:v>23717.51851182951</c:v>
                </c:pt>
                <c:pt idx="94">
                  <c:v>24525.01282282824</c:v>
                </c:pt>
                <c:pt idx="95">
                  <c:v>25332.50713382698</c:v>
                </c:pt>
                <c:pt idx="96">
                  <c:v>25620.89795918368</c:v>
                </c:pt>
                <c:pt idx="97">
                  <c:v>25620.89795918368</c:v>
                </c:pt>
                <c:pt idx="98">
                  <c:v>25620.89795918368</c:v>
                </c:pt>
                <c:pt idx="99">
                  <c:v>25620.89795918368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223.1781572761632</c:v>
                </c:pt>
                <c:pt idx="1">
                  <c:v>223.1781572761632</c:v>
                </c:pt>
                <c:pt idx="2">
                  <c:v>223.1781572761632</c:v>
                </c:pt>
                <c:pt idx="3">
                  <c:v>223.1781572761632</c:v>
                </c:pt>
                <c:pt idx="4">
                  <c:v>223.1781572761632</c:v>
                </c:pt>
                <c:pt idx="5">
                  <c:v>223.1781572761632</c:v>
                </c:pt>
                <c:pt idx="6">
                  <c:v>223.1781572761632</c:v>
                </c:pt>
                <c:pt idx="7">
                  <c:v>223.1781572761632</c:v>
                </c:pt>
                <c:pt idx="8">
                  <c:v>223.1781572761632</c:v>
                </c:pt>
                <c:pt idx="9">
                  <c:v>223.1781572761632</c:v>
                </c:pt>
                <c:pt idx="10">
                  <c:v>223.1781572761632</c:v>
                </c:pt>
                <c:pt idx="11">
                  <c:v>223.1781572761632</c:v>
                </c:pt>
                <c:pt idx="12">
                  <c:v>223.1781572761632</c:v>
                </c:pt>
                <c:pt idx="13">
                  <c:v>223.1781572761632</c:v>
                </c:pt>
                <c:pt idx="14">
                  <c:v>223.1781572761632</c:v>
                </c:pt>
                <c:pt idx="15">
                  <c:v>223.1781572761632</c:v>
                </c:pt>
                <c:pt idx="16">
                  <c:v>223.1781572761632</c:v>
                </c:pt>
                <c:pt idx="17">
                  <c:v>223.1781572761632</c:v>
                </c:pt>
                <c:pt idx="18">
                  <c:v>222.4667308643022</c:v>
                </c:pt>
                <c:pt idx="19">
                  <c:v>221.0438780405801</c:v>
                </c:pt>
                <c:pt idx="20">
                  <c:v>219.621025216858</c:v>
                </c:pt>
                <c:pt idx="21">
                  <c:v>218.1981723931359</c:v>
                </c:pt>
                <c:pt idx="22">
                  <c:v>216.7753195694139</c:v>
                </c:pt>
                <c:pt idx="23">
                  <c:v>215.3524667456918</c:v>
                </c:pt>
                <c:pt idx="24">
                  <c:v>213.9296139219697</c:v>
                </c:pt>
                <c:pt idx="25">
                  <c:v>212.5067610982476</c:v>
                </c:pt>
                <c:pt idx="26">
                  <c:v>211.0839082745256</c:v>
                </c:pt>
                <c:pt idx="27">
                  <c:v>209.6610554508035</c:v>
                </c:pt>
                <c:pt idx="28">
                  <c:v>208.2382026270814</c:v>
                </c:pt>
                <c:pt idx="29">
                  <c:v>206.8153498033593</c:v>
                </c:pt>
                <c:pt idx="30">
                  <c:v>205.3924969796372</c:v>
                </c:pt>
                <c:pt idx="31">
                  <c:v>203.9696441559152</c:v>
                </c:pt>
                <c:pt idx="32">
                  <c:v>202.5467913321931</c:v>
                </c:pt>
                <c:pt idx="33">
                  <c:v>201.123938508471</c:v>
                </c:pt>
                <c:pt idx="34">
                  <c:v>199.7010856847489</c:v>
                </c:pt>
                <c:pt idx="35">
                  <c:v>198.2782328610269</c:v>
                </c:pt>
                <c:pt idx="36">
                  <c:v>196.8553800373048</c:v>
                </c:pt>
                <c:pt idx="37">
                  <c:v>195.4325272135827</c:v>
                </c:pt>
                <c:pt idx="38">
                  <c:v>194.0096743898606</c:v>
                </c:pt>
                <c:pt idx="39">
                  <c:v>192.5868215661386</c:v>
                </c:pt>
                <c:pt idx="40">
                  <c:v>191.1639687424165</c:v>
                </c:pt>
                <c:pt idx="41">
                  <c:v>189.7411159186944</c:v>
                </c:pt>
                <c:pt idx="42">
                  <c:v>188.3182630949723</c:v>
                </c:pt>
                <c:pt idx="43">
                  <c:v>186.8954102712503</c:v>
                </c:pt>
                <c:pt idx="44">
                  <c:v>185.4725574475282</c:v>
                </c:pt>
                <c:pt idx="45">
                  <c:v>184.0497046238061</c:v>
                </c:pt>
                <c:pt idx="46">
                  <c:v>182.626851800084</c:v>
                </c:pt>
                <c:pt idx="47">
                  <c:v>181.203998976362</c:v>
                </c:pt>
                <c:pt idx="48">
                  <c:v>179.7811461526398</c:v>
                </c:pt>
                <c:pt idx="49">
                  <c:v>178.3582933289178</c:v>
                </c:pt>
                <c:pt idx="50">
                  <c:v>176.9354405051957</c:v>
                </c:pt>
                <c:pt idx="51">
                  <c:v>175.5125876814736</c:v>
                </c:pt>
                <c:pt idx="52">
                  <c:v>171.5738469295873</c:v>
                </c:pt>
                <c:pt idx="53">
                  <c:v>166.2373906620541</c:v>
                </c:pt>
                <c:pt idx="54">
                  <c:v>160.900934394521</c:v>
                </c:pt>
                <c:pt idx="55">
                  <c:v>155.5644781269877</c:v>
                </c:pt>
                <c:pt idx="56">
                  <c:v>150.2280218594545</c:v>
                </c:pt>
                <c:pt idx="57">
                  <c:v>144.8915655919213</c:v>
                </c:pt>
                <c:pt idx="58">
                  <c:v>139.5551093243881</c:v>
                </c:pt>
                <c:pt idx="59">
                  <c:v>134.2186530568549</c:v>
                </c:pt>
                <c:pt idx="60">
                  <c:v>128.8821967893217</c:v>
                </c:pt>
                <c:pt idx="61">
                  <c:v>123.5457405217886</c:v>
                </c:pt>
                <c:pt idx="62">
                  <c:v>118.2092842542554</c:v>
                </c:pt>
                <c:pt idx="63">
                  <c:v>112.8728279867222</c:v>
                </c:pt>
                <c:pt idx="64">
                  <c:v>107.536371719189</c:v>
                </c:pt>
                <c:pt idx="65">
                  <c:v>102.1999154516558</c:v>
                </c:pt>
                <c:pt idx="66">
                  <c:v>96.86345918412257</c:v>
                </c:pt>
                <c:pt idx="67">
                  <c:v>91.52700291658938</c:v>
                </c:pt>
                <c:pt idx="68">
                  <c:v>86.19054664905618</c:v>
                </c:pt>
                <c:pt idx="69">
                  <c:v>80.85409038152299</c:v>
                </c:pt>
                <c:pt idx="70">
                  <c:v>75.5176341139898</c:v>
                </c:pt>
                <c:pt idx="71">
                  <c:v>70.18117784645661</c:v>
                </c:pt>
                <c:pt idx="72">
                  <c:v>64.84472157892341</c:v>
                </c:pt>
                <c:pt idx="73">
                  <c:v>59.50826531139022</c:v>
                </c:pt>
                <c:pt idx="74">
                  <c:v>54.17180904385702</c:v>
                </c:pt>
                <c:pt idx="75">
                  <c:v>48.83535277632383</c:v>
                </c:pt>
                <c:pt idx="76">
                  <c:v>43.49889650879064</c:v>
                </c:pt>
                <c:pt idx="77">
                  <c:v>38.16244024125746</c:v>
                </c:pt>
                <c:pt idx="78">
                  <c:v>32.82598397372425</c:v>
                </c:pt>
                <c:pt idx="79">
                  <c:v>27.48952770619107</c:v>
                </c:pt>
                <c:pt idx="80">
                  <c:v>26.0738561151432</c:v>
                </c:pt>
                <c:pt idx="81">
                  <c:v>25.72748943586411</c:v>
                </c:pt>
                <c:pt idx="82">
                  <c:v>25.38112275658503</c:v>
                </c:pt>
                <c:pt idx="83">
                  <c:v>25.03475607730595</c:v>
                </c:pt>
                <c:pt idx="84">
                  <c:v>24.68838939802687</c:v>
                </c:pt>
                <c:pt idx="85">
                  <c:v>24.34202271874778</c:v>
                </c:pt>
                <c:pt idx="86">
                  <c:v>23.9956560394687</c:v>
                </c:pt>
                <c:pt idx="87">
                  <c:v>23.64928936018962</c:v>
                </c:pt>
                <c:pt idx="88">
                  <c:v>23.30292268091053</c:v>
                </c:pt>
                <c:pt idx="89">
                  <c:v>22.95655600163145</c:v>
                </c:pt>
                <c:pt idx="90">
                  <c:v>22.61018932235237</c:v>
                </c:pt>
                <c:pt idx="91">
                  <c:v>22.26382264307329</c:v>
                </c:pt>
                <c:pt idx="92">
                  <c:v>21.9174559637942</c:v>
                </c:pt>
                <c:pt idx="93">
                  <c:v>21.57108928451512</c:v>
                </c:pt>
                <c:pt idx="94">
                  <c:v>21.22472260523604</c:v>
                </c:pt>
                <c:pt idx="95">
                  <c:v>20.87835592595695</c:v>
                </c:pt>
                <c:pt idx="96">
                  <c:v>54.30536782621436</c:v>
                </c:pt>
                <c:pt idx="97">
                  <c:v>106.4953678262146</c:v>
                </c:pt>
                <c:pt idx="98">
                  <c:v>158.6853678262148</c:v>
                </c:pt>
                <c:pt idx="99">
                  <c:v>210.875367826215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5820.340282065126</c:v>
                </c:pt>
                <c:pt idx="1">
                  <c:v>5820.340282065126</c:v>
                </c:pt>
                <c:pt idx="2">
                  <c:v>5820.340282065126</c:v>
                </c:pt>
                <c:pt idx="3">
                  <c:v>5820.340282065126</c:v>
                </c:pt>
                <c:pt idx="4">
                  <c:v>5820.340282065126</c:v>
                </c:pt>
                <c:pt idx="5">
                  <c:v>5820.340282065126</c:v>
                </c:pt>
                <c:pt idx="6">
                  <c:v>5820.340282065126</c:v>
                </c:pt>
                <c:pt idx="7">
                  <c:v>5820.340282065126</c:v>
                </c:pt>
                <c:pt idx="8">
                  <c:v>5820.340282065126</c:v>
                </c:pt>
                <c:pt idx="9">
                  <c:v>5820.340282065126</c:v>
                </c:pt>
                <c:pt idx="10">
                  <c:v>5820.340282065126</c:v>
                </c:pt>
                <c:pt idx="11">
                  <c:v>5820.340282065126</c:v>
                </c:pt>
                <c:pt idx="12">
                  <c:v>5820.340282065126</c:v>
                </c:pt>
                <c:pt idx="13">
                  <c:v>5820.340282065126</c:v>
                </c:pt>
                <c:pt idx="14">
                  <c:v>5820.340282065126</c:v>
                </c:pt>
                <c:pt idx="15">
                  <c:v>5820.340282065126</c:v>
                </c:pt>
                <c:pt idx="16">
                  <c:v>5820.340282065126</c:v>
                </c:pt>
                <c:pt idx="17">
                  <c:v>5820.340282065126</c:v>
                </c:pt>
                <c:pt idx="18">
                  <c:v>5833.295516745636</c:v>
                </c:pt>
                <c:pt idx="19">
                  <c:v>5859.205986106657</c:v>
                </c:pt>
                <c:pt idx="20">
                  <c:v>5885.116455467677</c:v>
                </c:pt>
                <c:pt idx="21">
                  <c:v>5911.0269248287</c:v>
                </c:pt>
                <c:pt idx="22">
                  <c:v>5936.93739418972</c:v>
                </c:pt>
                <c:pt idx="23">
                  <c:v>5962.84786355074</c:v>
                </c:pt>
                <c:pt idx="24">
                  <c:v>5988.758332911761</c:v>
                </c:pt>
                <c:pt idx="25">
                  <c:v>6014.668802272782</c:v>
                </c:pt>
                <c:pt idx="26">
                  <c:v>6040.579271633802</c:v>
                </c:pt>
                <c:pt idx="27">
                  <c:v>6066.489740994824</c:v>
                </c:pt>
                <c:pt idx="28">
                  <c:v>6092.400210355845</c:v>
                </c:pt>
                <c:pt idx="29">
                  <c:v>6118.310679716865</c:v>
                </c:pt>
                <c:pt idx="30">
                  <c:v>6144.221149077886</c:v>
                </c:pt>
                <c:pt idx="31">
                  <c:v>6170.131618438907</c:v>
                </c:pt>
                <c:pt idx="32">
                  <c:v>6196.042087799927</c:v>
                </c:pt>
                <c:pt idx="33">
                  <c:v>6221.95255716095</c:v>
                </c:pt>
                <c:pt idx="34">
                  <c:v>6247.86302652197</c:v>
                </c:pt>
                <c:pt idx="35">
                  <c:v>6273.773495882991</c:v>
                </c:pt>
                <c:pt idx="36">
                  <c:v>6299.683965244011</c:v>
                </c:pt>
                <c:pt idx="37">
                  <c:v>6325.594434605031</c:v>
                </c:pt>
                <c:pt idx="38">
                  <c:v>6351.504903966053</c:v>
                </c:pt>
                <c:pt idx="39">
                  <c:v>6377.415373327074</c:v>
                </c:pt>
                <c:pt idx="40">
                  <c:v>6403.325842688095</c:v>
                </c:pt>
                <c:pt idx="41">
                  <c:v>6429.236312049115</c:v>
                </c:pt>
                <c:pt idx="42">
                  <c:v>6455.146781410136</c:v>
                </c:pt>
                <c:pt idx="43">
                  <c:v>6481.057250771156</c:v>
                </c:pt>
                <c:pt idx="44">
                  <c:v>6506.967720132177</c:v>
                </c:pt>
                <c:pt idx="45">
                  <c:v>6532.878189493198</c:v>
                </c:pt>
                <c:pt idx="46">
                  <c:v>6558.78865885422</c:v>
                </c:pt>
                <c:pt idx="47">
                  <c:v>6584.69912821524</c:v>
                </c:pt>
                <c:pt idx="48">
                  <c:v>6610.609597576261</c:v>
                </c:pt>
                <c:pt idx="49">
                  <c:v>6636.520066937281</c:v>
                </c:pt>
                <c:pt idx="50">
                  <c:v>6662.430536298302</c:v>
                </c:pt>
                <c:pt idx="51">
                  <c:v>6688.341005659323</c:v>
                </c:pt>
                <c:pt idx="52">
                  <c:v>6673.996757370682</c:v>
                </c:pt>
                <c:pt idx="53">
                  <c:v>6637.28877705445</c:v>
                </c:pt>
                <c:pt idx="54">
                  <c:v>6600.580796738218</c:v>
                </c:pt>
                <c:pt idx="55">
                  <c:v>6563.872816421986</c:v>
                </c:pt>
                <c:pt idx="56">
                  <c:v>6527.164836105754</c:v>
                </c:pt>
                <c:pt idx="57">
                  <c:v>6490.456855789523</c:v>
                </c:pt>
                <c:pt idx="58">
                  <c:v>6453.74887547329</c:v>
                </c:pt>
                <c:pt idx="59">
                  <c:v>6417.040895157059</c:v>
                </c:pt>
                <c:pt idx="60">
                  <c:v>6380.332914840826</c:v>
                </c:pt>
                <c:pt idx="61">
                  <c:v>6343.624934524595</c:v>
                </c:pt>
                <c:pt idx="62">
                  <c:v>6306.916954208363</c:v>
                </c:pt>
                <c:pt idx="63">
                  <c:v>6270.208973892131</c:v>
                </c:pt>
                <c:pt idx="64">
                  <c:v>6233.500993575898</c:v>
                </c:pt>
                <c:pt idx="65">
                  <c:v>6196.793013259667</c:v>
                </c:pt>
                <c:pt idx="66">
                  <c:v>6160.085032943435</c:v>
                </c:pt>
                <c:pt idx="67">
                  <c:v>6123.377052627204</c:v>
                </c:pt>
                <c:pt idx="68">
                  <c:v>6086.669072310971</c:v>
                </c:pt>
                <c:pt idx="69">
                  <c:v>6049.96109199474</c:v>
                </c:pt>
                <c:pt idx="70">
                  <c:v>6013.253111678507</c:v>
                </c:pt>
                <c:pt idx="71">
                  <c:v>5976.545131362276</c:v>
                </c:pt>
                <c:pt idx="72">
                  <c:v>5939.837151046044</c:v>
                </c:pt>
                <c:pt idx="73">
                  <c:v>5903.129170729812</c:v>
                </c:pt>
                <c:pt idx="74">
                  <c:v>5866.42119041358</c:v>
                </c:pt>
                <c:pt idx="75">
                  <c:v>5829.713210097348</c:v>
                </c:pt>
                <c:pt idx="76">
                  <c:v>5793.005229781116</c:v>
                </c:pt>
                <c:pt idx="77">
                  <c:v>5756.297249464884</c:v>
                </c:pt>
                <c:pt idx="78">
                  <c:v>5719.589269148652</c:v>
                </c:pt>
                <c:pt idx="79">
                  <c:v>5682.881288832421</c:v>
                </c:pt>
                <c:pt idx="80">
                  <c:v>5398.797734539073</c:v>
                </c:pt>
                <c:pt idx="81">
                  <c:v>5047.248114615597</c:v>
                </c:pt>
                <c:pt idx="82">
                  <c:v>4695.698494692124</c:v>
                </c:pt>
                <c:pt idx="83">
                  <c:v>4344.148874768648</c:v>
                </c:pt>
                <c:pt idx="84">
                  <c:v>3992.599254845175</c:v>
                </c:pt>
                <c:pt idx="85">
                  <c:v>3641.049634921701</c:v>
                </c:pt>
                <c:pt idx="86">
                  <c:v>3289.500014998226</c:v>
                </c:pt>
                <c:pt idx="87">
                  <c:v>2937.950395074752</c:v>
                </c:pt>
                <c:pt idx="88">
                  <c:v>2586.400775151277</c:v>
                </c:pt>
                <c:pt idx="89">
                  <c:v>2234.851155227803</c:v>
                </c:pt>
                <c:pt idx="90">
                  <c:v>1883.301535304329</c:v>
                </c:pt>
                <c:pt idx="91">
                  <c:v>1531.751915380854</c:v>
                </c:pt>
                <c:pt idx="92">
                  <c:v>1180.202295457379</c:v>
                </c:pt>
                <c:pt idx="93">
                  <c:v>828.6526755339055</c:v>
                </c:pt>
                <c:pt idx="94">
                  <c:v>477.1030556104315</c:v>
                </c:pt>
                <c:pt idx="95">
                  <c:v>125.5534356869566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820.5965463108267</c:v>
                </c:pt>
                <c:pt idx="53">
                  <c:v>2097.080062794343</c:v>
                </c:pt>
                <c:pt idx="54">
                  <c:v>3373.56357927786</c:v>
                </c:pt>
                <c:pt idx="55">
                  <c:v>4650.047095761375</c:v>
                </c:pt>
                <c:pt idx="56">
                  <c:v>5926.530612244892</c:v>
                </c:pt>
                <c:pt idx="57">
                  <c:v>7203.014128728407</c:v>
                </c:pt>
                <c:pt idx="58">
                  <c:v>8479.497645211924</c:v>
                </c:pt>
                <c:pt idx="59">
                  <c:v>9755.981161695441</c:v>
                </c:pt>
                <c:pt idx="60">
                  <c:v>11032.46467817896</c:v>
                </c:pt>
                <c:pt idx="61">
                  <c:v>12308.94819466247</c:v>
                </c:pt>
                <c:pt idx="62">
                  <c:v>13585.43171114599</c:v>
                </c:pt>
                <c:pt idx="63">
                  <c:v>14861.91522762951</c:v>
                </c:pt>
                <c:pt idx="64">
                  <c:v>16138.39874411302</c:v>
                </c:pt>
                <c:pt idx="65">
                  <c:v>17414.88226059654</c:v>
                </c:pt>
                <c:pt idx="66">
                  <c:v>18691.36577708005</c:v>
                </c:pt>
                <c:pt idx="67">
                  <c:v>19967.84929356357</c:v>
                </c:pt>
                <c:pt idx="68">
                  <c:v>21244.33281004709</c:v>
                </c:pt>
                <c:pt idx="69">
                  <c:v>22520.8163265306</c:v>
                </c:pt>
                <c:pt idx="70">
                  <c:v>23797.29984301412</c:v>
                </c:pt>
                <c:pt idx="71">
                  <c:v>25073.78335949764</c:v>
                </c:pt>
                <c:pt idx="72">
                  <c:v>26350.26687598115</c:v>
                </c:pt>
                <c:pt idx="73">
                  <c:v>27626.75039246467</c:v>
                </c:pt>
                <c:pt idx="74">
                  <c:v>28903.23390894818</c:v>
                </c:pt>
                <c:pt idx="75">
                  <c:v>30179.7174254317</c:v>
                </c:pt>
                <c:pt idx="76">
                  <c:v>31456.20094191522</c:v>
                </c:pt>
                <c:pt idx="77">
                  <c:v>32732.68445839873</c:v>
                </c:pt>
                <c:pt idx="78">
                  <c:v>34009.16797488225</c:v>
                </c:pt>
                <c:pt idx="79">
                  <c:v>35285.65149136577</c:v>
                </c:pt>
                <c:pt idx="80">
                  <c:v>40110.32689181862</c:v>
                </c:pt>
                <c:pt idx="81">
                  <c:v>45902.69098789954</c:v>
                </c:pt>
                <c:pt idx="82">
                  <c:v>51695.05508398045</c:v>
                </c:pt>
                <c:pt idx="83">
                  <c:v>57487.41918006136</c:v>
                </c:pt>
                <c:pt idx="84">
                  <c:v>63279.78327614227</c:v>
                </c:pt>
                <c:pt idx="85">
                  <c:v>69072.14737222317</c:v>
                </c:pt>
                <c:pt idx="86">
                  <c:v>74864.51146830408</c:v>
                </c:pt>
                <c:pt idx="87">
                  <c:v>80656.875564385</c:v>
                </c:pt>
                <c:pt idx="88">
                  <c:v>86449.2396604659</c:v>
                </c:pt>
                <c:pt idx="89">
                  <c:v>92241.60375654682</c:v>
                </c:pt>
                <c:pt idx="90">
                  <c:v>98033.96785262774</c:v>
                </c:pt>
                <c:pt idx="91">
                  <c:v>103826.3319487087</c:v>
                </c:pt>
                <c:pt idx="92">
                  <c:v>109618.6960447896</c:v>
                </c:pt>
                <c:pt idx="93">
                  <c:v>115411.0601408705</c:v>
                </c:pt>
                <c:pt idx="94">
                  <c:v>121203.4242369514</c:v>
                </c:pt>
                <c:pt idx="95">
                  <c:v>126995.7883330323</c:v>
                </c:pt>
                <c:pt idx="96">
                  <c:v>130782.0112244898</c:v>
                </c:pt>
                <c:pt idx="97">
                  <c:v>133453.7112244898</c:v>
                </c:pt>
                <c:pt idx="98">
                  <c:v>136125.4112244898</c:v>
                </c:pt>
                <c:pt idx="99">
                  <c:v>138797.1112244898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2390.204081632653</c:v>
                </c:pt>
                <c:pt idx="1">
                  <c:v>2390.204081632653</c:v>
                </c:pt>
                <c:pt idx="2">
                  <c:v>2390.204081632653</c:v>
                </c:pt>
                <c:pt idx="3">
                  <c:v>2390.204081632653</c:v>
                </c:pt>
                <c:pt idx="4">
                  <c:v>2390.204081632653</c:v>
                </c:pt>
                <c:pt idx="5">
                  <c:v>2390.204081632653</c:v>
                </c:pt>
                <c:pt idx="6">
                  <c:v>2390.204081632653</c:v>
                </c:pt>
                <c:pt idx="7">
                  <c:v>2390.204081632653</c:v>
                </c:pt>
                <c:pt idx="8">
                  <c:v>2390.204081632653</c:v>
                </c:pt>
                <c:pt idx="9">
                  <c:v>2390.204081632653</c:v>
                </c:pt>
                <c:pt idx="10">
                  <c:v>2390.204081632653</c:v>
                </c:pt>
                <c:pt idx="11">
                  <c:v>2390.204081632653</c:v>
                </c:pt>
                <c:pt idx="12">
                  <c:v>2390.204081632653</c:v>
                </c:pt>
                <c:pt idx="13">
                  <c:v>2390.204081632653</c:v>
                </c:pt>
                <c:pt idx="14">
                  <c:v>2390.204081632653</c:v>
                </c:pt>
                <c:pt idx="15">
                  <c:v>2390.204081632653</c:v>
                </c:pt>
                <c:pt idx="16">
                  <c:v>2390.204081632653</c:v>
                </c:pt>
                <c:pt idx="17">
                  <c:v>2390.204081632653</c:v>
                </c:pt>
                <c:pt idx="18">
                  <c:v>2379.758029794196</c:v>
                </c:pt>
                <c:pt idx="19">
                  <c:v>2358.865926117282</c:v>
                </c:pt>
                <c:pt idx="20">
                  <c:v>2337.973822440368</c:v>
                </c:pt>
                <c:pt idx="21">
                  <c:v>2317.081718763455</c:v>
                </c:pt>
                <c:pt idx="22">
                  <c:v>2296.189615086541</c:v>
                </c:pt>
                <c:pt idx="23">
                  <c:v>2275.297511409627</c:v>
                </c:pt>
                <c:pt idx="24">
                  <c:v>2254.405407732713</c:v>
                </c:pt>
                <c:pt idx="25">
                  <c:v>2233.5133040558</c:v>
                </c:pt>
                <c:pt idx="26">
                  <c:v>2212.621200378886</c:v>
                </c:pt>
                <c:pt idx="27">
                  <c:v>2191.729096701972</c:v>
                </c:pt>
                <c:pt idx="28">
                  <c:v>2170.836993025058</c:v>
                </c:pt>
                <c:pt idx="29">
                  <c:v>2149.944889348144</c:v>
                </c:pt>
                <c:pt idx="30">
                  <c:v>2129.052785671231</c:v>
                </c:pt>
                <c:pt idx="31">
                  <c:v>2108.160681994317</c:v>
                </c:pt>
                <c:pt idx="32">
                  <c:v>2087.268578317403</c:v>
                </c:pt>
                <c:pt idx="33">
                  <c:v>2066.37647464049</c:v>
                </c:pt>
                <c:pt idx="34">
                  <c:v>2045.484370963575</c:v>
                </c:pt>
                <c:pt idx="35">
                  <c:v>2024.592267286662</c:v>
                </c:pt>
                <c:pt idx="36">
                  <c:v>2003.700163609748</c:v>
                </c:pt>
                <c:pt idx="37">
                  <c:v>1982.808059932834</c:v>
                </c:pt>
                <c:pt idx="38">
                  <c:v>1961.91595625592</c:v>
                </c:pt>
                <c:pt idx="39">
                  <c:v>1941.023852579006</c:v>
                </c:pt>
                <c:pt idx="40">
                  <c:v>1920.131748902093</c:v>
                </c:pt>
                <c:pt idx="41">
                  <c:v>1899.239645225179</c:v>
                </c:pt>
                <c:pt idx="42">
                  <c:v>1878.347541548265</c:v>
                </c:pt>
                <c:pt idx="43">
                  <c:v>1857.455437871351</c:v>
                </c:pt>
                <c:pt idx="44">
                  <c:v>1836.563334194437</c:v>
                </c:pt>
                <c:pt idx="45">
                  <c:v>1815.671230517524</c:v>
                </c:pt>
                <c:pt idx="46">
                  <c:v>1794.77912684061</c:v>
                </c:pt>
                <c:pt idx="47">
                  <c:v>1773.887023163696</c:v>
                </c:pt>
                <c:pt idx="48">
                  <c:v>1752.994919486782</c:v>
                </c:pt>
                <c:pt idx="49">
                  <c:v>1732.102815809868</c:v>
                </c:pt>
                <c:pt idx="50">
                  <c:v>1711.210712132955</c:v>
                </c:pt>
                <c:pt idx="51">
                  <c:v>1690.318608456041</c:v>
                </c:pt>
                <c:pt idx="52">
                  <c:v>1851.051177394033</c:v>
                </c:pt>
                <c:pt idx="53">
                  <c:v>2112.686342229198</c:v>
                </c:pt>
                <c:pt idx="54">
                  <c:v>2374.321507064363</c:v>
                </c:pt>
                <c:pt idx="55">
                  <c:v>2635.956671899528</c:v>
                </c:pt>
                <c:pt idx="56">
                  <c:v>2897.591836734693</c:v>
                </c:pt>
                <c:pt idx="57">
                  <c:v>3159.227001569858</c:v>
                </c:pt>
                <c:pt idx="58">
                  <c:v>3420.862166405022</c:v>
                </c:pt>
                <c:pt idx="59">
                  <c:v>3682.497331240187</c:v>
                </c:pt>
                <c:pt idx="60">
                  <c:v>3944.132496075352</c:v>
                </c:pt>
                <c:pt idx="61">
                  <c:v>4205.767660910516</c:v>
                </c:pt>
                <c:pt idx="62">
                  <c:v>4467.402825745681</c:v>
                </c:pt>
                <c:pt idx="63">
                  <c:v>4729.037990580846</c:v>
                </c:pt>
                <c:pt idx="64">
                  <c:v>4990.673155416011</c:v>
                </c:pt>
                <c:pt idx="65">
                  <c:v>5252.308320251176</c:v>
                </c:pt>
                <c:pt idx="66">
                  <c:v>5513.943485086341</c:v>
                </c:pt>
                <c:pt idx="67">
                  <c:v>5775.578649921506</c:v>
                </c:pt>
                <c:pt idx="68">
                  <c:v>6037.21381475667</c:v>
                </c:pt>
                <c:pt idx="69">
                  <c:v>6298.848979591834</c:v>
                </c:pt>
                <c:pt idx="70">
                  <c:v>6560.484144427</c:v>
                </c:pt>
                <c:pt idx="71">
                  <c:v>6822.119309262165</c:v>
                </c:pt>
                <c:pt idx="72">
                  <c:v>7083.75447409733</c:v>
                </c:pt>
                <c:pt idx="73">
                  <c:v>7345.389638932495</c:v>
                </c:pt>
                <c:pt idx="74">
                  <c:v>7607.02480376766</c:v>
                </c:pt>
                <c:pt idx="75">
                  <c:v>7868.659968602823</c:v>
                </c:pt>
                <c:pt idx="76">
                  <c:v>8130.295133437988</c:v>
                </c:pt>
                <c:pt idx="77">
                  <c:v>8391.930298273153</c:v>
                </c:pt>
                <c:pt idx="78">
                  <c:v>8653.565463108318</c:v>
                </c:pt>
                <c:pt idx="79">
                  <c:v>8915.200627943483</c:v>
                </c:pt>
                <c:pt idx="80">
                  <c:v>8582.29004876287</c:v>
                </c:pt>
                <c:pt idx="81">
                  <c:v>8087.230630305225</c:v>
                </c:pt>
                <c:pt idx="82">
                  <c:v>7592.171211847575</c:v>
                </c:pt>
                <c:pt idx="83">
                  <c:v>7097.111793389926</c:v>
                </c:pt>
                <c:pt idx="84">
                  <c:v>6602.052374932278</c:v>
                </c:pt>
                <c:pt idx="85">
                  <c:v>6106.992956474628</c:v>
                </c:pt>
                <c:pt idx="86">
                  <c:v>5611.93353801698</c:v>
                </c:pt>
                <c:pt idx="87">
                  <c:v>5116.874119559332</c:v>
                </c:pt>
                <c:pt idx="88">
                  <c:v>4621.814701101682</c:v>
                </c:pt>
                <c:pt idx="89">
                  <c:v>4126.755282644034</c:v>
                </c:pt>
                <c:pt idx="90">
                  <c:v>3631.695864186386</c:v>
                </c:pt>
                <c:pt idx="91">
                  <c:v>3136.636445728736</c:v>
                </c:pt>
                <c:pt idx="92">
                  <c:v>2641.577027271088</c:v>
                </c:pt>
                <c:pt idx="93">
                  <c:v>2146.51760881344</c:v>
                </c:pt>
                <c:pt idx="94">
                  <c:v>1651.45819035579</c:v>
                </c:pt>
                <c:pt idx="95">
                  <c:v>1156.398771898142</c:v>
                </c:pt>
                <c:pt idx="96">
                  <c:v>1512.861122448976</c:v>
                </c:pt>
                <c:pt idx="97">
                  <c:v>2342.391122448976</c:v>
                </c:pt>
                <c:pt idx="98">
                  <c:v>3171.921122448976</c:v>
                </c:pt>
                <c:pt idx="99">
                  <c:v>4001.451122448976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587.7551020408163</c:v>
                </c:pt>
                <c:pt idx="1">
                  <c:v>587.7551020408163</c:v>
                </c:pt>
                <c:pt idx="2">
                  <c:v>587.7551020408163</c:v>
                </c:pt>
                <c:pt idx="3">
                  <c:v>587.7551020408163</c:v>
                </c:pt>
                <c:pt idx="4">
                  <c:v>587.7551020408163</c:v>
                </c:pt>
                <c:pt idx="5">
                  <c:v>587.7551020408163</c:v>
                </c:pt>
                <c:pt idx="6">
                  <c:v>587.7551020408163</c:v>
                </c:pt>
                <c:pt idx="7">
                  <c:v>587.7551020408163</c:v>
                </c:pt>
                <c:pt idx="8">
                  <c:v>587.7551020408163</c:v>
                </c:pt>
                <c:pt idx="9">
                  <c:v>587.7551020408163</c:v>
                </c:pt>
                <c:pt idx="10">
                  <c:v>587.7551020408163</c:v>
                </c:pt>
                <c:pt idx="11">
                  <c:v>587.7551020408163</c:v>
                </c:pt>
                <c:pt idx="12">
                  <c:v>587.7551020408163</c:v>
                </c:pt>
                <c:pt idx="13">
                  <c:v>587.7551020408163</c:v>
                </c:pt>
                <c:pt idx="14">
                  <c:v>587.7551020408163</c:v>
                </c:pt>
                <c:pt idx="15">
                  <c:v>587.7551020408163</c:v>
                </c:pt>
                <c:pt idx="16">
                  <c:v>587.7551020408163</c:v>
                </c:pt>
                <c:pt idx="17">
                  <c:v>587.7551020408163</c:v>
                </c:pt>
                <c:pt idx="18">
                  <c:v>608.6954275381038</c:v>
                </c:pt>
                <c:pt idx="19">
                  <c:v>650.576078532679</c:v>
                </c:pt>
                <c:pt idx="20">
                  <c:v>692.456729527254</c:v>
                </c:pt>
                <c:pt idx="21">
                  <c:v>734.337380521829</c:v>
                </c:pt>
                <c:pt idx="22">
                  <c:v>776.218031516404</c:v>
                </c:pt>
                <c:pt idx="23">
                  <c:v>818.098682510979</c:v>
                </c:pt>
                <c:pt idx="24">
                  <c:v>859.979333505554</c:v>
                </c:pt>
                <c:pt idx="25">
                  <c:v>901.8599845001291</c:v>
                </c:pt>
                <c:pt idx="26">
                  <c:v>943.7406354947042</c:v>
                </c:pt>
                <c:pt idx="27">
                  <c:v>985.6212864892792</c:v>
                </c:pt>
                <c:pt idx="28">
                  <c:v>1027.501937483854</c:v>
                </c:pt>
                <c:pt idx="29">
                  <c:v>1069.382588478429</c:v>
                </c:pt>
                <c:pt idx="30">
                  <c:v>1111.263239473004</c:v>
                </c:pt>
                <c:pt idx="31">
                  <c:v>1153.143890467579</c:v>
                </c:pt>
                <c:pt idx="32">
                  <c:v>1195.024541462155</c:v>
                </c:pt>
                <c:pt idx="33">
                  <c:v>1236.90519245673</c:v>
                </c:pt>
                <c:pt idx="34">
                  <c:v>1278.785843451305</c:v>
                </c:pt>
                <c:pt idx="35">
                  <c:v>1320.666494445879</c:v>
                </c:pt>
                <c:pt idx="36">
                  <c:v>1362.547145440455</c:v>
                </c:pt>
                <c:pt idx="37">
                  <c:v>1404.427796435029</c:v>
                </c:pt>
                <c:pt idx="38">
                  <c:v>1446.308447429605</c:v>
                </c:pt>
                <c:pt idx="39">
                  <c:v>1488.18909842418</c:v>
                </c:pt>
                <c:pt idx="40">
                  <c:v>1530.069749418755</c:v>
                </c:pt>
                <c:pt idx="41">
                  <c:v>1571.95040041333</c:v>
                </c:pt>
                <c:pt idx="42">
                  <c:v>1613.831051407905</c:v>
                </c:pt>
                <c:pt idx="43">
                  <c:v>1655.71170240248</c:v>
                </c:pt>
                <c:pt idx="44">
                  <c:v>1697.592353397055</c:v>
                </c:pt>
                <c:pt idx="45">
                  <c:v>1739.47300439163</c:v>
                </c:pt>
                <c:pt idx="46">
                  <c:v>1781.353655386205</c:v>
                </c:pt>
                <c:pt idx="47">
                  <c:v>1823.23430638078</c:v>
                </c:pt>
                <c:pt idx="48">
                  <c:v>1865.114957375355</c:v>
                </c:pt>
                <c:pt idx="49">
                  <c:v>1906.99560836993</c:v>
                </c:pt>
                <c:pt idx="50">
                  <c:v>1948.876259364505</c:v>
                </c:pt>
                <c:pt idx="51">
                  <c:v>1990.75691035908</c:v>
                </c:pt>
                <c:pt idx="52">
                  <c:v>2266.41758241758</c:v>
                </c:pt>
                <c:pt idx="53">
                  <c:v>2671.956043956042</c:v>
                </c:pt>
                <c:pt idx="54">
                  <c:v>3077.494505494504</c:v>
                </c:pt>
                <c:pt idx="55">
                  <c:v>3483.032967032965</c:v>
                </c:pt>
                <c:pt idx="56">
                  <c:v>3888.571428571426</c:v>
                </c:pt>
                <c:pt idx="57">
                  <c:v>4294.109890109887</c:v>
                </c:pt>
                <c:pt idx="58">
                  <c:v>4699.648351648349</c:v>
                </c:pt>
                <c:pt idx="59">
                  <c:v>5105.186813186811</c:v>
                </c:pt>
                <c:pt idx="60">
                  <c:v>5510.725274725272</c:v>
                </c:pt>
                <c:pt idx="61">
                  <c:v>5916.263736263734</c:v>
                </c:pt>
                <c:pt idx="62">
                  <c:v>6321.802197802195</c:v>
                </c:pt>
                <c:pt idx="63">
                  <c:v>6727.340659340657</c:v>
                </c:pt>
                <c:pt idx="64">
                  <c:v>7132.879120879118</c:v>
                </c:pt>
                <c:pt idx="65">
                  <c:v>7538.41758241758</c:v>
                </c:pt>
                <c:pt idx="66">
                  <c:v>7943.956043956041</c:v>
                </c:pt>
                <c:pt idx="67">
                  <c:v>8349.494505494503</c:v>
                </c:pt>
                <c:pt idx="68">
                  <c:v>8755.032967032964</c:v>
                </c:pt>
                <c:pt idx="69">
                  <c:v>9160.571428571425</c:v>
                </c:pt>
                <c:pt idx="70">
                  <c:v>9566.109890109888</c:v>
                </c:pt>
                <c:pt idx="71">
                  <c:v>9971.64835164835</c:v>
                </c:pt>
                <c:pt idx="72">
                  <c:v>10377.18681318681</c:v>
                </c:pt>
                <c:pt idx="73">
                  <c:v>10782.72527472527</c:v>
                </c:pt>
                <c:pt idx="74">
                  <c:v>11188.26373626373</c:v>
                </c:pt>
                <c:pt idx="75">
                  <c:v>11593.8021978022</c:v>
                </c:pt>
                <c:pt idx="76">
                  <c:v>11999.34065934066</c:v>
                </c:pt>
                <c:pt idx="77">
                  <c:v>12404.87912087912</c:v>
                </c:pt>
                <c:pt idx="78">
                  <c:v>12810.41758241758</c:v>
                </c:pt>
                <c:pt idx="79">
                  <c:v>13215.95604395604</c:v>
                </c:pt>
                <c:pt idx="80">
                  <c:v>14711.96965865991</c:v>
                </c:pt>
                <c:pt idx="81">
                  <c:v>16505.38558786345</c:v>
                </c:pt>
                <c:pt idx="82">
                  <c:v>18298.80151706699</c:v>
                </c:pt>
                <c:pt idx="83">
                  <c:v>20092.21744627053</c:v>
                </c:pt>
                <c:pt idx="84">
                  <c:v>21885.63337547407</c:v>
                </c:pt>
                <c:pt idx="85">
                  <c:v>23679.04930467761</c:v>
                </c:pt>
                <c:pt idx="86">
                  <c:v>25472.46523388115</c:v>
                </c:pt>
                <c:pt idx="87">
                  <c:v>27265.8811630847</c:v>
                </c:pt>
                <c:pt idx="88">
                  <c:v>29059.29709228823</c:v>
                </c:pt>
                <c:pt idx="89">
                  <c:v>30852.71302149177</c:v>
                </c:pt>
                <c:pt idx="90">
                  <c:v>32646.12895069531</c:v>
                </c:pt>
                <c:pt idx="91">
                  <c:v>34439.54487989885</c:v>
                </c:pt>
                <c:pt idx="92">
                  <c:v>36232.9608091024</c:v>
                </c:pt>
                <c:pt idx="93">
                  <c:v>38026.37673830593</c:v>
                </c:pt>
                <c:pt idx="94">
                  <c:v>39819.79266750947</c:v>
                </c:pt>
                <c:pt idx="95">
                  <c:v>41613.20859671301</c:v>
                </c:pt>
                <c:pt idx="96">
                  <c:v>46241.67857142854</c:v>
                </c:pt>
                <c:pt idx="97">
                  <c:v>52445.17857142855</c:v>
                </c:pt>
                <c:pt idx="98">
                  <c:v>58648.67857142855</c:v>
                </c:pt>
                <c:pt idx="99">
                  <c:v>64852.17857142855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1380.703401881835</c:v>
                </c:pt>
                <c:pt idx="1">
                  <c:v>1380.703401881835</c:v>
                </c:pt>
                <c:pt idx="2">
                  <c:v>1380.703401881835</c:v>
                </c:pt>
                <c:pt idx="3">
                  <c:v>1380.703401881835</c:v>
                </c:pt>
                <c:pt idx="4">
                  <c:v>1380.703401881835</c:v>
                </c:pt>
                <c:pt idx="5">
                  <c:v>1380.703401881835</c:v>
                </c:pt>
                <c:pt idx="6">
                  <c:v>1380.703401881835</c:v>
                </c:pt>
                <c:pt idx="7">
                  <c:v>1380.703401881835</c:v>
                </c:pt>
                <c:pt idx="8">
                  <c:v>1380.703401881835</c:v>
                </c:pt>
                <c:pt idx="9">
                  <c:v>1380.703401881835</c:v>
                </c:pt>
                <c:pt idx="10">
                  <c:v>1380.703401881835</c:v>
                </c:pt>
                <c:pt idx="11">
                  <c:v>1380.703401881835</c:v>
                </c:pt>
                <c:pt idx="12">
                  <c:v>1380.703401881835</c:v>
                </c:pt>
                <c:pt idx="13">
                  <c:v>1380.703401881835</c:v>
                </c:pt>
                <c:pt idx="14">
                  <c:v>1380.703401881835</c:v>
                </c:pt>
                <c:pt idx="15">
                  <c:v>1380.703401881835</c:v>
                </c:pt>
                <c:pt idx="16">
                  <c:v>1380.703401881835</c:v>
                </c:pt>
                <c:pt idx="17">
                  <c:v>1380.703401881835</c:v>
                </c:pt>
                <c:pt idx="18">
                  <c:v>1380.893617086545</c:v>
                </c:pt>
                <c:pt idx="19">
                  <c:v>1381.274047495965</c:v>
                </c:pt>
                <c:pt idx="20">
                  <c:v>1381.654477905385</c:v>
                </c:pt>
                <c:pt idx="21">
                  <c:v>1382.034908314804</c:v>
                </c:pt>
                <c:pt idx="22">
                  <c:v>1382.415338724224</c:v>
                </c:pt>
                <c:pt idx="23">
                  <c:v>1382.795769133643</c:v>
                </c:pt>
                <c:pt idx="24">
                  <c:v>1383.176199543063</c:v>
                </c:pt>
                <c:pt idx="25">
                  <c:v>1383.556629952483</c:v>
                </c:pt>
                <c:pt idx="26">
                  <c:v>1383.937060361903</c:v>
                </c:pt>
                <c:pt idx="27">
                  <c:v>1384.317490771322</c:v>
                </c:pt>
                <c:pt idx="28">
                  <c:v>1384.697921180742</c:v>
                </c:pt>
                <c:pt idx="29">
                  <c:v>1385.078351590162</c:v>
                </c:pt>
                <c:pt idx="30">
                  <c:v>1385.458781999582</c:v>
                </c:pt>
                <c:pt idx="31">
                  <c:v>1385.839212409001</c:v>
                </c:pt>
                <c:pt idx="32">
                  <c:v>1386.219642818421</c:v>
                </c:pt>
                <c:pt idx="33">
                  <c:v>1386.600073227841</c:v>
                </c:pt>
                <c:pt idx="34">
                  <c:v>1386.98050363726</c:v>
                </c:pt>
                <c:pt idx="35">
                  <c:v>1387.36093404668</c:v>
                </c:pt>
                <c:pt idx="36">
                  <c:v>1387.7413644561</c:v>
                </c:pt>
                <c:pt idx="37">
                  <c:v>1388.121794865519</c:v>
                </c:pt>
                <c:pt idx="38">
                  <c:v>1388.502225274939</c:v>
                </c:pt>
                <c:pt idx="39">
                  <c:v>1388.882655684359</c:v>
                </c:pt>
                <c:pt idx="40">
                  <c:v>1389.263086093779</c:v>
                </c:pt>
                <c:pt idx="41">
                  <c:v>1389.643516503198</c:v>
                </c:pt>
                <c:pt idx="42">
                  <c:v>1390.023946912618</c:v>
                </c:pt>
                <c:pt idx="43">
                  <c:v>1390.404377322038</c:v>
                </c:pt>
                <c:pt idx="44">
                  <c:v>1390.784807731457</c:v>
                </c:pt>
                <c:pt idx="45">
                  <c:v>1391.165238140877</c:v>
                </c:pt>
                <c:pt idx="46">
                  <c:v>1391.545668550297</c:v>
                </c:pt>
                <c:pt idx="47">
                  <c:v>1391.926098959717</c:v>
                </c:pt>
                <c:pt idx="48">
                  <c:v>1392.306529369136</c:v>
                </c:pt>
                <c:pt idx="49">
                  <c:v>1392.686959778556</c:v>
                </c:pt>
                <c:pt idx="50">
                  <c:v>1393.067390187976</c:v>
                </c:pt>
                <c:pt idx="51">
                  <c:v>1393.447820597395</c:v>
                </c:pt>
                <c:pt idx="52">
                  <c:v>1388.437769668426</c:v>
                </c:pt>
                <c:pt idx="53">
                  <c:v>1380.433006884796</c:v>
                </c:pt>
                <c:pt idx="54">
                  <c:v>1372.428244101166</c:v>
                </c:pt>
                <c:pt idx="55">
                  <c:v>1364.423481317536</c:v>
                </c:pt>
                <c:pt idx="56">
                  <c:v>1356.418718533906</c:v>
                </c:pt>
                <c:pt idx="57">
                  <c:v>1348.413955750277</c:v>
                </c:pt>
                <c:pt idx="58">
                  <c:v>1340.409192966647</c:v>
                </c:pt>
                <c:pt idx="59">
                  <c:v>1332.404430183017</c:v>
                </c:pt>
                <c:pt idx="60">
                  <c:v>1324.399667399387</c:v>
                </c:pt>
                <c:pt idx="61">
                  <c:v>1316.394904615757</c:v>
                </c:pt>
                <c:pt idx="62">
                  <c:v>1308.390141832127</c:v>
                </c:pt>
                <c:pt idx="63">
                  <c:v>1300.385379048497</c:v>
                </c:pt>
                <c:pt idx="64">
                  <c:v>1292.380616264868</c:v>
                </c:pt>
                <c:pt idx="65">
                  <c:v>1284.375853481237</c:v>
                </c:pt>
                <c:pt idx="66">
                  <c:v>1276.371090697608</c:v>
                </c:pt>
                <c:pt idx="67">
                  <c:v>1268.366327913978</c:v>
                </c:pt>
                <c:pt idx="68">
                  <c:v>1260.361565130348</c:v>
                </c:pt>
                <c:pt idx="69">
                  <c:v>1252.356802346718</c:v>
                </c:pt>
                <c:pt idx="70">
                  <c:v>1244.352039563088</c:v>
                </c:pt>
                <c:pt idx="71">
                  <c:v>1236.347276779458</c:v>
                </c:pt>
                <c:pt idx="72">
                  <c:v>1228.342513995828</c:v>
                </c:pt>
                <c:pt idx="73">
                  <c:v>1220.337751212199</c:v>
                </c:pt>
                <c:pt idx="74">
                  <c:v>1212.332988428569</c:v>
                </c:pt>
                <c:pt idx="75">
                  <c:v>1204.328225644939</c:v>
                </c:pt>
                <c:pt idx="76">
                  <c:v>1196.323462861309</c:v>
                </c:pt>
                <c:pt idx="77">
                  <c:v>1188.318700077679</c:v>
                </c:pt>
                <c:pt idx="78">
                  <c:v>1180.313937294049</c:v>
                </c:pt>
                <c:pt idx="79">
                  <c:v>1172.309174510419</c:v>
                </c:pt>
                <c:pt idx="80">
                  <c:v>1146.035892680806</c:v>
                </c:pt>
                <c:pt idx="81">
                  <c:v>1114.780287475016</c:v>
                </c:pt>
                <c:pt idx="82">
                  <c:v>1083.524682269225</c:v>
                </c:pt>
                <c:pt idx="83">
                  <c:v>1052.269077063435</c:v>
                </c:pt>
                <c:pt idx="84">
                  <c:v>1021.013471857644</c:v>
                </c:pt>
                <c:pt idx="85">
                  <c:v>989.7578666518535</c:v>
                </c:pt>
                <c:pt idx="86">
                  <c:v>958.502261446063</c:v>
                </c:pt>
                <c:pt idx="87">
                  <c:v>927.2466562402725</c:v>
                </c:pt>
                <c:pt idx="88">
                  <c:v>895.991051034482</c:v>
                </c:pt>
                <c:pt idx="89">
                  <c:v>864.7354458286914</c:v>
                </c:pt>
                <c:pt idx="90">
                  <c:v>833.479840622901</c:v>
                </c:pt>
                <c:pt idx="91">
                  <c:v>802.2242354171104</c:v>
                </c:pt>
                <c:pt idx="92">
                  <c:v>770.96863021132</c:v>
                </c:pt>
                <c:pt idx="93">
                  <c:v>739.7130250055294</c:v>
                </c:pt>
                <c:pt idx="94">
                  <c:v>708.4574197997389</c:v>
                </c:pt>
                <c:pt idx="95">
                  <c:v>677.2018145939484</c:v>
                </c:pt>
                <c:pt idx="96">
                  <c:v>675.5083841633087</c:v>
                </c:pt>
                <c:pt idx="97">
                  <c:v>690.2383841633088</c:v>
                </c:pt>
                <c:pt idx="98">
                  <c:v>704.9683841633089</c:v>
                </c:pt>
                <c:pt idx="99">
                  <c:v>719.698384163309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22422.32220136904</c:v>
                </c:pt>
                <c:pt idx="1">
                  <c:v>22422.32220136904</c:v>
                </c:pt>
                <c:pt idx="2">
                  <c:v>22422.32220136904</c:v>
                </c:pt>
                <c:pt idx="3">
                  <c:v>22422.32220136904</c:v>
                </c:pt>
                <c:pt idx="4">
                  <c:v>22422.32220136904</c:v>
                </c:pt>
                <c:pt idx="5">
                  <c:v>22422.32220136904</c:v>
                </c:pt>
                <c:pt idx="6">
                  <c:v>22422.32220136904</c:v>
                </c:pt>
                <c:pt idx="7">
                  <c:v>22422.32220136904</c:v>
                </c:pt>
                <c:pt idx="8">
                  <c:v>22422.32220136904</c:v>
                </c:pt>
                <c:pt idx="9">
                  <c:v>22422.32220136904</c:v>
                </c:pt>
                <c:pt idx="10">
                  <c:v>22422.32220136904</c:v>
                </c:pt>
                <c:pt idx="11">
                  <c:v>22422.32220136904</c:v>
                </c:pt>
                <c:pt idx="12">
                  <c:v>22422.32220136904</c:v>
                </c:pt>
                <c:pt idx="13">
                  <c:v>22422.32220136904</c:v>
                </c:pt>
                <c:pt idx="14">
                  <c:v>22422.32220136904</c:v>
                </c:pt>
                <c:pt idx="15">
                  <c:v>22422.32220136904</c:v>
                </c:pt>
                <c:pt idx="16">
                  <c:v>22422.32220136904</c:v>
                </c:pt>
                <c:pt idx="17">
                  <c:v>22422.32220136904</c:v>
                </c:pt>
                <c:pt idx="18">
                  <c:v>22422.17729368591</c:v>
                </c:pt>
                <c:pt idx="19">
                  <c:v>22421.88747831965</c:v>
                </c:pt>
                <c:pt idx="20">
                  <c:v>22421.5976629534</c:v>
                </c:pt>
                <c:pt idx="21">
                  <c:v>22421.30784758713</c:v>
                </c:pt>
                <c:pt idx="22">
                  <c:v>22421.01803222087</c:v>
                </c:pt>
                <c:pt idx="23">
                  <c:v>22420.72821685461</c:v>
                </c:pt>
                <c:pt idx="24">
                  <c:v>22420.43840148835</c:v>
                </c:pt>
                <c:pt idx="25">
                  <c:v>22420.14858612209</c:v>
                </c:pt>
                <c:pt idx="26">
                  <c:v>22419.85877075583</c:v>
                </c:pt>
                <c:pt idx="27">
                  <c:v>22419.56895538956</c:v>
                </c:pt>
                <c:pt idx="28">
                  <c:v>22419.2791400233</c:v>
                </c:pt>
                <c:pt idx="29">
                  <c:v>22418.98932465704</c:v>
                </c:pt>
                <c:pt idx="30">
                  <c:v>22418.69950929078</c:v>
                </c:pt>
                <c:pt idx="31">
                  <c:v>22418.40969392452</c:v>
                </c:pt>
                <c:pt idx="32">
                  <c:v>22418.11987855826</c:v>
                </c:pt>
                <c:pt idx="33">
                  <c:v>22417.830063192</c:v>
                </c:pt>
                <c:pt idx="34">
                  <c:v>22417.54024782574</c:v>
                </c:pt>
                <c:pt idx="35">
                  <c:v>22417.25043245948</c:v>
                </c:pt>
                <c:pt idx="36">
                  <c:v>22416.96061709322</c:v>
                </c:pt>
                <c:pt idx="37">
                  <c:v>22416.67080172696</c:v>
                </c:pt>
                <c:pt idx="38">
                  <c:v>22416.38098636069</c:v>
                </c:pt>
                <c:pt idx="39">
                  <c:v>22416.09117099443</c:v>
                </c:pt>
                <c:pt idx="40">
                  <c:v>22415.80135562817</c:v>
                </c:pt>
                <c:pt idx="41">
                  <c:v>22415.51154026191</c:v>
                </c:pt>
                <c:pt idx="42">
                  <c:v>22415.22172489565</c:v>
                </c:pt>
                <c:pt idx="43">
                  <c:v>22414.9319095294</c:v>
                </c:pt>
                <c:pt idx="44">
                  <c:v>22414.64209416313</c:v>
                </c:pt>
                <c:pt idx="45">
                  <c:v>22414.35227879687</c:v>
                </c:pt>
                <c:pt idx="46">
                  <c:v>22414.06246343061</c:v>
                </c:pt>
                <c:pt idx="47">
                  <c:v>22413.77264806435</c:v>
                </c:pt>
                <c:pt idx="48">
                  <c:v>22413.48283269808</c:v>
                </c:pt>
                <c:pt idx="49">
                  <c:v>22413.19301733183</c:v>
                </c:pt>
                <c:pt idx="50">
                  <c:v>22412.90320196556</c:v>
                </c:pt>
                <c:pt idx="51">
                  <c:v>22412.6133865993</c:v>
                </c:pt>
                <c:pt idx="52">
                  <c:v>22262.6896145668</c:v>
                </c:pt>
                <c:pt idx="53">
                  <c:v>22029.6358666086</c:v>
                </c:pt>
                <c:pt idx="54">
                  <c:v>21796.5821186504</c:v>
                </c:pt>
                <c:pt idx="55">
                  <c:v>21563.5283706922</c:v>
                </c:pt>
                <c:pt idx="56">
                  <c:v>21330.474622734</c:v>
                </c:pt>
                <c:pt idx="57">
                  <c:v>21097.42087477581</c:v>
                </c:pt>
                <c:pt idx="58">
                  <c:v>20864.3671268176</c:v>
                </c:pt>
                <c:pt idx="59">
                  <c:v>20631.31337885941</c:v>
                </c:pt>
                <c:pt idx="60">
                  <c:v>20398.25963090121</c:v>
                </c:pt>
                <c:pt idx="61">
                  <c:v>20165.20588294301</c:v>
                </c:pt>
                <c:pt idx="62">
                  <c:v>19932.15213498481</c:v>
                </c:pt>
                <c:pt idx="63">
                  <c:v>19699.09838702661</c:v>
                </c:pt>
                <c:pt idx="64">
                  <c:v>19466.04463906841</c:v>
                </c:pt>
                <c:pt idx="65">
                  <c:v>19232.99089111021</c:v>
                </c:pt>
                <c:pt idx="66">
                  <c:v>18999.93714315201</c:v>
                </c:pt>
                <c:pt idx="67">
                  <c:v>18766.88339519381</c:v>
                </c:pt>
                <c:pt idx="68">
                  <c:v>18533.82964723562</c:v>
                </c:pt>
                <c:pt idx="69">
                  <c:v>18300.77589927742</c:v>
                </c:pt>
                <c:pt idx="70">
                  <c:v>18067.72215131922</c:v>
                </c:pt>
                <c:pt idx="71">
                  <c:v>17834.66840336102</c:v>
                </c:pt>
                <c:pt idx="72">
                  <c:v>17601.61465540282</c:v>
                </c:pt>
                <c:pt idx="73">
                  <c:v>17368.56090744463</c:v>
                </c:pt>
                <c:pt idx="74">
                  <c:v>17135.50715948643</c:v>
                </c:pt>
                <c:pt idx="75">
                  <c:v>16902.45341152823</c:v>
                </c:pt>
                <c:pt idx="76">
                  <c:v>16669.39966357003</c:v>
                </c:pt>
                <c:pt idx="77">
                  <c:v>16436.34591561183</c:v>
                </c:pt>
                <c:pt idx="78">
                  <c:v>16203.29216765363</c:v>
                </c:pt>
                <c:pt idx="79">
                  <c:v>15970.23841969543</c:v>
                </c:pt>
                <c:pt idx="80">
                  <c:v>15628.93044209883</c:v>
                </c:pt>
                <c:pt idx="81">
                  <c:v>15258.09858369175</c:v>
                </c:pt>
                <c:pt idx="82">
                  <c:v>14887.26672528467</c:v>
                </c:pt>
                <c:pt idx="83">
                  <c:v>14516.43486687759</c:v>
                </c:pt>
                <c:pt idx="84">
                  <c:v>14145.60300847051</c:v>
                </c:pt>
                <c:pt idx="85">
                  <c:v>13774.77115006343</c:v>
                </c:pt>
                <c:pt idx="86">
                  <c:v>13403.93929165635</c:v>
                </c:pt>
                <c:pt idx="87">
                  <c:v>13033.10743324927</c:v>
                </c:pt>
                <c:pt idx="88">
                  <c:v>12662.27557484219</c:v>
                </c:pt>
                <c:pt idx="89">
                  <c:v>12291.44371643511</c:v>
                </c:pt>
                <c:pt idx="90">
                  <c:v>11920.61185802803</c:v>
                </c:pt>
                <c:pt idx="91">
                  <c:v>11549.77999962095</c:v>
                </c:pt>
                <c:pt idx="92">
                  <c:v>11178.94814121387</c:v>
                </c:pt>
                <c:pt idx="93">
                  <c:v>10808.11628280679</c:v>
                </c:pt>
                <c:pt idx="94">
                  <c:v>10437.28442439971</c:v>
                </c:pt>
                <c:pt idx="95">
                  <c:v>10066.45256599263</c:v>
                </c:pt>
                <c:pt idx="96">
                  <c:v>9208.97904513296</c:v>
                </c:pt>
                <c:pt idx="97">
                  <c:v>8081.149045132957</c:v>
                </c:pt>
                <c:pt idx="98">
                  <c:v>6953.319045132956</c:v>
                </c:pt>
                <c:pt idx="99">
                  <c:v>5825.489045132954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1534.69387755102</c:v>
                </c:pt>
                <c:pt idx="1">
                  <c:v>1534.69387755102</c:v>
                </c:pt>
                <c:pt idx="2">
                  <c:v>1534.69387755102</c:v>
                </c:pt>
                <c:pt idx="3">
                  <c:v>1534.69387755102</c:v>
                </c:pt>
                <c:pt idx="4">
                  <c:v>1534.69387755102</c:v>
                </c:pt>
                <c:pt idx="5">
                  <c:v>1534.69387755102</c:v>
                </c:pt>
                <c:pt idx="6">
                  <c:v>1534.69387755102</c:v>
                </c:pt>
                <c:pt idx="7">
                  <c:v>1534.69387755102</c:v>
                </c:pt>
                <c:pt idx="8">
                  <c:v>1534.69387755102</c:v>
                </c:pt>
                <c:pt idx="9">
                  <c:v>1534.69387755102</c:v>
                </c:pt>
                <c:pt idx="10">
                  <c:v>1534.69387755102</c:v>
                </c:pt>
                <c:pt idx="11">
                  <c:v>1534.69387755102</c:v>
                </c:pt>
                <c:pt idx="12">
                  <c:v>1534.69387755102</c:v>
                </c:pt>
                <c:pt idx="13">
                  <c:v>1534.69387755102</c:v>
                </c:pt>
                <c:pt idx="14">
                  <c:v>1534.69387755102</c:v>
                </c:pt>
                <c:pt idx="15">
                  <c:v>1534.69387755102</c:v>
                </c:pt>
                <c:pt idx="16">
                  <c:v>1534.69387755102</c:v>
                </c:pt>
                <c:pt idx="17">
                  <c:v>1534.69387755102</c:v>
                </c:pt>
                <c:pt idx="18">
                  <c:v>1551.481098768621</c:v>
                </c:pt>
                <c:pt idx="19">
                  <c:v>1585.055541203823</c:v>
                </c:pt>
                <c:pt idx="20">
                  <c:v>1618.629983639025</c:v>
                </c:pt>
                <c:pt idx="21">
                  <c:v>1652.204426074227</c:v>
                </c:pt>
                <c:pt idx="22">
                  <c:v>1685.778868509429</c:v>
                </c:pt>
                <c:pt idx="23">
                  <c:v>1719.353310944631</c:v>
                </c:pt>
                <c:pt idx="24">
                  <c:v>1752.927753379833</c:v>
                </c:pt>
                <c:pt idx="25">
                  <c:v>1786.502195815035</c:v>
                </c:pt>
                <c:pt idx="26">
                  <c:v>1820.076638250237</c:v>
                </c:pt>
                <c:pt idx="27">
                  <c:v>1853.651080685439</c:v>
                </c:pt>
                <c:pt idx="28">
                  <c:v>1887.225523120641</c:v>
                </c:pt>
                <c:pt idx="29">
                  <c:v>1920.799965555843</c:v>
                </c:pt>
                <c:pt idx="30">
                  <c:v>1954.374407991045</c:v>
                </c:pt>
                <c:pt idx="31">
                  <c:v>1987.948850426247</c:v>
                </c:pt>
                <c:pt idx="32">
                  <c:v>2021.523292861448</c:v>
                </c:pt>
                <c:pt idx="33">
                  <c:v>2055.09773529665</c:v>
                </c:pt>
                <c:pt idx="34">
                  <c:v>2088.672177731852</c:v>
                </c:pt>
                <c:pt idx="35">
                  <c:v>2122.246620167054</c:v>
                </c:pt>
                <c:pt idx="36">
                  <c:v>2155.821062602256</c:v>
                </c:pt>
                <c:pt idx="37">
                  <c:v>2189.395505037458</c:v>
                </c:pt>
                <c:pt idx="38">
                  <c:v>2222.96994747266</c:v>
                </c:pt>
                <c:pt idx="39">
                  <c:v>2256.544389907862</c:v>
                </c:pt>
                <c:pt idx="40">
                  <c:v>2290.118832343064</c:v>
                </c:pt>
                <c:pt idx="41">
                  <c:v>2323.693274778266</c:v>
                </c:pt>
                <c:pt idx="42">
                  <c:v>2357.267717213468</c:v>
                </c:pt>
                <c:pt idx="43">
                  <c:v>2390.84215964867</c:v>
                </c:pt>
                <c:pt idx="44">
                  <c:v>2424.416602083872</c:v>
                </c:pt>
                <c:pt idx="45">
                  <c:v>2457.991044519073</c:v>
                </c:pt>
                <c:pt idx="46">
                  <c:v>2491.565486954275</c:v>
                </c:pt>
                <c:pt idx="47">
                  <c:v>2525.139929389477</c:v>
                </c:pt>
                <c:pt idx="48">
                  <c:v>2558.714371824679</c:v>
                </c:pt>
                <c:pt idx="49">
                  <c:v>2592.288814259881</c:v>
                </c:pt>
                <c:pt idx="50">
                  <c:v>2625.863256695083</c:v>
                </c:pt>
                <c:pt idx="51">
                  <c:v>2659.437699130285</c:v>
                </c:pt>
                <c:pt idx="52">
                  <c:v>2711.507064364207</c:v>
                </c:pt>
                <c:pt idx="53">
                  <c:v>2773.85138670853</c:v>
                </c:pt>
                <c:pt idx="54">
                  <c:v>2836.195709052852</c:v>
                </c:pt>
                <c:pt idx="55">
                  <c:v>2898.540031397174</c:v>
                </c:pt>
                <c:pt idx="56">
                  <c:v>2960.884353741496</c:v>
                </c:pt>
                <c:pt idx="57">
                  <c:v>3023.228676085819</c:v>
                </c:pt>
                <c:pt idx="58">
                  <c:v>3085.572998430141</c:v>
                </c:pt>
                <c:pt idx="59">
                  <c:v>3147.917320774463</c:v>
                </c:pt>
                <c:pt idx="60">
                  <c:v>3210.261643118786</c:v>
                </c:pt>
                <c:pt idx="61">
                  <c:v>3272.605965463108</c:v>
                </c:pt>
                <c:pt idx="62">
                  <c:v>3334.95028780743</c:v>
                </c:pt>
                <c:pt idx="63">
                  <c:v>3397.294610151753</c:v>
                </c:pt>
                <c:pt idx="64">
                  <c:v>3459.638932496075</c:v>
                </c:pt>
                <c:pt idx="65">
                  <c:v>3521.983254840397</c:v>
                </c:pt>
                <c:pt idx="66">
                  <c:v>3584.32757718472</c:v>
                </c:pt>
                <c:pt idx="67">
                  <c:v>3646.671899529042</c:v>
                </c:pt>
                <c:pt idx="68">
                  <c:v>3709.016221873364</c:v>
                </c:pt>
                <c:pt idx="69">
                  <c:v>3771.360544217687</c:v>
                </c:pt>
                <c:pt idx="70">
                  <c:v>3833.704866562009</c:v>
                </c:pt>
                <c:pt idx="71">
                  <c:v>3896.049188906331</c:v>
                </c:pt>
                <c:pt idx="72">
                  <c:v>3958.393511250653</c:v>
                </c:pt>
                <c:pt idx="73">
                  <c:v>4020.737833594976</c:v>
                </c:pt>
                <c:pt idx="74">
                  <c:v>4083.082155939298</c:v>
                </c:pt>
                <c:pt idx="75">
                  <c:v>4145.42647828362</c:v>
                </c:pt>
                <c:pt idx="76">
                  <c:v>4207.770800627943</c:v>
                </c:pt>
                <c:pt idx="77">
                  <c:v>4270.115122972265</c:v>
                </c:pt>
                <c:pt idx="78">
                  <c:v>4332.459445316587</c:v>
                </c:pt>
                <c:pt idx="79">
                  <c:v>4394.80376766091</c:v>
                </c:pt>
                <c:pt idx="80">
                  <c:v>4529.74534946722</c:v>
                </c:pt>
                <c:pt idx="81">
                  <c:v>4684.486183854072</c:v>
                </c:pt>
                <c:pt idx="82">
                  <c:v>4839.227018240924</c:v>
                </c:pt>
                <c:pt idx="83">
                  <c:v>4993.967852627776</c:v>
                </c:pt>
                <c:pt idx="84">
                  <c:v>5148.708687014629</c:v>
                </c:pt>
                <c:pt idx="85">
                  <c:v>5303.44952140148</c:v>
                </c:pt>
                <c:pt idx="86">
                  <c:v>5458.190355788332</c:v>
                </c:pt>
                <c:pt idx="87">
                  <c:v>5612.931190175184</c:v>
                </c:pt>
                <c:pt idx="88">
                  <c:v>5767.672024562037</c:v>
                </c:pt>
                <c:pt idx="89">
                  <c:v>5922.412858948889</c:v>
                </c:pt>
                <c:pt idx="90">
                  <c:v>6077.153693335742</c:v>
                </c:pt>
                <c:pt idx="91">
                  <c:v>6231.894527722594</c:v>
                </c:pt>
                <c:pt idx="92">
                  <c:v>6386.635362109446</c:v>
                </c:pt>
                <c:pt idx="93">
                  <c:v>6541.376196496297</c:v>
                </c:pt>
                <c:pt idx="94">
                  <c:v>6696.11703088315</c:v>
                </c:pt>
                <c:pt idx="95">
                  <c:v>6850.857865270003</c:v>
                </c:pt>
                <c:pt idx="96">
                  <c:v>7096.62030612245</c:v>
                </c:pt>
                <c:pt idx="97">
                  <c:v>7392.95030612245</c:v>
                </c:pt>
                <c:pt idx="98">
                  <c:v>7689.280306122449</c:v>
                </c:pt>
                <c:pt idx="99">
                  <c:v>7985.61030612245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03592"/>
        <c:axId val="20577498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25250.74371472255</c:v>
                </c:pt>
                <c:pt idx="1">
                  <c:v>25250.74371472255</c:v>
                </c:pt>
                <c:pt idx="2">
                  <c:v>25250.74371472255</c:v>
                </c:pt>
                <c:pt idx="3">
                  <c:v>25250.74371472255</c:v>
                </c:pt>
                <c:pt idx="4">
                  <c:v>25250.74371472255</c:v>
                </c:pt>
                <c:pt idx="5">
                  <c:v>25250.74371472255</c:v>
                </c:pt>
                <c:pt idx="6">
                  <c:v>25250.74371472255</c:v>
                </c:pt>
                <c:pt idx="7">
                  <c:v>25250.74371472255</c:v>
                </c:pt>
                <c:pt idx="8">
                  <c:v>25250.74371472255</c:v>
                </c:pt>
                <c:pt idx="9">
                  <c:v>25250.74371472255</c:v>
                </c:pt>
                <c:pt idx="10">
                  <c:v>25250.74371472255</c:v>
                </c:pt>
                <c:pt idx="11">
                  <c:v>25250.74371472255</c:v>
                </c:pt>
                <c:pt idx="12">
                  <c:v>25250.74371472255</c:v>
                </c:pt>
                <c:pt idx="13">
                  <c:v>25250.74371472255</c:v>
                </c:pt>
                <c:pt idx="14">
                  <c:v>25250.74371472255</c:v>
                </c:pt>
                <c:pt idx="15">
                  <c:v>25250.74371472255</c:v>
                </c:pt>
                <c:pt idx="16">
                  <c:v>25250.74371472255</c:v>
                </c:pt>
                <c:pt idx="17">
                  <c:v>25250.74371472255</c:v>
                </c:pt>
                <c:pt idx="18">
                  <c:v>25250.74371472255</c:v>
                </c:pt>
                <c:pt idx="19">
                  <c:v>25250.74371472255</c:v>
                </c:pt>
                <c:pt idx="20">
                  <c:v>25250.74371472255</c:v>
                </c:pt>
                <c:pt idx="21">
                  <c:v>25250.74371472255</c:v>
                </c:pt>
                <c:pt idx="22">
                  <c:v>25250.74371472255</c:v>
                </c:pt>
                <c:pt idx="23">
                  <c:v>25250.74371472255</c:v>
                </c:pt>
                <c:pt idx="24">
                  <c:v>25250.74371472255</c:v>
                </c:pt>
                <c:pt idx="25">
                  <c:v>25250.74371472255</c:v>
                </c:pt>
                <c:pt idx="26">
                  <c:v>25250.74371472255</c:v>
                </c:pt>
                <c:pt idx="27">
                  <c:v>25250.74371472255</c:v>
                </c:pt>
                <c:pt idx="28">
                  <c:v>25250.74371472255</c:v>
                </c:pt>
                <c:pt idx="29">
                  <c:v>25250.74371472255</c:v>
                </c:pt>
                <c:pt idx="30">
                  <c:v>25250.74371472255</c:v>
                </c:pt>
                <c:pt idx="31">
                  <c:v>25250.74371472255</c:v>
                </c:pt>
                <c:pt idx="32">
                  <c:v>25250.74371472255</c:v>
                </c:pt>
                <c:pt idx="33">
                  <c:v>25250.74371472255</c:v>
                </c:pt>
                <c:pt idx="34">
                  <c:v>25250.74371472255</c:v>
                </c:pt>
                <c:pt idx="35">
                  <c:v>25250.74371472254</c:v>
                </c:pt>
                <c:pt idx="36">
                  <c:v>25250.74371472254</c:v>
                </c:pt>
                <c:pt idx="37">
                  <c:v>25250.74371472254</c:v>
                </c:pt>
                <c:pt idx="38">
                  <c:v>25250.74371472254</c:v>
                </c:pt>
                <c:pt idx="39">
                  <c:v>25250.74371472254</c:v>
                </c:pt>
                <c:pt idx="40">
                  <c:v>25250.74371472254</c:v>
                </c:pt>
                <c:pt idx="41">
                  <c:v>25250.74371472254</c:v>
                </c:pt>
                <c:pt idx="42">
                  <c:v>25250.74371472254</c:v>
                </c:pt>
                <c:pt idx="43">
                  <c:v>25250.74371472254</c:v>
                </c:pt>
                <c:pt idx="44">
                  <c:v>25250.74371472254</c:v>
                </c:pt>
                <c:pt idx="45">
                  <c:v>25250.74371472254</c:v>
                </c:pt>
                <c:pt idx="46">
                  <c:v>25250.74371472254</c:v>
                </c:pt>
                <c:pt idx="47">
                  <c:v>25250.74371472254</c:v>
                </c:pt>
                <c:pt idx="48">
                  <c:v>25250.74371472254</c:v>
                </c:pt>
                <c:pt idx="49">
                  <c:v>25250.74371472254</c:v>
                </c:pt>
                <c:pt idx="50">
                  <c:v>25250.74371472254</c:v>
                </c:pt>
                <c:pt idx="51">
                  <c:v>25250.74371472254</c:v>
                </c:pt>
                <c:pt idx="52">
                  <c:v>25250.74371472254</c:v>
                </c:pt>
                <c:pt idx="53">
                  <c:v>25250.74371472254</c:v>
                </c:pt>
                <c:pt idx="54">
                  <c:v>25250.74371472254</c:v>
                </c:pt>
                <c:pt idx="55">
                  <c:v>25250.74371472254</c:v>
                </c:pt>
                <c:pt idx="56">
                  <c:v>25250.74371472254</c:v>
                </c:pt>
                <c:pt idx="57">
                  <c:v>25250.74371472254</c:v>
                </c:pt>
                <c:pt idx="58">
                  <c:v>25250.74371472254</c:v>
                </c:pt>
                <c:pt idx="59">
                  <c:v>25250.74371472254</c:v>
                </c:pt>
                <c:pt idx="60">
                  <c:v>25250.74371472254</c:v>
                </c:pt>
                <c:pt idx="61">
                  <c:v>25250.74371472254</c:v>
                </c:pt>
                <c:pt idx="62">
                  <c:v>25250.74371472254</c:v>
                </c:pt>
                <c:pt idx="63">
                  <c:v>25250.74371472254</c:v>
                </c:pt>
                <c:pt idx="64">
                  <c:v>25250.74371472254</c:v>
                </c:pt>
                <c:pt idx="65">
                  <c:v>25250.74371472254</c:v>
                </c:pt>
                <c:pt idx="66">
                  <c:v>25250.74371472254</c:v>
                </c:pt>
                <c:pt idx="67">
                  <c:v>25250.74371472255</c:v>
                </c:pt>
                <c:pt idx="68">
                  <c:v>25250.74371472255</c:v>
                </c:pt>
                <c:pt idx="69">
                  <c:v>25250.74371472255</c:v>
                </c:pt>
                <c:pt idx="70">
                  <c:v>25250.74371472255</c:v>
                </c:pt>
                <c:pt idx="71">
                  <c:v>25250.74371472255</c:v>
                </c:pt>
                <c:pt idx="72">
                  <c:v>25250.74371472255</c:v>
                </c:pt>
                <c:pt idx="73">
                  <c:v>25250.74371472255</c:v>
                </c:pt>
                <c:pt idx="74">
                  <c:v>25250.74371472255</c:v>
                </c:pt>
                <c:pt idx="75">
                  <c:v>25250.74371472255</c:v>
                </c:pt>
                <c:pt idx="76">
                  <c:v>25250.74371472255</c:v>
                </c:pt>
                <c:pt idx="77">
                  <c:v>25250.74371472255</c:v>
                </c:pt>
                <c:pt idx="78">
                  <c:v>25250.74371472255</c:v>
                </c:pt>
                <c:pt idx="79">
                  <c:v>25250.74371472255</c:v>
                </c:pt>
                <c:pt idx="80">
                  <c:v>25250.74371472255</c:v>
                </c:pt>
                <c:pt idx="81">
                  <c:v>25250.74371472255</c:v>
                </c:pt>
                <c:pt idx="82">
                  <c:v>25250.74371472255</c:v>
                </c:pt>
                <c:pt idx="83">
                  <c:v>25250.74371472255</c:v>
                </c:pt>
                <c:pt idx="84">
                  <c:v>25250.74371472255</c:v>
                </c:pt>
                <c:pt idx="85">
                  <c:v>25250.74371472255</c:v>
                </c:pt>
                <c:pt idx="86">
                  <c:v>25250.74371472255</c:v>
                </c:pt>
                <c:pt idx="87">
                  <c:v>25250.74371472255</c:v>
                </c:pt>
                <c:pt idx="88">
                  <c:v>25250.74371472255</c:v>
                </c:pt>
                <c:pt idx="89">
                  <c:v>25250.74371472255</c:v>
                </c:pt>
                <c:pt idx="90">
                  <c:v>25250.74371472255</c:v>
                </c:pt>
                <c:pt idx="91">
                  <c:v>25250.74371472255</c:v>
                </c:pt>
                <c:pt idx="92">
                  <c:v>25250.74371472255</c:v>
                </c:pt>
                <c:pt idx="93">
                  <c:v>25250.74371472255</c:v>
                </c:pt>
                <c:pt idx="94">
                  <c:v>25250.74371472255</c:v>
                </c:pt>
                <c:pt idx="95">
                  <c:v>25250.74371472255</c:v>
                </c:pt>
                <c:pt idx="96">
                  <c:v>25250.74371472255</c:v>
                </c:pt>
                <c:pt idx="97">
                  <c:v>25250.74371472255</c:v>
                </c:pt>
                <c:pt idx="98">
                  <c:v>25250.74371472255</c:v>
                </c:pt>
                <c:pt idx="99">
                  <c:v>25250.74371472255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43439.21440444288</c:v>
                </c:pt>
                <c:pt idx="1">
                  <c:v>43098.95440444288</c:v>
                </c:pt>
                <c:pt idx="2">
                  <c:v>42758.69440444288</c:v>
                </c:pt>
                <c:pt idx="3">
                  <c:v>42418.43440444288</c:v>
                </c:pt>
                <c:pt idx="4">
                  <c:v>42078.17440444287</c:v>
                </c:pt>
                <c:pt idx="5">
                  <c:v>41737.91440444288</c:v>
                </c:pt>
                <c:pt idx="6">
                  <c:v>41397.65440444288</c:v>
                </c:pt>
                <c:pt idx="7">
                  <c:v>41057.39440444287</c:v>
                </c:pt>
                <c:pt idx="8">
                  <c:v>40717.13440444288</c:v>
                </c:pt>
                <c:pt idx="9">
                  <c:v>40376.87440444288</c:v>
                </c:pt>
                <c:pt idx="10">
                  <c:v>40036.61440444288</c:v>
                </c:pt>
                <c:pt idx="11">
                  <c:v>39696.35440444288</c:v>
                </c:pt>
                <c:pt idx="12">
                  <c:v>39356.09440444288</c:v>
                </c:pt>
                <c:pt idx="13">
                  <c:v>39015.83440444288</c:v>
                </c:pt>
                <c:pt idx="14">
                  <c:v>38675.57440444288</c:v>
                </c:pt>
                <c:pt idx="15">
                  <c:v>38335.31440444288</c:v>
                </c:pt>
                <c:pt idx="16">
                  <c:v>37995.05440444288</c:v>
                </c:pt>
                <c:pt idx="17">
                  <c:v>37654.79440444289</c:v>
                </c:pt>
                <c:pt idx="18">
                  <c:v>37587.31363365734</c:v>
                </c:pt>
                <c:pt idx="19">
                  <c:v>37792.61209208624</c:v>
                </c:pt>
                <c:pt idx="20">
                  <c:v>37997.91055051514</c:v>
                </c:pt>
                <c:pt idx="21">
                  <c:v>38203.20900894405</c:v>
                </c:pt>
                <c:pt idx="22">
                  <c:v>38408.50746737295</c:v>
                </c:pt>
                <c:pt idx="23">
                  <c:v>38613.80592580185</c:v>
                </c:pt>
                <c:pt idx="24">
                  <c:v>38819.10438423076</c:v>
                </c:pt>
                <c:pt idx="25">
                  <c:v>39024.40284265966</c:v>
                </c:pt>
                <c:pt idx="26">
                  <c:v>39229.70130108856</c:v>
                </c:pt>
                <c:pt idx="27">
                  <c:v>39434.99975951747</c:v>
                </c:pt>
                <c:pt idx="28">
                  <c:v>39640.29821794637</c:v>
                </c:pt>
                <c:pt idx="29">
                  <c:v>39845.59667637528</c:v>
                </c:pt>
                <c:pt idx="30">
                  <c:v>40050.89513480419</c:v>
                </c:pt>
                <c:pt idx="31">
                  <c:v>40256.19359323309</c:v>
                </c:pt>
                <c:pt idx="32">
                  <c:v>40461.49205166199</c:v>
                </c:pt>
                <c:pt idx="33">
                  <c:v>40666.7905100909</c:v>
                </c:pt>
                <c:pt idx="34">
                  <c:v>40872.0889685198</c:v>
                </c:pt>
                <c:pt idx="35">
                  <c:v>41077.3874269487</c:v>
                </c:pt>
                <c:pt idx="36">
                  <c:v>41282.68588537761</c:v>
                </c:pt>
                <c:pt idx="37">
                  <c:v>41487.9843438065</c:v>
                </c:pt>
                <c:pt idx="38">
                  <c:v>41693.28280223542</c:v>
                </c:pt>
                <c:pt idx="39">
                  <c:v>41898.58126066432</c:v>
                </c:pt>
                <c:pt idx="40">
                  <c:v>42103.87971909322</c:v>
                </c:pt>
                <c:pt idx="41">
                  <c:v>42309.17817752212</c:v>
                </c:pt>
                <c:pt idx="42">
                  <c:v>42514.47663595102</c:v>
                </c:pt>
                <c:pt idx="43">
                  <c:v>42719.77509437993</c:v>
                </c:pt>
                <c:pt idx="44">
                  <c:v>42925.07355280884</c:v>
                </c:pt>
                <c:pt idx="45">
                  <c:v>43130.37201123775</c:v>
                </c:pt>
                <c:pt idx="46">
                  <c:v>43335.67046966665</c:v>
                </c:pt>
                <c:pt idx="47">
                  <c:v>43540.96892809555</c:v>
                </c:pt>
                <c:pt idx="48">
                  <c:v>43746.26738652446</c:v>
                </c:pt>
                <c:pt idx="49">
                  <c:v>43951.56584495336</c:v>
                </c:pt>
                <c:pt idx="50">
                  <c:v>44156.86430338226</c:v>
                </c:pt>
                <c:pt idx="51">
                  <c:v>44362.16276181117</c:v>
                </c:pt>
                <c:pt idx="52">
                  <c:v>45910.8341963445</c:v>
                </c:pt>
                <c:pt idx="53">
                  <c:v>48205.82395093585</c:v>
                </c:pt>
                <c:pt idx="54">
                  <c:v>50500.81370552722</c:v>
                </c:pt>
                <c:pt idx="55">
                  <c:v>52795.80346011856</c:v>
                </c:pt>
                <c:pt idx="56">
                  <c:v>55090.79321470993</c:v>
                </c:pt>
                <c:pt idx="57">
                  <c:v>57385.78296930128</c:v>
                </c:pt>
                <c:pt idx="58">
                  <c:v>59680.77272389264</c:v>
                </c:pt>
                <c:pt idx="59">
                  <c:v>61975.76247848399</c:v>
                </c:pt>
                <c:pt idx="60">
                  <c:v>64270.75223307535</c:v>
                </c:pt>
                <c:pt idx="61">
                  <c:v>66565.74198766671</c:v>
                </c:pt>
                <c:pt idx="62">
                  <c:v>68860.73174225806</c:v>
                </c:pt>
                <c:pt idx="63">
                  <c:v>71155.72149684943</c:v>
                </c:pt>
                <c:pt idx="64">
                  <c:v>73450.71125144078</c:v>
                </c:pt>
                <c:pt idx="65">
                  <c:v>75745.70100603213</c:v>
                </c:pt>
                <c:pt idx="66">
                  <c:v>78040.69076062349</c:v>
                </c:pt>
                <c:pt idx="67">
                  <c:v>80335.68051521484</c:v>
                </c:pt>
                <c:pt idx="68">
                  <c:v>82630.6702698062</c:v>
                </c:pt>
                <c:pt idx="69">
                  <c:v>84925.66002439756</c:v>
                </c:pt>
                <c:pt idx="70">
                  <c:v>87220.6497789889</c:v>
                </c:pt>
                <c:pt idx="71">
                  <c:v>89515.63953358026</c:v>
                </c:pt>
                <c:pt idx="72">
                  <c:v>91810.62928817165</c:v>
                </c:pt>
                <c:pt idx="73">
                  <c:v>94105.619042763</c:v>
                </c:pt>
                <c:pt idx="74">
                  <c:v>96400.60879735434</c:v>
                </c:pt>
                <c:pt idx="75">
                  <c:v>98695.59855194573</c:v>
                </c:pt>
                <c:pt idx="76">
                  <c:v>100990.5883065371</c:v>
                </c:pt>
                <c:pt idx="77">
                  <c:v>103285.5780611284</c:v>
                </c:pt>
                <c:pt idx="78">
                  <c:v>105580.5678157198</c:v>
                </c:pt>
                <c:pt idx="79">
                  <c:v>107875.5575703111</c:v>
                </c:pt>
                <c:pt idx="80">
                  <c:v>115004.5077001611</c:v>
                </c:pt>
                <c:pt idx="81">
                  <c:v>123451.810659627</c:v>
                </c:pt>
                <c:pt idx="82">
                  <c:v>131899.113619093</c:v>
                </c:pt>
                <c:pt idx="83">
                  <c:v>140346.416578559</c:v>
                </c:pt>
                <c:pt idx="84">
                  <c:v>148793.7195380249</c:v>
                </c:pt>
                <c:pt idx="85">
                  <c:v>157241.0224974909</c:v>
                </c:pt>
                <c:pt idx="86">
                  <c:v>165688.3254569568</c:v>
                </c:pt>
                <c:pt idx="87">
                  <c:v>174135.6284164228</c:v>
                </c:pt>
                <c:pt idx="88">
                  <c:v>182582.9313758888</c:v>
                </c:pt>
                <c:pt idx="89">
                  <c:v>191030.2343353548</c:v>
                </c:pt>
                <c:pt idx="90">
                  <c:v>199477.5372948207</c:v>
                </c:pt>
                <c:pt idx="91">
                  <c:v>207924.8402542867</c:v>
                </c:pt>
                <c:pt idx="92">
                  <c:v>216372.1432137527</c:v>
                </c:pt>
                <c:pt idx="93">
                  <c:v>224819.4461732186</c:v>
                </c:pt>
                <c:pt idx="94">
                  <c:v>233266.7491326845</c:v>
                </c:pt>
                <c:pt idx="95">
                  <c:v>241714.0520921506</c:v>
                </c:pt>
                <c:pt idx="96">
                  <c:v>251017.960934817</c:v>
                </c:pt>
                <c:pt idx="97">
                  <c:v>260797.761934817</c:v>
                </c:pt>
                <c:pt idx="98">
                  <c:v>270577.5629348169</c:v>
                </c:pt>
                <c:pt idx="99">
                  <c:v>280357.363934817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03592"/>
        <c:axId val="2057749864"/>
      </c:lineChart>
      <c:catAx>
        <c:axId val="-209640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749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7749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403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0.0895442271798217</c:v>
                </c:pt>
                <c:pt idx="2" formatCode="0.0%">
                  <c:v>0.0897295114390815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0.0155524611279132</c:v>
                </c:pt>
                <c:pt idx="2" formatCode="0.0%">
                  <c:v>0.0155524611279132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0.0872761106045781</c:v>
                </c:pt>
                <c:pt idx="2" formatCode="0.0%">
                  <c:v>0.0872761106045781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0.0413183614189885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0.152777202232699</c:v>
                </c:pt>
                <c:pt idx="2" formatCode="0.0%">
                  <c:v>0.132991307367062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0.0257686950720512</c:v>
                </c:pt>
                <c:pt idx="2" formatCode="0.0%">
                  <c:v>0.0257686950720512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0.0627010102825889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0.0388831007463142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0.0184905430766457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0.00909144356152922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0.00625800225989672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0.00953301914616666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0.0433460095535946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0.0231636570217811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0.00313999751989223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0.00165496733496569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0.0325096319929141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0.0262930472606216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0.277238244937465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0.574928832752179</c:v>
                </c:pt>
                <c:pt idx="2" formatCode="0.0%">
                  <c:v>-0.00624470732378013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1494472"/>
        <c:axId val="-2096840040"/>
      </c:barChart>
      <c:catAx>
        <c:axId val="205149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84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84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49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0.0123797377690802</c:v>
                </c:pt>
                <c:pt idx="2" formatCode="0.0%">
                  <c:v>0.0123797377690802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0.0024804054438712</c:v>
                </c:pt>
                <c:pt idx="2" formatCode="0.0%">
                  <c:v>0.0024804054438712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0.00921294583290975</c:v>
                </c:pt>
                <c:pt idx="2" formatCode="0.0%">
                  <c:v>0.00921294583290975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0.0676433898518311</c:v>
                </c:pt>
                <c:pt idx="2" formatCode="0.0%">
                  <c:v>0.0676433898518311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0.00694549020047099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0.0117314751177718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0.00327268163541747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0.00536374384843338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0.00369672878300777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0.0086671313589907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0.000708270107605683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0.0261843769624611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0.0204060686155268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0.182975528374565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0.647128448828373</c:v>
                </c:pt>
                <c:pt idx="2" formatCode="0.0%">
                  <c:v>0.437023155448785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8256120"/>
        <c:axId val="2113203656"/>
      </c:barChart>
      <c:catAx>
        <c:axId val="20582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20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20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825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0.0216985002241594</c:v>
                </c:pt>
                <c:pt idx="1">
                  <c:v>0.0216985002241594</c:v>
                </c:pt>
                <c:pt idx="2">
                  <c:v>0.0421206180821918</c:v>
                </c:pt>
                <c:pt idx="3">
                  <c:v>0.0421206180821918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0.0407581739903932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0.0721030432752179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0.434523883561644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0.0330869602087028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0.00269326378541587</c:v>
                </c:pt>
                <c:pt idx="1">
                  <c:v>0.00269326378541587</c:v>
                </c:pt>
                <c:pt idx="2">
                  <c:v>0.00269326378541587</c:v>
                </c:pt>
                <c:pt idx="3">
                  <c:v>0.00269326378541587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0.0225433141339469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0.0399096317711157</c:v>
                </c:pt>
                <c:pt idx="3">
                  <c:v>0.0399096317711157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0.204275603689278</c:v>
                </c:pt>
                <c:pt idx="1">
                  <c:v>0.204275603689278</c:v>
                </c:pt>
                <c:pt idx="2">
                  <c:v>0.204275603689278</c:v>
                </c:pt>
                <c:pt idx="3">
                  <c:v>0.204275603689278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-0.549998488100056</c:v>
                </c:pt>
                <c:pt idx="1">
                  <c:v>-0.547543531225093</c:v>
                </c:pt>
                <c:pt idx="2">
                  <c:v>-0.710080616862517</c:v>
                </c:pt>
                <c:pt idx="3">
                  <c:v>3.028568341410648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6826280"/>
        <c:axId val="1524841288"/>
      </c:barChart>
      <c:catAx>
        <c:axId val="2056826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841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2484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82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0.00841822168297456</c:v>
                </c:pt>
                <c:pt idx="1">
                  <c:v>0.00841822168297456</c:v>
                </c:pt>
                <c:pt idx="2">
                  <c:v>0.0163412538551859</c:v>
                </c:pt>
                <c:pt idx="3">
                  <c:v>0.0163412538551859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0.00992162177548479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0.036851783331639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0.270573559407325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0.027781960801884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0.0469259004710871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0.00327268163541747</c:v>
                </c:pt>
                <c:pt idx="1">
                  <c:v>0.00327268163541747</c:v>
                </c:pt>
                <c:pt idx="2">
                  <c:v>0.00327268163541747</c:v>
                </c:pt>
                <c:pt idx="3">
                  <c:v>0.00327268163541747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0.0408121372310535</c:v>
                </c:pt>
                <c:pt idx="3">
                  <c:v>0.0408121372310535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0.182975528374565</c:v>
                </c:pt>
                <c:pt idx="1">
                  <c:v>0.182975528374565</c:v>
                </c:pt>
                <c:pt idx="2">
                  <c:v>0.182975528374565</c:v>
                </c:pt>
                <c:pt idx="3">
                  <c:v>0.182975528374565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0.228412586063782</c:v>
                </c:pt>
                <c:pt idx="1">
                  <c:v>0.620405667672355</c:v>
                </c:pt>
                <c:pt idx="2">
                  <c:v>0.556332061312826</c:v>
                </c:pt>
                <c:pt idx="3">
                  <c:v>0.510126989213504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6730392"/>
        <c:axId val="2144137896"/>
      </c:barChart>
      <c:catAx>
        <c:axId val="2056730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37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413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73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0.0419147570667321</c:v>
                </c:pt>
                <c:pt idx="1">
                  <c:v>0.0419147570667321</c:v>
                </c:pt>
                <c:pt idx="2">
                  <c:v>0.0813639401883624</c:v>
                </c:pt>
                <c:pt idx="3">
                  <c:v>0.0813639401883624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0.133324689851097</c:v>
                </c:pt>
                <c:pt idx="1">
                  <c:v>0.0523838749696007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0.0687156107716265</c:v>
                </c:pt>
                <c:pt idx="1">
                  <c:v>0.0269986749426592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0.368235579034674</c:v>
                </c:pt>
                <c:pt idx="1">
                  <c:v>0.144681428121486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0.0238331006633295</c:v>
                </c:pt>
                <c:pt idx="1">
                  <c:v>0.00936413328004069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0.129455260439357</c:v>
                </c:pt>
                <c:pt idx="3">
                  <c:v>0.063761546186549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0.0761675529602125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0.00809747382100136</c:v>
                </c:pt>
                <c:pt idx="1">
                  <c:v>0.00809747382100136</c:v>
                </c:pt>
                <c:pt idx="2">
                  <c:v>0.00809747382100136</c:v>
                </c:pt>
                <c:pt idx="3">
                  <c:v>0.00809747382100136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0.0582822506446423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0.00626754008112211</c:v>
                </c:pt>
                <c:pt idx="1">
                  <c:v>0.0037613764852705</c:v>
                </c:pt>
                <c:pt idx="2">
                  <c:v>0.00501445828319631</c:v>
                </c:pt>
                <c:pt idx="3">
                  <c:v>0.00626754008112212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0.0407945227307894</c:v>
                </c:pt>
                <c:pt idx="3">
                  <c:v>0.0407945227307894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0.232540380622891</c:v>
                </c:pt>
                <c:pt idx="1">
                  <c:v>0.232540380622891</c:v>
                </c:pt>
                <c:pt idx="2">
                  <c:v>0.232540380622891</c:v>
                </c:pt>
                <c:pt idx="3">
                  <c:v>0.232540380622891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0.28701947964258</c:v>
                </c:pt>
                <c:pt idx="2">
                  <c:v>0.385663095826876</c:v>
                </c:pt>
                <c:pt idx="3">
                  <c:v>0.316740630812708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3617816"/>
        <c:axId val="2058122584"/>
      </c:barChart>
      <c:catAx>
        <c:axId val="205361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122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5812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61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0.0610160677785754</c:v>
                </c:pt>
                <c:pt idx="1">
                  <c:v>0.0610160677785754</c:v>
                </c:pt>
                <c:pt idx="2">
                  <c:v>0.118442955099588</c:v>
                </c:pt>
                <c:pt idx="3">
                  <c:v>0.118442955099588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0.0622098445116527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0.166961804890509</c:v>
                </c:pt>
                <c:pt idx="1">
                  <c:v>0.120617153619556</c:v>
                </c:pt>
                <c:pt idx="2">
                  <c:v>0.061525483908247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0.0790432588006602</c:v>
                </c:pt>
                <c:pt idx="1">
                  <c:v>0.0571027181671987</c:v>
                </c:pt>
                <c:pt idx="2">
                  <c:v>0.0291274687080953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0.254416340954455</c:v>
                </c:pt>
                <c:pt idx="1">
                  <c:v>0.183796377263368</c:v>
                </c:pt>
                <c:pt idx="2">
                  <c:v>0.0937525112504231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0.0492962829014651</c:v>
                </c:pt>
                <c:pt idx="1">
                  <c:v>0.0356127997747652</c:v>
                </c:pt>
                <c:pt idx="2">
                  <c:v>0.0181656976119746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0.168038707557338</c:v>
                </c:pt>
                <c:pt idx="3">
                  <c:v>0.0827653335730173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0.155532402985257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0.0184905430766457</c:v>
                </c:pt>
                <c:pt idx="1">
                  <c:v>0.0184905430766457</c:v>
                </c:pt>
                <c:pt idx="2">
                  <c:v>0.0184905430766457</c:v>
                </c:pt>
                <c:pt idx="3">
                  <c:v>0.0184905430766457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0.0363657742461169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0.0073619138585425</c:v>
                </c:pt>
                <c:pt idx="1">
                  <c:v>0.00441814959548708</c:v>
                </c:pt>
                <c:pt idx="2">
                  <c:v>0.00589003172701479</c:v>
                </c:pt>
                <c:pt idx="3">
                  <c:v>0.0073619138585425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0.0525860945212433</c:v>
                </c:pt>
                <c:pt idx="3">
                  <c:v>0.0525860945212433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0.277238244937465</c:v>
                </c:pt>
                <c:pt idx="1">
                  <c:v>0.277238244937465</c:v>
                </c:pt>
                <c:pt idx="2">
                  <c:v>0.277238244937465</c:v>
                </c:pt>
                <c:pt idx="3">
                  <c:v>0.277238244937465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0.0705667188002834</c:v>
                </c:pt>
                <c:pt idx="3">
                  <c:v>0.258363753374047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7954488"/>
        <c:axId val="2058234632"/>
      </c:barChart>
      <c:catAx>
        <c:axId val="2057954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23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5823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3.49342452932235E-5</c:v>
                </c:pt>
                <c:pt idx="2">
                  <c:v>3.49342452932235E-5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0.0506546556751741</c:v>
                </c:pt>
                <c:pt idx="2">
                  <c:v>0.0506546556751741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0.00262006839699176</c:v>
                </c:pt>
                <c:pt idx="2">
                  <c:v>0.00262006839699176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0.0109710997343369</c:v>
                </c:pt>
                <c:pt idx="2">
                  <c:v>0.0114563283527679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0.00908290377623812</c:v>
                </c:pt>
                <c:pt idx="2">
                  <c:v>0.00908290377623812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0.0016104687080176</c:v>
                </c:pt>
                <c:pt idx="2">
                  <c:v>0.0016104687080176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0.000880342981389233</c:v>
                </c:pt>
                <c:pt idx="2">
                  <c:v>0.000972907411248908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0.000614842717160734</c:v>
                </c:pt>
                <c:pt idx="2">
                  <c:v>0.000679490890396063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0.00214845608553325</c:v>
                </c:pt>
                <c:pt idx="2">
                  <c:v>0.00245884078089605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0.00427944504841988</c:v>
                </c:pt>
                <c:pt idx="2">
                  <c:v>0.00459166633961323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0.00576415047338188</c:v>
                </c:pt>
                <c:pt idx="2">
                  <c:v>0.00637022709746309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0.00223579169876631</c:v>
                </c:pt>
                <c:pt idx="2">
                  <c:v>0.00190153125760637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0.0934980141027835</c:v>
                </c:pt>
                <c:pt idx="2">
                  <c:v>0.0934980141027835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0.0637200634148397</c:v>
                </c:pt>
                <c:pt idx="2">
                  <c:v>0.0637200634148397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0.0411525409554173</c:v>
                </c:pt>
                <c:pt idx="2">
                  <c:v>0.0402871370000626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0.0490476803916858</c:v>
                </c:pt>
                <c:pt idx="2">
                  <c:v>0.0490476803916858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0.548074882476478</c:v>
                </c:pt>
                <c:pt idx="2">
                  <c:v>0.548074882476478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0.0482826204197642</c:v>
                </c:pt>
                <c:pt idx="2">
                  <c:v>0.0482826204197642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0.065327038698328</c:v>
                </c:pt>
                <c:pt idx="2">
                  <c:v>0.065327038698328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4058728"/>
        <c:axId val="2053782024"/>
      </c:barChart>
      <c:catAx>
        <c:axId val="205405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78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378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05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1.2379737769080234E-2</v>
      </c>
      <c r="J6" s="24">
        <f t="shared" ref="J6:J13" si="3">IF(I$32&lt;=1+I$131,I6,B6*H6+J$33*(I6-B6*H6))</f>
        <v>1.2379737769080234E-2</v>
      </c>
      <c r="K6" s="22">
        <f t="shared" ref="K6:K31" si="4">B6</f>
        <v>1.2379737769080234E-2</v>
      </c>
      <c r="L6" s="22">
        <f t="shared" ref="L6:L29" si="5">IF(K6="","",K6*H6)</f>
        <v>1.2379737769080234E-2</v>
      </c>
      <c r="M6" s="177">
        <f t="shared" ref="M6:M31" si="6">J6</f>
        <v>1.2379737769080234E-2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4.9518951076320934E-2</v>
      </c>
      <c r="Z6" s="156">
        <f>Poor!Z6</f>
        <v>0.17</v>
      </c>
      <c r="AA6" s="121">
        <f>$M6*Z6*4</f>
        <v>8.4182216829745589E-3</v>
      </c>
      <c r="AB6" s="156">
        <f>Poor!AB6</f>
        <v>0.17</v>
      </c>
      <c r="AC6" s="121">
        <f t="shared" ref="AC6:AC29" si="7">$M6*AB6*4</f>
        <v>8.4182216829745589E-3</v>
      </c>
      <c r="AD6" s="156">
        <f>Poor!AD6</f>
        <v>0.33</v>
      </c>
      <c r="AE6" s="121">
        <f t="shared" ref="AE6:AE29" si="8">$M6*AD6*4</f>
        <v>1.6341253855185908E-2</v>
      </c>
      <c r="AF6" s="122">
        <f>1-SUM(Z6,AB6,AD6)</f>
        <v>0.32999999999999996</v>
      </c>
      <c r="AG6" s="121">
        <f>$M6*AF6*4</f>
        <v>1.6341253855185905E-2</v>
      </c>
      <c r="AH6" s="123">
        <f>SUM(Z6,AB6,AD6,AF6)</f>
        <v>1</v>
      </c>
      <c r="AI6" s="183">
        <f>SUM(AA6,AC6,AE6,AG6)/4</f>
        <v>1.2379737769080232E-2</v>
      </c>
      <c r="AJ6" s="120">
        <f>(AA6+AC6)/2</f>
        <v>8.4182216829745589E-3</v>
      </c>
      <c r="AK6" s="119">
        <f>(AE6+AG6)/2</f>
        <v>1.6341253855185908E-2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2.4804054438711974E-3</v>
      </c>
      <c r="J7" s="24">
        <f t="shared" si="3"/>
        <v>2.4804054438711974E-3</v>
      </c>
      <c r="K7" s="22">
        <f t="shared" si="4"/>
        <v>2.4804054438711974E-3</v>
      </c>
      <c r="L7" s="22">
        <f t="shared" si="5"/>
        <v>2.4804054438711974E-3</v>
      </c>
      <c r="M7" s="177">
        <f t="shared" si="6"/>
        <v>2.4804054438711974E-3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2234.7000145901743</v>
      </c>
      <c r="S7" s="221">
        <f>IF($B$81=0,0,(SUMIF($N$6:$N$28,$U7,L$6:L$28)+SUMIF($N$91:$N$118,$U7,L$91:L$118))*$I$83*Poor!$B$81/$B$81)</f>
        <v>2234.7000145901743</v>
      </c>
      <c r="T7" s="221">
        <f>IF($B$81=0,0,(SUMIF($N$6:$N$28,$U7,M$6:M$28)+SUMIF($N$91:$N$118,$U7,M$91:M$118))*$I$83*Poor!$B$81/$B$81)</f>
        <v>2229.9383208573549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9.9216217754847895E-3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9.9216217754847895E-3</v>
      </c>
      <c r="AH7" s="123">
        <f t="shared" ref="AH7:AH30" si="12">SUM(Z7,AB7,AD7,AF7)</f>
        <v>1</v>
      </c>
      <c r="AI7" s="183">
        <f t="shared" ref="AI7:AI30" si="13">SUM(AA7,AC7,AE7,AG7)/4</f>
        <v>2.4804054438711974E-3</v>
      </c>
      <c r="AJ7" s="120">
        <f t="shared" ref="AJ7:AJ31" si="14">(AA7+AC7)/2</f>
        <v>0</v>
      </c>
      <c r="AK7" s="119">
        <f t="shared" ref="AK7:AK31" si="15">(AE7+AG7)/2</f>
        <v>4.9608108877423947E-3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9.2129458329097517E-3</v>
      </c>
      <c r="J8" s="24">
        <f t="shared" si="3"/>
        <v>9.2129458329097517E-3</v>
      </c>
      <c r="K8" s="22">
        <f t="shared" si="4"/>
        <v>9.2129458329097517E-3</v>
      </c>
      <c r="L8" s="22">
        <f t="shared" si="5"/>
        <v>9.2129458329097517E-3</v>
      </c>
      <c r="M8" s="223">
        <f t="shared" si="6"/>
        <v>9.2129458329097517E-3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202.61224489795921</v>
      </c>
      <c r="S8" s="221">
        <f>IF($B$81=0,0,(SUMIF($N$6:$N$28,$U8,L$6:L$28)+SUMIF($N$91:$N$118,$U8,L$91:L$118))*$I$83*Poor!$B$81/$B$81)</f>
        <v>202.61224489795921</v>
      </c>
      <c r="T8" s="221">
        <f>IF($B$81=0,0,(SUMIF($N$6:$N$28,$U8,M$6:M$28)+SUMIF($N$91:$N$118,$U8,M$91:M$118))*$I$83*Poor!$B$81/$B$81)</f>
        <v>218.8696689197852</v>
      </c>
      <c r="U8" s="222">
        <v>2</v>
      </c>
      <c r="V8" s="56"/>
      <c r="W8" s="115"/>
      <c r="X8" s="118">
        <f>Poor!X8</f>
        <v>1</v>
      </c>
      <c r="Y8" s="183">
        <f t="shared" si="9"/>
        <v>3.6851783331639007E-2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3.6851783331639007E-2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9.2129458329097517E-3</v>
      </c>
      <c r="AJ8" s="120">
        <f t="shared" si="14"/>
        <v>1.8425891665819503E-2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298.7672860360521</v>
      </c>
      <c r="S9" s="221">
        <f>IF($B$81=0,0,(SUMIF($N$6:$N$28,$U9,L$6:L$28)+SUMIF($N$91:$N$118,$U9,L$91:L$118))*$I$83*Poor!$B$81/$B$81)</f>
        <v>298.7672860360521</v>
      </c>
      <c r="T9" s="221">
        <f>IF($B$81=0,0,(SUMIF($N$6:$N$28,$U9,M$6:M$28)+SUMIF($N$91:$N$118,$U9,M$91:M$118))*$I$83*Poor!$B$81/$B$81)</f>
        <v>298.7672860360521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</v>
      </c>
      <c r="H10" s="24">
        <f t="shared" si="1"/>
        <v>1</v>
      </c>
      <c r="I10" s="22">
        <f t="shared" si="2"/>
        <v>6.7643389851831145E-2</v>
      </c>
      <c r="J10" s="24">
        <f t="shared" si="3"/>
        <v>6.7643389851831145E-2</v>
      </c>
      <c r="K10" s="22">
        <f t="shared" si="4"/>
        <v>6.7643389851831145E-2</v>
      </c>
      <c r="L10" s="22">
        <f t="shared" si="5"/>
        <v>6.7643389851831145E-2</v>
      </c>
      <c r="M10" s="223">
        <f t="shared" si="6"/>
        <v>6.7643389851831145E-2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0.27057355940732458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0.27057355940732458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6.7643389851831145E-2</v>
      </c>
      <c r="AJ10" s="120">
        <f t="shared" si="14"/>
        <v>0.13528677970366229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389.3877551020409</v>
      </c>
      <c r="S11" s="221">
        <f>IF($B$81=0,0,(SUMIF($N$6:$N$28,$U11,L$6:L$28)+SUMIF($N$91:$N$118,$U11,L$91:L$118))*$I$83*Poor!$B$81/$B$81)</f>
        <v>389.3877551020409</v>
      </c>
      <c r="T11" s="221">
        <f>IF($B$81=0,0,(SUMIF($N$6:$N$28,$U11,M$6:M$28)+SUMIF($N$91:$N$118,$U11,M$91:M$118))*$I$83*Poor!$B$81/$B$81)</f>
        <v>389.3877551020409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223.1781572761632</v>
      </c>
      <c r="S12" s="221">
        <f>IF($B$81=0,0,(SUMIF($N$6:$N$28,$U12,L$6:L$28)+SUMIF($N$91:$N$118,$U12,L$91:L$118))*$I$83*Poor!$B$81/$B$81)</f>
        <v>223.1781572761632</v>
      </c>
      <c r="T12" s="221">
        <f>IF($B$81=0,0,(SUMIF($N$6:$N$28,$U12,M$6:M$28)+SUMIF($N$91:$N$118,$U12,M$91:M$118))*$I$83*Poor!$B$81/$B$81)</f>
        <v>191.56591373637974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6.9454902004709943E-3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6.9454902004709943E-3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5820.3402820651263</v>
      </c>
      <c r="S13" s="221">
        <f>IF($B$81=0,0,(SUMIF($N$6:$N$28,$U13,L$6:L$28)+SUMIF($N$91:$N$118,$U13,L$91:L$118))*$I$83*Poor!$B$81/$B$81)</f>
        <v>5820.3402820651263</v>
      </c>
      <c r="T13" s="221">
        <f>IF($B$81=0,0,(SUMIF($N$6:$N$28,$U13,M$6:M$28)+SUMIF($N$91:$N$118,$U13,M$91:M$118))*$I$83*Poor!$B$81/$B$81)</f>
        <v>5820.3402820651263</v>
      </c>
      <c r="U13" s="222">
        <v>7</v>
      </c>
      <c r="V13" s="56"/>
      <c r="W13" s="110"/>
      <c r="X13" s="118"/>
      <c r="Y13" s="183">
        <f t="shared" si="9"/>
        <v>2.7781960801883977E-2</v>
      </c>
      <c r="Z13" s="156">
        <f>Poor!Z13</f>
        <v>1</v>
      </c>
      <c r="AA13" s="121">
        <f>$M13*Z13*4</f>
        <v>2.7781960801883977E-2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6.9454902004709943E-3</v>
      </c>
      <c r="AJ13" s="120">
        <f t="shared" si="14"/>
        <v>1.3890980400941989E-2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1.1731475117771777E-2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1.1731475117771777E-2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4.6925900471087106E-2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4.6925900471087106E-2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1.1731475117771777E-2</v>
      </c>
      <c r="AJ14" s="120">
        <f t="shared" si="14"/>
        <v>2.3462950235543553E-2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3.2726816354174703E-3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3.2726816354174703E-3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3311.020408163266</v>
      </c>
      <c r="S15" s="221">
        <f>IF($B$81=0,0,(SUMIF($N$6:$N$28,$U15,L$6:L$28)+SUMIF($N$91:$N$118,$U15,L$91:L$118))*$I$83*Poor!$B$81/$B$81)</f>
        <v>3311.020408163266</v>
      </c>
      <c r="T15" s="221">
        <f>IF($B$81=0,0,(SUMIF($N$6:$N$28,$U15,M$6:M$28)+SUMIF($N$91:$N$118,$U15,M$91:M$118))*$I$83*Poor!$B$81/$B$81)</f>
        <v>3311.020408163266</v>
      </c>
      <c r="U15" s="222">
        <v>9</v>
      </c>
      <c r="V15" s="56"/>
      <c r="W15" s="110"/>
      <c r="X15" s="118"/>
      <c r="Y15" s="183">
        <f t="shared" si="9"/>
        <v>1.3090726541669881E-2</v>
      </c>
      <c r="Z15" s="156">
        <f>Poor!Z15</f>
        <v>0.25</v>
      </c>
      <c r="AA15" s="121">
        <f t="shared" si="16"/>
        <v>3.2726816354174703E-3</v>
      </c>
      <c r="AB15" s="156">
        <f>Poor!AB15</f>
        <v>0.25</v>
      </c>
      <c r="AC15" s="121">
        <f t="shared" si="7"/>
        <v>3.2726816354174703E-3</v>
      </c>
      <c r="AD15" s="156">
        <f>Poor!AD15</f>
        <v>0.25</v>
      </c>
      <c r="AE15" s="121">
        <f t="shared" si="8"/>
        <v>3.2726816354174703E-3</v>
      </c>
      <c r="AF15" s="122">
        <f t="shared" si="10"/>
        <v>0.25</v>
      </c>
      <c r="AG15" s="121">
        <f t="shared" si="11"/>
        <v>3.2726816354174703E-3</v>
      </c>
      <c r="AH15" s="123">
        <f t="shared" si="12"/>
        <v>1</v>
      </c>
      <c r="AI15" s="183">
        <f t="shared" si="13"/>
        <v>3.2726816354174703E-3</v>
      </c>
      <c r="AJ15" s="120">
        <f t="shared" si="14"/>
        <v>3.2726816354174703E-3</v>
      </c>
      <c r="AK15" s="119">
        <f t="shared" si="15"/>
        <v>3.2726816354174703E-3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5.3637438484333859E-3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5.3637438484333859E-3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2390.204081632653</v>
      </c>
      <c r="S16" s="221">
        <f>IF($B$81=0,0,(SUMIF($N$6:$N$28,$U16,L$6:L$28)+SUMIF($N$91:$N$118,$U16,L$91:L$118))*$I$83*Poor!$B$81/$B$81)</f>
        <v>2390.204081632653</v>
      </c>
      <c r="T16" s="221">
        <f>IF($B$81=0,0,(SUMIF($N$6:$N$28,$U16,M$6:M$28)+SUMIF($N$91:$N$118,$U16,M$91:M$118))*$I$83*Poor!$B$81/$B$81)</f>
        <v>2342.649898280099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587.75510204081638</v>
      </c>
      <c r="S17" s="221">
        <f>IF($B$81=0,0,(SUMIF($N$6:$N$28,$U17,L$6:L$28)+SUMIF($N$91:$N$118,$U17,L$91:L$118))*$I$83*Poor!$B$81/$B$81)</f>
        <v>587.75510204081638</v>
      </c>
      <c r="T17" s="221">
        <f>IF($B$81=0,0,(SUMIF($N$6:$N$28,$U17,M$6:M$28)+SUMIF($N$91:$N$118,$U17,M$91:M$118))*$I$83*Poor!$B$81/$B$81)</f>
        <v>587.75510204081638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3.6967287830077704E-3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3.6967287830077704E-3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1380.7034018818351</v>
      </c>
      <c r="S18" s="221">
        <f>IF($B$81=0,0,(SUMIF($N$6:$N$28,$U18,L$6:L$28)+SUMIF($N$91:$N$118,$U18,L$91:L$118))*$I$83*Poor!$B$81/$B$81)</f>
        <v>1380.7034018818351</v>
      </c>
      <c r="T18" s="221">
        <f>IF($B$81=0,0,(SUMIF($N$6:$N$28,$U18,M$6:M$28)+SUMIF($N$91:$N$118,$U18,M$91:M$118))*$I$83*Poor!$B$81/$B$81)</f>
        <v>1380.7034018818351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9.9821051762341622</v>
      </c>
      <c r="S19" s="221">
        <f>IF($B$81=0,0,(SUMIF($N$6:$N$28,$U19,L$6:L$28)+SUMIF($N$91:$N$118,$U19,L$91:L$118))*$I$83*Poor!$B$81/$B$81)</f>
        <v>9.9821051762341622</v>
      </c>
      <c r="T19" s="221">
        <f>IF($B$81=0,0,(SUMIF($N$6:$N$28,$U19,M$6:M$28)+SUMIF($N$91:$N$118,$U19,M$91:M$118))*$I$83*Poor!$B$81/$B$81)</f>
        <v>9.9821051762341622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22422.322201369043</v>
      </c>
      <c r="S20" s="221">
        <f>IF($B$81=0,0,(SUMIF($N$6:$N$28,$U20,L$6:L$28)+SUMIF($N$91:$N$118,$U20,L$91:L$118))*$I$83*Poor!$B$81/$B$81)</f>
        <v>22422.322201369043</v>
      </c>
      <c r="T20" s="221">
        <f>IF($B$81=0,0,(SUMIF($N$6:$N$28,$U20,M$6:M$28)+SUMIF($N$91:$N$118,$U20,M$91:M$118))*$I$83*Poor!$B$81/$B$81)</f>
        <v>22422.322201369043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8.6671313589907067E-3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8.6671313589907067E-3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1534.6938775510205</v>
      </c>
      <c r="S21" s="221">
        <f>IF($B$81=0,0,(SUMIF($N$6:$N$28,$U21,L$6:L$28)+SUMIF($N$91:$N$118,$U21,L$91:L$118))*$I$83*Poor!$B$81/$B$81)</f>
        <v>1534.6938775510205</v>
      </c>
      <c r="T21" s="221">
        <f>IF($B$81=0,0,(SUMIF($N$6:$N$28,$U21,M$6:M$28)+SUMIF($N$91:$N$118,$U21,M$91:M$118))*$I$83*Poor!$B$81/$B$81)</f>
        <v>1534.6938775510205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7.0827010760568315E-4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7.0827010760568315E-4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73.469387755102048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40879.136305537482</v>
      </c>
      <c r="S23" s="179">
        <f>SUM(S7:S22)</f>
        <v>40879.136305537482</v>
      </c>
      <c r="T23" s="179">
        <f>SUM(T7:T22)</f>
        <v>40811.465608934159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25250.743714722554</v>
      </c>
      <c r="S24" s="41">
        <f>IF($B$81=0,0,(SUM(($B$70*$H$70))+((1-$D$29)*$I$83))*Poor!$B$81/$B$81)</f>
        <v>25250.743714722554</v>
      </c>
      <c r="T24" s="41">
        <f>IF($B$81=0,0,(SUM(($B$70*$H$70))+((1-$D$29)*$I$83))*Poor!$B$81/$B$81)</f>
        <v>25250.743714722554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40877.51922492664</v>
      </c>
      <c r="S25" s="41">
        <f>IF($B$81=0,0,(SUM(($B$70*$H$70),($B$71*$H$71))+((1-$D$29)*$I$83))*Poor!$B$81/$B$81)</f>
        <v>40877.51922492664</v>
      </c>
      <c r="T25" s="41">
        <f>IF($B$81=0,0,(SUM(($B$70*$H$70),($B$71*$H$71))+((1-$D$29)*$I$83))*Poor!$B$81/$B$81)</f>
        <v>40877.51922492664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69753.927388191936</v>
      </c>
      <c r="S26" s="41">
        <f>IF($B$81=0,0,(SUM(($B$70*$H$70),($B$71*$H$71),($B$72*$H$72))+((1-$D$29)*$I$83))*Poor!$B$81/$B$81)</f>
        <v>69753.927388191936</v>
      </c>
      <c r="T26" s="41">
        <f>IF($B$81=0,0,(SUM(($B$70*$H$70),($B$71*$H$71),($B$72*$H$72))+((1-$D$29)*$I$83))*Poor!$B$81/$B$81)</f>
        <v>69753.927388191936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2.6184376962461144E-2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2.6184376962461144E-2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0.10473750784984458</v>
      </c>
      <c r="Z27" s="156">
        <f>Poor!Z27</f>
        <v>0.25</v>
      </c>
      <c r="AA27" s="121">
        <f t="shared" si="16"/>
        <v>2.6184376962461144E-2</v>
      </c>
      <c r="AB27" s="156">
        <f>Poor!AB27</f>
        <v>0.25</v>
      </c>
      <c r="AC27" s="121">
        <f t="shared" si="7"/>
        <v>2.6184376962461144E-2</v>
      </c>
      <c r="AD27" s="156">
        <f>Poor!AD27</f>
        <v>0.25</v>
      </c>
      <c r="AE27" s="121">
        <f t="shared" si="8"/>
        <v>2.6184376962461144E-2</v>
      </c>
      <c r="AF27" s="122">
        <f t="shared" si="10"/>
        <v>0.25</v>
      </c>
      <c r="AG27" s="121">
        <f t="shared" si="11"/>
        <v>2.6184376962461144E-2</v>
      </c>
      <c r="AH27" s="123">
        <f t="shared" si="12"/>
        <v>1</v>
      </c>
      <c r="AI27" s="183">
        <f t="shared" si="13"/>
        <v>2.6184376962461144E-2</v>
      </c>
      <c r="AJ27" s="120">
        <f t="shared" si="14"/>
        <v>2.6184376962461144E-2</v>
      </c>
      <c r="AK27" s="119">
        <f t="shared" si="15"/>
        <v>2.6184376962461144E-2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2.0406068615526764E-2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2.0406068615526764E-2</v>
      </c>
      <c r="N28" s="228"/>
      <c r="O28" s="2"/>
      <c r="P28" s="22"/>
      <c r="V28" s="56"/>
      <c r="W28" s="110"/>
      <c r="X28" s="118"/>
      <c r="Y28" s="183">
        <f t="shared" si="9"/>
        <v>8.1624274462107058E-2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4.0812137231053529E-2</v>
      </c>
      <c r="AF28" s="122">
        <f t="shared" si="10"/>
        <v>0.5</v>
      </c>
      <c r="AG28" s="121">
        <f t="shared" si="11"/>
        <v>4.0812137231053529E-2</v>
      </c>
      <c r="AH28" s="123">
        <f t="shared" si="12"/>
        <v>1</v>
      </c>
      <c r="AI28" s="183">
        <f t="shared" si="13"/>
        <v>2.0406068615526764E-2</v>
      </c>
      <c r="AJ28" s="120">
        <f t="shared" si="14"/>
        <v>0</v>
      </c>
      <c r="AK28" s="119">
        <f t="shared" si="15"/>
        <v>4.0812137231053529E-2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0.18297552837456535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0.18297552837456535</v>
      </c>
      <c r="N29" s="228"/>
      <c r="P29" s="22"/>
      <c r="V29" s="56"/>
      <c r="W29" s="110"/>
      <c r="X29" s="118"/>
      <c r="Y29" s="183">
        <f t="shared" si="9"/>
        <v>0.7319021134982614</v>
      </c>
      <c r="Z29" s="156">
        <f>Poor!Z29</f>
        <v>0.25</v>
      </c>
      <c r="AA29" s="121">
        <f t="shared" si="16"/>
        <v>0.18297552837456535</v>
      </c>
      <c r="AB29" s="156">
        <f>Poor!AB29</f>
        <v>0.25</v>
      </c>
      <c r="AC29" s="121">
        <f t="shared" si="7"/>
        <v>0.18297552837456535</v>
      </c>
      <c r="AD29" s="156">
        <f>Poor!AD29</f>
        <v>0.25</v>
      </c>
      <c r="AE29" s="121">
        <f t="shared" si="8"/>
        <v>0.18297552837456535</v>
      </c>
      <c r="AF29" s="122">
        <f t="shared" si="10"/>
        <v>0.25</v>
      </c>
      <c r="AG29" s="121">
        <f t="shared" si="11"/>
        <v>0.18297552837456535</v>
      </c>
      <c r="AH29" s="123">
        <f t="shared" si="12"/>
        <v>1</v>
      </c>
      <c r="AI29" s="183">
        <f t="shared" si="13"/>
        <v>0.18297552837456535</v>
      </c>
      <c r="AJ29" s="120">
        <f t="shared" si="14"/>
        <v>0.18297552837456535</v>
      </c>
      <c r="AK29" s="119">
        <f t="shared" si="15"/>
        <v>0.18297552837456535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1.7512750292316632</v>
      </c>
      <c r="J30" s="230">
        <f>IF(I$32&lt;=1,I30,1-SUM(J6:J29))</f>
        <v>0.43702315544878467</v>
      </c>
      <c r="K30" s="22">
        <f t="shared" si="4"/>
        <v>0.64712844882837317</v>
      </c>
      <c r="L30" s="22">
        <f>IF(L124=L119,0,IF(K30="",0,(L119-L124)/(B119-B124)*K30))</f>
        <v>0.64712844882837317</v>
      </c>
      <c r="M30" s="175">
        <f t="shared" si="6"/>
        <v>0.43702315544878467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1.7480926217951387</v>
      </c>
      <c r="Z30" s="122">
        <f>IF($Y30=0,0,AA30/($Y$30))</f>
        <v>0.13066389229949485</v>
      </c>
      <c r="AA30" s="187">
        <f>IF(AA79*4/$I$83+SUM(AA6:AA29)&lt;1,AA79*4/$I$83,1-SUM(AA6:AA29))</f>
        <v>0.22841258606378156</v>
      </c>
      <c r="AB30" s="122">
        <f>IF($Y30=0,0,AC30/($Y$30))</f>
        <v>0.35490434542035437</v>
      </c>
      <c r="AC30" s="187">
        <f>IF(AC79*4/$I$83+SUM(AC6:AC29)&lt;1,AC79*4/$I$83,1-SUM(AC6:AC29))</f>
        <v>0.62040566767235483</v>
      </c>
      <c r="AD30" s="122">
        <f>IF($Y30=0,0,AE30/($Y$30))</f>
        <v>0.31825090637446946</v>
      </c>
      <c r="AE30" s="187">
        <f>IF(AE79*4/$I$83+SUM(AE6:AE29)&lt;1,AE79*4/$I$83,1-SUM(AE6:AE29))</f>
        <v>0.55633206131282553</v>
      </c>
      <c r="AF30" s="122">
        <f>IF($Y30=0,0,AG30/($Y$30))</f>
        <v>0.29181919931087419</v>
      </c>
      <c r="AG30" s="187">
        <f>IF(AG79*4/$I$83+SUM(AG6:AG29)&lt;1,AG79*4/$I$83,1-SUM(AG6:AG29))</f>
        <v>0.51012698921350419</v>
      </c>
      <c r="AH30" s="123">
        <f t="shared" si="12"/>
        <v>1.0956383434051928</v>
      </c>
      <c r="AI30" s="183">
        <f t="shared" si="13"/>
        <v>0.4788193260656165</v>
      </c>
      <c r="AJ30" s="120">
        <f t="shared" si="14"/>
        <v>0.4244091268680682</v>
      </c>
      <c r="AK30" s="119">
        <f t="shared" si="15"/>
        <v>0.53322952526316492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-0.21008841178029858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66.053615992481355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2.3140652890589299</v>
      </c>
      <c r="J32" s="17"/>
      <c r="L32" s="22">
        <f>SUM(L6:L30)</f>
        <v>1.2100884117802986</v>
      </c>
      <c r="M32" s="23"/>
      <c r="N32" s="56"/>
      <c r="O32" s="2"/>
      <c r="P32" s="22"/>
      <c r="Q32" s="233" t="s">
        <v>143</v>
      </c>
      <c r="R32" s="233">
        <f t="shared" si="24"/>
        <v>28874.791082654454</v>
      </c>
      <c r="S32" s="233">
        <f t="shared" si="24"/>
        <v>28874.791082654454</v>
      </c>
      <c r="T32" s="233">
        <f t="shared" si="24"/>
        <v>28942.461779257777</v>
      </c>
      <c r="V32" s="56"/>
      <c r="W32" s="110"/>
      <c r="X32" s="118"/>
      <c r="Y32" s="115">
        <f>SUM(Y6:Y31)</f>
        <v>3.8328153175326722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-9.9477244888795599E-2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4.7845879912462914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201.42857142857142</v>
      </c>
      <c r="J41" s="38">
        <f t="shared" si="32"/>
        <v>201.42857142857142</v>
      </c>
      <c r="K41" s="40">
        <f t="shared" si="33"/>
        <v>6.2664515607354894E-3</v>
      </c>
      <c r="L41" s="22">
        <f t="shared" si="34"/>
        <v>6.2664515607354894E-3</v>
      </c>
      <c r="M41" s="24">
        <f t="shared" si="35"/>
        <v>6.2664515607354894E-3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201.42857142857142</v>
      </c>
      <c r="AH41" s="123">
        <f t="shared" si="37"/>
        <v>1</v>
      </c>
      <c r="AI41" s="112">
        <f t="shared" si="37"/>
        <v>201.42857142857142</v>
      </c>
      <c r="AJ41" s="148">
        <f t="shared" si="38"/>
        <v>0</v>
      </c>
      <c r="AK41" s="147">
        <f t="shared" si="39"/>
        <v>201.42857142857142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71.428571428571431</v>
      </c>
      <c r="J42" s="38">
        <f t="shared" si="32"/>
        <v>71.428571428571431</v>
      </c>
      <c r="K42" s="40">
        <f t="shared" si="33"/>
        <v>2.2221459435232235E-3</v>
      </c>
      <c r="L42" s="22">
        <f t="shared" si="34"/>
        <v>2.2221459435232235E-3</v>
      </c>
      <c r="M42" s="24">
        <f t="shared" si="35"/>
        <v>2.2221459435232235E-3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17.857142857142858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35.714285714285715</v>
      </c>
      <c r="AF42" s="122">
        <f t="shared" si="29"/>
        <v>0.25</v>
      </c>
      <c r="AG42" s="147">
        <f t="shared" si="36"/>
        <v>17.857142857142858</v>
      </c>
      <c r="AH42" s="123">
        <f t="shared" si="37"/>
        <v>1</v>
      </c>
      <c r="AI42" s="112">
        <f t="shared" si="37"/>
        <v>71.428571428571431</v>
      </c>
      <c r="AJ42" s="148">
        <f t="shared" si="38"/>
        <v>17.857142857142858</v>
      </c>
      <c r="AK42" s="147">
        <f t="shared" si="39"/>
        <v>53.571428571428569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67.857142857142861</v>
      </c>
      <c r="J43" s="38">
        <f t="shared" si="32"/>
        <v>67.857142857142861</v>
      </c>
      <c r="K43" s="40">
        <f t="shared" si="33"/>
        <v>2.1110386463470622E-3</v>
      </c>
      <c r="L43" s="22">
        <f t="shared" si="34"/>
        <v>2.1110386463470622E-3</v>
      </c>
      <c r="M43" s="24">
        <f t="shared" si="35"/>
        <v>2.1110386463470622E-3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16.964285714285715</v>
      </c>
      <c r="AB43" s="156">
        <f>Poor!AB43</f>
        <v>0.25</v>
      </c>
      <c r="AC43" s="147">
        <f t="shared" si="41"/>
        <v>16.964285714285715</v>
      </c>
      <c r="AD43" s="156">
        <f>Poor!AD43</f>
        <v>0.25</v>
      </c>
      <c r="AE43" s="147">
        <f t="shared" si="42"/>
        <v>16.964285714285715</v>
      </c>
      <c r="AF43" s="122">
        <f t="shared" si="29"/>
        <v>0.25</v>
      </c>
      <c r="AG43" s="147">
        <f t="shared" si="36"/>
        <v>16.964285714285715</v>
      </c>
      <c r="AH43" s="123">
        <f t="shared" si="37"/>
        <v>1</v>
      </c>
      <c r="AI43" s="112">
        <f t="shared" si="37"/>
        <v>67.857142857142861</v>
      </c>
      <c r="AJ43" s="148">
        <f t="shared" si="38"/>
        <v>33.928571428571431</v>
      </c>
      <c r="AK43" s="147">
        <f t="shared" si="39"/>
        <v>33.928571428571431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9.4240906704753904</v>
      </c>
      <c r="K48" s="40">
        <f t="shared" si="33"/>
        <v>2.6665751322278681E-4</v>
      </c>
      <c r="L48" s="22">
        <f t="shared" si="34"/>
        <v>2.6665751322278681E-4</v>
      </c>
      <c r="M48" s="24">
        <f t="shared" si="35"/>
        <v>2.9318386796708723E-4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2.3560226676188476</v>
      </c>
      <c r="AB48" s="156">
        <f>Poor!AB48</f>
        <v>0.25</v>
      </c>
      <c r="AC48" s="147">
        <f t="shared" si="41"/>
        <v>2.3560226676188476</v>
      </c>
      <c r="AD48" s="156">
        <f>Poor!AD48</f>
        <v>0.25</v>
      </c>
      <c r="AE48" s="147">
        <f t="shared" si="42"/>
        <v>2.3560226676188476</v>
      </c>
      <c r="AF48" s="122">
        <f t="shared" si="29"/>
        <v>0.25</v>
      </c>
      <c r="AG48" s="147">
        <f t="shared" si="36"/>
        <v>2.3560226676188476</v>
      </c>
      <c r="AH48" s="123">
        <f t="shared" si="37"/>
        <v>1</v>
      </c>
      <c r="AI48" s="112">
        <f t="shared" si="37"/>
        <v>9.4240906704753904</v>
      </c>
      <c r="AJ48" s="148">
        <f t="shared" si="38"/>
        <v>4.7120453352376952</v>
      </c>
      <c r="AK48" s="147">
        <f t="shared" si="39"/>
        <v>4.7120453352376952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45.706839751805646</v>
      </c>
      <c r="K49" s="40">
        <f t="shared" si="33"/>
        <v>1.2932889391305161E-3</v>
      </c>
      <c r="L49" s="22">
        <f t="shared" si="34"/>
        <v>1.2932889391305161E-3</v>
      </c>
      <c r="M49" s="24">
        <f t="shared" si="35"/>
        <v>1.4219417596403731E-3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11.426709937951411</v>
      </c>
      <c r="AB49" s="156">
        <f>Poor!AB49</f>
        <v>0.25</v>
      </c>
      <c r="AC49" s="147">
        <f t="shared" si="41"/>
        <v>11.426709937951411</v>
      </c>
      <c r="AD49" s="156">
        <f>Poor!AD49</f>
        <v>0.25</v>
      </c>
      <c r="AE49" s="147">
        <f t="shared" si="42"/>
        <v>11.426709937951411</v>
      </c>
      <c r="AF49" s="122">
        <f t="shared" si="29"/>
        <v>0.25</v>
      </c>
      <c r="AG49" s="147">
        <f t="shared" si="36"/>
        <v>11.426709937951411</v>
      </c>
      <c r="AH49" s="123">
        <f t="shared" si="37"/>
        <v>1</v>
      </c>
      <c r="AI49" s="112">
        <f t="shared" si="37"/>
        <v>45.706839751805646</v>
      </c>
      <c r="AJ49" s="148">
        <f t="shared" si="38"/>
        <v>22.853419875902823</v>
      </c>
      <c r="AK49" s="147">
        <f t="shared" si="39"/>
        <v>22.853419875902823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29.842953789838738</v>
      </c>
      <c r="K50" s="40">
        <f t="shared" si="33"/>
        <v>8.4441545853882491E-4</v>
      </c>
      <c r="L50" s="22">
        <f t="shared" si="34"/>
        <v>8.4441545853882491E-4</v>
      </c>
      <c r="M50" s="24">
        <f t="shared" si="35"/>
        <v>9.2841558189577617E-4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7.4607384474596845</v>
      </c>
      <c r="AB50" s="156">
        <f>Poor!AB55</f>
        <v>0.25</v>
      </c>
      <c r="AC50" s="147">
        <f t="shared" si="41"/>
        <v>7.4607384474596845</v>
      </c>
      <c r="AD50" s="156">
        <f>Poor!AD55</f>
        <v>0.25</v>
      </c>
      <c r="AE50" s="147">
        <f t="shared" si="42"/>
        <v>7.4607384474596845</v>
      </c>
      <c r="AF50" s="122">
        <f t="shared" si="29"/>
        <v>0.25</v>
      </c>
      <c r="AG50" s="147">
        <f t="shared" si="36"/>
        <v>7.4607384474596845</v>
      </c>
      <c r="AH50" s="123">
        <f t="shared" si="37"/>
        <v>1</v>
      </c>
      <c r="AI50" s="112">
        <f t="shared" si="37"/>
        <v>29.842953789838738</v>
      </c>
      <c r="AJ50" s="148">
        <f t="shared" si="38"/>
        <v>14.921476894919369</v>
      </c>
      <c r="AK50" s="147">
        <f t="shared" si="39"/>
        <v>14.921476894919369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34.285714285714292</v>
      </c>
      <c r="J52" s="38">
        <f t="shared" si="32"/>
        <v>106.53707609269229</v>
      </c>
      <c r="K52" s="40">
        <f t="shared" si="33"/>
        <v>3.1110043209325129E-3</v>
      </c>
      <c r="L52" s="22">
        <f t="shared" si="34"/>
        <v>3.1110043209325129E-3</v>
      </c>
      <c r="M52" s="24">
        <f t="shared" si="35"/>
        <v>3.3143730406388163E-3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26.634269023173072</v>
      </c>
      <c r="AB52" s="156">
        <f>Poor!AB57</f>
        <v>0.25</v>
      </c>
      <c r="AC52" s="147">
        <f t="shared" si="41"/>
        <v>26.634269023173072</v>
      </c>
      <c r="AD52" s="156">
        <f>Poor!AD57</f>
        <v>0.25</v>
      </c>
      <c r="AE52" s="147">
        <f t="shared" si="42"/>
        <v>26.634269023173072</v>
      </c>
      <c r="AF52" s="122">
        <f t="shared" si="29"/>
        <v>0.25</v>
      </c>
      <c r="AG52" s="147">
        <f t="shared" si="36"/>
        <v>26.634269023173072</v>
      </c>
      <c r="AH52" s="123">
        <f t="shared" si="37"/>
        <v>1</v>
      </c>
      <c r="AI52" s="112">
        <f t="shared" si="37"/>
        <v>106.53707609269229</v>
      </c>
      <c r="AJ52" s="148">
        <f t="shared" si="38"/>
        <v>53.268538046346144</v>
      </c>
      <c r="AK52" s="147">
        <f t="shared" si="39"/>
        <v>53.268538046346144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460.71428571428567</v>
      </c>
      <c r="J54" s="38">
        <f t="shared" si="32"/>
        <v>159.92872514827951</v>
      </c>
      <c r="K54" s="40">
        <f t="shared" si="33"/>
        <v>5.822022372030845E-3</v>
      </c>
      <c r="L54" s="22">
        <f t="shared" si="34"/>
        <v>5.822022372030845E-3</v>
      </c>
      <c r="M54" s="24">
        <f t="shared" si="35"/>
        <v>4.9753895497752576E-3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1597.8571428571429</v>
      </c>
      <c r="J55" s="38">
        <f t="shared" si="32"/>
        <v>1597.8571428571429</v>
      </c>
      <c r="K55" s="40">
        <f t="shared" si="33"/>
        <v>4.9709404756614506E-2</v>
      </c>
      <c r="L55" s="22">
        <f t="shared" si="34"/>
        <v>4.9709404756614506E-2</v>
      </c>
      <c r="M55" s="24">
        <f t="shared" si="35"/>
        <v>4.9709404756614506E-2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960</v>
      </c>
      <c r="J56" s="38">
        <f t="shared" si="32"/>
        <v>960</v>
      </c>
      <c r="K56" s="40">
        <f t="shared" si="33"/>
        <v>2.9865641480952124E-2</v>
      </c>
      <c r="L56" s="22">
        <f t="shared" si="34"/>
        <v>2.9865641480952124E-2</v>
      </c>
      <c r="M56" s="24">
        <f t="shared" si="35"/>
        <v>2.9865641480952124E-2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2351.4285714285716</v>
      </c>
      <c r="J57" s="38">
        <f t="shared" si="32"/>
        <v>2351.4285714285716</v>
      </c>
      <c r="K57" s="40">
        <f t="shared" si="33"/>
        <v>7.3153044460784522E-2</v>
      </c>
      <c r="L57" s="22">
        <f t="shared" si="34"/>
        <v>7.3153044460784522E-2</v>
      </c>
      <c r="M57" s="24">
        <f t="shared" si="35"/>
        <v>7.3153044460784522E-2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2509.7142857142858</v>
      </c>
      <c r="J59" s="38">
        <f t="shared" si="32"/>
        <v>2049.8186609950867</v>
      </c>
      <c r="K59" s="40">
        <f t="shared" si="33"/>
        <v>6.5064433226359991E-2</v>
      </c>
      <c r="L59" s="22">
        <f t="shared" si="34"/>
        <v>6.5064433226359991E-2</v>
      </c>
      <c r="M59" s="24">
        <f t="shared" si="35"/>
        <v>6.3769947114838119E-2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512.45466524877168</v>
      </c>
      <c r="AB59" s="156">
        <f>Poor!AB59</f>
        <v>0.25</v>
      </c>
      <c r="AC59" s="147">
        <f t="shared" si="41"/>
        <v>512.45466524877168</v>
      </c>
      <c r="AD59" s="156">
        <f>Poor!AD59</f>
        <v>0.25</v>
      </c>
      <c r="AE59" s="147">
        <f t="shared" si="42"/>
        <v>512.45466524877168</v>
      </c>
      <c r="AF59" s="122">
        <f t="shared" si="29"/>
        <v>0.25</v>
      </c>
      <c r="AG59" s="147">
        <f t="shared" si="36"/>
        <v>512.45466524877168</v>
      </c>
      <c r="AH59" s="123">
        <f t="shared" ref="AH59:AI64" si="43">SUM(Z59,AB59,AD59,AF59)</f>
        <v>1</v>
      </c>
      <c r="AI59" s="112">
        <f t="shared" si="43"/>
        <v>2049.8186609950867</v>
      </c>
      <c r="AJ59" s="148">
        <f t="shared" si="38"/>
        <v>1024.9093304975434</v>
      </c>
      <c r="AK59" s="147">
        <f t="shared" si="39"/>
        <v>1024.9093304975434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514.28571428571433</v>
      </c>
      <c r="J60" s="38">
        <f t="shared" si="32"/>
        <v>514.28571428571433</v>
      </c>
      <c r="K60" s="40">
        <f t="shared" si="33"/>
        <v>1.5999450793367211E-2</v>
      </c>
      <c r="L60" s="22">
        <f t="shared" si="34"/>
        <v>1.5999450793367211E-2</v>
      </c>
      <c r="M60" s="24">
        <f t="shared" si="35"/>
        <v>1.5999450793367211E-2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128.57142857142858</v>
      </c>
      <c r="AB60" s="156">
        <f>Poor!AB60</f>
        <v>0.25</v>
      </c>
      <c r="AC60" s="147">
        <f t="shared" si="41"/>
        <v>128.57142857142858</v>
      </c>
      <c r="AD60" s="156">
        <f>Poor!AD60</f>
        <v>0.25</v>
      </c>
      <c r="AE60" s="147">
        <f t="shared" si="42"/>
        <v>128.57142857142858</v>
      </c>
      <c r="AF60" s="122">
        <f t="shared" si="29"/>
        <v>0.25</v>
      </c>
      <c r="AG60" s="147">
        <f t="shared" si="36"/>
        <v>128.57142857142858</v>
      </c>
      <c r="AH60" s="123">
        <f t="shared" si="43"/>
        <v>1</v>
      </c>
      <c r="AI60" s="112">
        <f t="shared" si="43"/>
        <v>514.28571428571433</v>
      </c>
      <c r="AJ60" s="148">
        <f t="shared" si="38"/>
        <v>257.14285714285717</v>
      </c>
      <c r="AK60" s="147">
        <f t="shared" si="39"/>
        <v>257.14285714285717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19619.531926197913</v>
      </c>
      <c r="J61" s="38">
        <f t="shared" si="32"/>
        <v>19619.531926197913</v>
      </c>
      <c r="K61" s="40">
        <f t="shared" si="33"/>
        <v>0.61036448597075088</v>
      </c>
      <c r="L61" s="22">
        <f t="shared" si="34"/>
        <v>0.61036448597075088</v>
      </c>
      <c r="M61" s="24">
        <f t="shared" si="35"/>
        <v>0.61036448597075088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4904.8829815494782</v>
      </c>
      <c r="AB61" s="156">
        <f>Poor!AB61</f>
        <v>0.25</v>
      </c>
      <c r="AC61" s="147">
        <f t="shared" si="41"/>
        <v>4904.8829815494782</v>
      </c>
      <c r="AD61" s="156">
        <f>Poor!AD61</f>
        <v>0.25</v>
      </c>
      <c r="AE61" s="147">
        <f t="shared" si="42"/>
        <v>4904.8829815494782</v>
      </c>
      <c r="AF61" s="122">
        <f t="shared" si="29"/>
        <v>0.25</v>
      </c>
      <c r="AG61" s="147">
        <f t="shared" si="36"/>
        <v>4904.8829815494782</v>
      </c>
      <c r="AH61" s="123">
        <f t="shared" si="43"/>
        <v>1</v>
      </c>
      <c r="AI61" s="112">
        <f t="shared" si="43"/>
        <v>19619.531926197913</v>
      </c>
      <c r="AJ61" s="148">
        <f t="shared" si="38"/>
        <v>9809.7659630989565</v>
      </c>
      <c r="AK61" s="147">
        <f t="shared" si="39"/>
        <v>9809.7659630989565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2897.1428571428573</v>
      </c>
      <c r="J62" s="38">
        <f t="shared" si="32"/>
        <v>2897.1428571428578</v>
      </c>
      <c r="K62" s="40">
        <f t="shared" si="33"/>
        <v>9.0130239469301945E-2</v>
      </c>
      <c r="L62" s="22">
        <f t="shared" si="34"/>
        <v>9.0130239469301945E-2</v>
      </c>
      <c r="M62" s="24">
        <f t="shared" si="35"/>
        <v>9.0130239469301959E-2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724.28571428571445</v>
      </c>
      <c r="AB62" s="156">
        <f>Poor!AB62</f>
        <v>0.25</v>
      </c>
      <c r="AC62" s="147">
        <f t="shared" si="41"/>
        <v>724.28571428571445</v>
      </c>
      <c r="AD62" s="156">
        <f>Poor!AD62</f>
        <v>0.25</v>
      </c>
      <c r="AE62" s="147">
        <f t="shared" si="42"/>
        <v>724.28571428571445</v>
      </c>
      <c r="AF62" s="122">
        <f t="shared" si="29"/>
        <v>0.25</v>
      </c>
      <c r="AG62" s="147">
        <f t="shared" si="36"/>
        <v>724.28571428571445</v>
      </c>
      <c r="AH62" s="123">
        <f t="shared" si="43"/>
        <v>1</v>
      </c>
      <c r="AI62" s="112">
        <f t="shared" si="43"/>
        <v>2897.1428571428578</v>
      </c>
      <c r="AJ62" s="148">
        <f t="shared" si="38"/>
        <v>1448.5714285714289</v>
      </c>
      <c r="AK62" s="147">
        <f t="shared" si="39"/>
        <v>1448.5714285714289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1342.8571428571429</v>
      </c>
      <c r="J64" s="38">
        <f t="shared" si="32"/>
        <v>1342.8571428571429</v>
      </c>
      <c r="K64" s="40">
        <f t="shared" si="33"/>
        <v>4.1776343738236604E-2</v>
      </c>
      <c r="L64" s="22">
        <f t="shared" si="34"/>
        <v>4.1776343738236604E-2</v>
      </c>
      <c r="M64" s="24">
        <f t="shared" si="35"/>
        <v>4.1776343738236604E-2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335.71428571428572</v>
      </c>
      <c r="AB64" s="156">
        <f>Poor!AB64</f>
        <v>0.25</v>
      </c>
      <c r="AC64" s="149">
        <f t="shared" si="41"/>
        <v>335.71428571428572</v>
      </c>
      <c r="AD64" s="156">
        <f>Poor!AD64</f>
        <v>0.25</v>
      </c>
      <c r="AE64" s="149">
        <f t="shared" si="42"/>
        <v>335.71428571428572</v>
      </c>
      <c r="AF64" s="150">
        <f t="shared" si="29"/>
        <v>0.25</v>
      </c>
      <c r="AG64" s="149">
        <f t="shared" si="36"/>
        <v>335.71428571428572</v>
      </c>
      <c r="AH64" s="123">
        <f t="shared" si="43"/>
        <v>1</v>
      </c>
      <c r="AI64" s="112">
        <f t="shared" si="43"/>
        <v>1342.8571428571429</v>
      </c>
      <c r="AJ64" s="151">
        <f t="shared" si="38"/>
        <v>671.42857142857144</v>
      </c>
      <c r="AK64" s="149">
        <f t="shared" si="39"/>
        <v>671.42857142857144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32692.817640483627</v>
      </c>
      <c r="J65" s="39">
        <f>SUM(J37:J64)</f>
        <v>32089.36170121752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0.99830142908453989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6704.6796725887389</v>
      </c>
      <c r="AB65" s="137"/>
      <c r="AC65" s="153">
        <f>SUM(AC37:AC64)</f>
        <v>6686.8225297315958</v>
      </c>
      <c r="AD65" s="137"/>
      <c r="AE65" s="153">
        <f>SUM(AE37:AE64)</f>
        <v>6722.5368154458811</v>
      </c>
      <c r="AF65" s="137"/>
      <c r="AG65" s="153">
        <f>SUM(AG37:AG64)</f>
        <v>6906.1082440173095</v>
      </c>
      <c r="AH65" s="137"/>
      <c r="AI65" s="153">
        <f>SUM(AI37:AI64)</f>
        <v>27020.147261783524</v>
      </c>
      <c r="AJ65" s="153">
        <f>SUM(AJ37:AJ64)</f>
        <v>13391.502202320335</v>
      </c>
      <c r="AK65" s="153">
        <f>SUM(AK37:AK64)</f>
        <v>13628.645059463192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13674.870846626609</v>
      </c>
      <c r="J70" s="51">
        <f t="shared" ref="J70:J77" si="44">J124*I$83</f>
        <v>13674.870846626609</v>
      </c>
      <c r="K70" s="40">
        <f>B70/B$76</f>
        <v>0.42542582292049425</v>
      </c>
      <c r="L70" s="22">
        <f t="shared" ref="L70:L74" si="45">(L124*G$37*F$9/F$7)/B$130</f>
        <v>0.42542582292049425</v>
      </c>
      <c r="M70" s="24">
        <f>J70/B$76</f>
        <v>0.4254258229204943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3418.7177116566522</v>
      </c>
      <c r="AB70" s="156">
        <f>Poor!AB70</f>
        <v>0.25</v>
      </c>
      <c r="AC70" s="147">
        <f>$J70*AB70</f>
        <v>3418.7177116566522</v>
      </c>
      <c r="AD70" s="156">
        <f>Poor!AD70</f>
        <v>0.25</v>
      </c>
      <c r="AE70" s="147">
        <f>$J70*AD70</f>
        <v>3418.7177116566522</v>
      </c>
      <c r="AF70" s="156">
        <f>Poor!AF70</f>
        <v>0.25</v>
      </c>
      <c r="AG70" s="147">
        <f>$J70*AF70</f>
        <v>3418.7177116566522</v>
      </c>
      <c r="AH70" s="155">
        <f>SUM(Z70,AB70,AD70,AF70)</f>
        <v>1</v>
      </c>
      <c r="AI70" s="147">
        <f>SUM(AA70,AC70,AE70,AG70)</f>
        <v>13674.870846626609</v>
      </c>
      <c r="AJ70" s="148">
        <f>(AA70+AC70)</f>
        <v>6837.4354233133045</v>
      </c>
      <c r="AK70" s="147">
        <f>(AE70+AG70)</f>
        <v>6837.4354233133045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13673.428571428574</v>
      </c>
      <c r="J71" s="51">
        <f t="shared" si="44"/>
        <v>13673.428571428574</v>
      </c>
      <c r="K71" s="40">
        <f t="shared" ref="K71:K72" si="47">B71/B$76</f>
        <v>0.42538095367676371</v>
      </c>
      <c r="L71" s="22">
        <f t="shared" si="45"/>
        <v>0.42538095367676365</v>
      </c>
      <c r="M71" s="24">
        <f t="shared" ref="M71:M72" si="48">J71/B$76</f>
        <v>0.42538095367676371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97.997142857142862</v>
      </c>
      <c r="AB73" s="156">
        <f>Poor!AB73</f>
        <v>0.09</v>
      </c>
      <c r="AC73" s="147">
        <f>$H$73*$B$73*AB73</f>
        <v>97.997142857142862</v>
      </c>
      <c r="AD73" s="156">
        <f>Poor!AD73</f>
        <v>0.23</v>
      </c>
      <c r="AE73" s="147">
        <f>$H$73*$B$73*AD73</f>
        <v>250.43714285714287</v>
      </c>
      <c r="AF73" s="156">
        <f>Poor!AF73</f>
        <v>0.59</v>
      </c>
      <c r="AG73" s="147">
        <f>$H$73*$B$73*AF73</f>
        <v>642.42571428571432</v>
      </c>
      <c r="AH73" s="155">
        <f>SUM(Z73,AB73,AD73,AF73)</f>
        <v>1</v>
      </c>
      <c r="AI73" s="147">
        <f>SUM(AA73,AC73,AE73,AG73)</f>
        <v>1088.8571428571429</v>
      </c>
      <c r="AJ73" s="148">
        <f>(AA73+AC73)</f>
        <v>195.99428571428572</v>
      </c>
      <c r="AK73" s="147">
        <f>(AE73+AG73)</f>
        <v>892.86285714285714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19017.946793857027</v>
      </c>
      <c r="J74" s="51">
        <f t="shared" si="44"/>
        <v>4745.846871153587</v>
      </c>
      <c r="K74" s="40">
        <f>B74/B$76</f>
        <v>0.2186252804617024</v>
      </c>
      <c r="L74" s="22">
        <f t="shared" si="45"/>
        <v>0.2186252804617024</v>
      </c>
      <c r="M74" s="24">
        <f>J74/B$76</f>
        <v>0.14764350122642855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620.11082444230681</v>
      </c>
      <c r="AB74" s="156"/>
      <c r="AC74" s="147">
        <f>AC30*$I$83/4</f>
        <v>1684.3216772720007</v>
      </c>
      <c r="AD74" s="156"/>
      <c r="AE74" s="147">
        <f>AE30*$I$83/4</f>
        <v>1510.3700682590688</v>
      </c>
      <c r="AF74" s="156"/>
      <c r="AG74" s="147">
        <f>AG30*$I$83/4</f>
        <v>1384.9292339920571</v>
      </c>
      <c r="AH74" s="155"/>
      <c r="AI74" s="147">
        <f>SUM(AA74,AC74,AE74,AG74)</f>
        <v>5199.7318039654328</v>
      </c>
      <c r="AJ74" s="148">
        <f>(AA74+AC74)</f>
        <v>2304.4325017143074</v>
      </c>
      <c r="AK74" s="147">
        <f>(AE74+AG74)</f>
        <v>2895.2993022511259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4768.3124348583806</v>
      </c>
      <c r="AB75" s="158"/>
      <c r="AC75" s="149">
        <f>AA75+AC65-SUM(AC70,AC74)</f>
        <v>6352.0955756613221</v>
      </c>
      <c r="AD75" s="158"/>
      <c r="AE75" s="149">
        <f>AC75+AE65-SUM(AE70,AE74)</f>
        <v>8145.5446111914825</v>
      </c>
      <c r="AF75" s="158"/>
      <c r="AG75" s="149">
        <f>IF(SUM(AG6:AG29)+((AG65-AG70-$J$75)*4/I$83)&lt;1,0,AG65-AG70-$J$75-(1-SUM(AG6:AG29))*I$83/4)</f>
        <v>2102.4612983686002</v>
      </c>
      <c r="AH75" s="134"/>
      <c r="AI75" s="149">
        <f>AI76-SUM(AI70,AI74)</f>
        <v>8145.5446111914825</v>
      </c>
      <c r="AJ75" s="151">
        <f>AJ76-SUM(AJ70,AJ74)</f>
        <v>4249.6342772927237</v>
      </c>
      <c r="AK75" s="149">
        <f>AJ75+AK76-SUM(AK70,AK74)</f>
        <v>8145.5446111914825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32692.817640483634</v>
      </c>
      <c r="J76" s="51">
        <f t="shared" si="44"/>
        <v>32089.361701217524</v>
      </c>
      <c r="K76" s="40">
        <f>SUM(K70:K75)</f>
        <v>1.8893594673001592</v>
      </c>
      <c r="L76" s="22">
        <f>SUM(L70:L75)</f>
        <v>1.0694320570589604</v>
      </c>
      <c r="M76" s="24">
        <f>SUM(M70:M75)</f>
        <v>0.99845027782368656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6704.6796725887389</v>
      </c>
      <c r="AB76" s="137"/>
      <c r="AC76" s="153">
        <f>AC65</f>
        <v>6686.8225297315958</v>
      </c>
      <c r="AD76" s="137"/>
      <c r="AE76" s="153">
        <f>AE65</f>
        <v>6722.5368154458811</v>
      </c>
      <c r="AF76" s="137"/>
      <c r="AG76" s="153">
        <f>AG65</f>
        <v>6906.1082440173095</v>
      </c>
      <c r="AH76" s="137"/>
      <c r="AI76" s="153">
        <f>SUM(AA76,AC76,AE76,AG76)</f>
        <v>27020.147261783524</v>
      </c>
      <c r="AJ76" s="154">
        <f>SUM(AA76,AC76)</f>
        <v>13391.502202320335</v>
      </c>
      <c r="AK76" s="154">
        <f>SUM(AE76,AG76)</f>
        <v>13628.64505946319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13673.428571428576</v>
      </c>
      <c r="J77" s="100">
        <f t="shared" si="44"/>
        <v>4.7845879912462914</v>
      </c>
      <c r="K77" s="40"/>
      <c r="L77" s="22">
        <f>-(L131*G$37*F$9/F$7)/B$130</f>
        <v>-0.42538095367676376</v>
      </c>
      <c r="M77" s="24">
        <f>-J77/B$76</f>
        <v>-1.4884873914649025E-4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2102.4612983686002</v>
      </c>
      <c r="AB78" s="112"/>
      <c r="AC78" s="112">
        <f>IF(AA75&lt;0,0,AA75)</f>
        <v>4768.3124348583806</v>
      </c>
      <c r="AD78" s="112"/>
      <c r="AE78" s="112">
        <f>AC75</f>
        <v>6352.0955756613221</v>
      </c>
      <c r="AF78" s="112"/>
      <c r="AG78" s="112">
        <f>AE75</f>
        <v>8145.5446111914825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5388.4232593006873</v>
      </c>
      <c r="AB79" s="112"/>
      <c r="AC79" s="112">
        <f>AA79-AA74+AC65-AC70</f>
        <v>8036.4172529333227</v>
      </c>
      <c r="AD79" s="112"/>
      <c r="AE79" s="112">
        <f>AC79-AC74+AE65-AE70</f>
        <v>9655.9146794505505</v>
      </c>
      <c r="AF79" s="112"/>
      <c r="AG79" s="112">
        <f>AE79-AE74+AG65-AG70</f>
        <v>11632.935143552138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10859.486075240146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2714.8715188100364</v>
      </c>
      <c r="AB83" s="112"/>
      <c r="AC83" s="165">
        <f>$I$83*AB82/4</f>
        <v>2714.8715188100364</v>
      </c>
      <c r="AD83" s="112"/>
      <c r="AE83" s="165">
        <f>$I$83*AD82/4</f>
        <v>2714.8715188100364</v>
      </c>
      <c r="AF83" s="112"/>
      <c r="AG83" s="165">
        <f>$I$83*AF82/4</f>
        <v>2714.8715188100364</v>
      </c>
      <c r="AH83" s="165">
        <f>SUM(AA83,AC83,AE83,AG83)</f>
        <v>10859.486075240146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22094.400750382236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1</v>
      </c>
      <c r="I95" s="22">
        <f t="shared" si="54"/>
        <v>1.8548628363531196E-2</v>
      </c>
      <c r="J95" s="24">
        <f t="shared" si="55"/>
        <v>1.8548628363531196E-2</v>
      </c>
      <c r="K95" s="22">
        <f t="shared" si="56"/>
        <v>1.8548628363531196E-2</v>
      </c>
      <c r="L95" s="22">
        <f t="shared" si="57"/>
        <v>1.8548628363531196E-2</v>
      </c>
      <c r="M95" s="227">
        <f t="shared" si="49"/>
        <v>1.8548628363531196E-2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1</v>
      </c>
      <c r="I96" s="22">
        <f t="shared" si="54"/>
        <v>6.5775277884862395E-3</v>
      </c>
      <c r="J96" s="24">
        <f t="shared" si="55"/>
        <v>6.5775277884862395E-3</v>
      </c>
      <c r="K96" s="22">
        <f t="shared" si="56"/>
        <v>6.5775277884862395E-3</v>
      </c>
      <c r="L96" s="22">
        <f t="shared" si="57"/>
        <v>6.5775277884862395E-3</v>
      </c>
      <c r="M96" s="227">
        <f t="shared" si="49"/>
        <v>6.5775277884862395E-3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1</v>
      </c>
      <c r="I97" s="22">
        <f t="shared" si="54"/>
        <v>6.2486513990619276E-3</v>
      </c>
      <c r="J97" s="24">
        <f t="shared" si="55"/>
        <v>6.2486513990619276E-3</v>
      </c>
      <c r="K97" s="22">
        <f t="shared" si="56"/>
        <v>6.2486513990619276E-3</v>
      </c>
      <c r="L97" s="22">
        <f t="shared" si="57"/>
        <v>6.2486513990619276E-3</v>
      </c>
      <c r="M97" s="227">
        <f t="shared" si="49"/>
        <v>6.2486513990619276E-3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8.6782105572772122E-4</v>
      </c>
      <c r="K102" s="22">
        <f t="shared" si="56"/>
        <v>7.8930333461834875E-4</v>
      </c>
      <c r="L102" s="22">
        <f t="shared" si="57"/>
        <v>7.8930333461834875E-4</v>
      </c>
      <c r="M102" s="227">
        <f t="shared" si="49"/>
        <v>8.6782105572772122E-4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4.2089321202794482E-3</v>
      </c>
      <c r="K103" s="22">
        <f t="shared" si="56"/>
        <v>3.8281211728989914E-3</v>
      </c>
      <c r="L103" s="22">
        <f t="shared" si="57"/>
        <v>3.8281211728989914E-3</v>
      </c>
      <c r="M103" s="227">
        <f t="shared" si="49"/>
        <v>4.2089321202794482E-3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2.7481000098044505E-3</v>
      </c>
      <c r="K104" s="22">
        <f t="shared" si="56"/>
        <v>2.4994605596247712E-3</v>
      </c>
      <c r="L104" s="22">
        <f t="shared" si="57"/>
        <v>2.4994605596247712E-3</v>
      </c>
      <c r="M104" s="227">
        <f t="shared" si="49"/>
        <v>2.7481000098044505E-3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1</v>
      </c>
      <c r="I106" s="22">
        <f t="shared" si="54"/>
        <v>3.1572133384733967E-3</v>
      </c>
      <c r="J106" s="24">
        <f>IF(I$32&lt;=1+I132,I106,L106+J$33*(I106-L106))</f>
        <v>9.8105080990525916E-3</v>
      </c>
      <c r="K106" s="22">
        <f t="shared" si="56"/>
        <v>9.2085389038807364E-3</v>
      </c>
      <c r="L106" s="22">
        <f t="shared" si="57"/>
        <v>9.2085389038807364E-3</v>
      </c>
      <c r="M106" s="227">
        <f>(J106)</f>
        <v>9.8105080990525916E-3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1</v>
      </c>
      <c r="I108" s="22">
        <f t="shared" si="61"/>
        <v>4.242505423573624E-2</v>
      </c>
      <c r="J108" s="24">
        <f t="shared" si="62"/>
        <v>1.4727098873759812E-2</v>
      </c>
      <c r="K108" s="22">
        <f t="shared" si="63"/>
        <v>1.7233122805833948E-2</v>
      </c>
      <c r="L108" s="22">
        <f t="shared" si="64"/>
        <v>1.7233122805833948E-2</v>
      </c>
      <c r="M108" s="227">
        <f t="shared" si="65"/>
        <v>1.4727098873759812E-2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1</v>
      </c>
      <c r="I109" s="22">
        <f t="shared" si="61"/>
        <v>0.14713929662843719</v>
      </c>
      <c r="J109" s="24">
        <f t="shared" si="62"/>
        <v>0.14713929662843719</v>
      </c>
      <c r="K109" s="22">
        <f t="shared" si="63"/>
        <v>0.14713929662843719</v>
      </c>
      <c r="L109" s="22">
        <f t="shared" si="64"/>
        <v>0.14713929662843719</v>
      </c>
      <c r="M109" s="227">
        <f t="shared" si="65"/>
        <v>0.14713929662843719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1</v>
      </c>
      <c r="I110" s="22">
        <f t="shared" si="61"/>
        <v>8.8401973477255064E-2</v>
      </c>
      <c r="J110" s="24">
        <f t="shared" si="62"/>
        <v>8.8401973477255064E-2</v>
      </c>
      <c r="K110" s="22">
        <f t="shared" si="63"/>
        <v>8.8401973477255064E-2</v>
      </c>
      <c r="L110" s="22">
        <f t="shared" si="64"/>
        <v>8.8401973477255064E-2</v>
      </c>
      <c r="M110" s="227">
        <f t="shared" si="65"/>
        <v>8.8401973477255064E-2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1</v>
      </c>
      <c r="I111" s="22">
        <f t="shared" si="61"/>
        <v>0.21653221479696702</v>
      </c>
      <c r="J111" s="24">
        <f t="shared" si="62"/>
        <v>0.21653221479696702</v>
      </c>
      <c r="K111" s="22">
        <f t="shared" si="63"/>
        <v>0.21653221479696702</v>
      </c>
      <c r="L111" s="22">
        <f t="shared" si="64"/>
        <v>0.21653221479696702</v>
      </c>
      <c r="M111" s="227">
        <f t="shared" si="65"/>
        <v>0.21653221479696702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1</v>
      </c>
      <c r="I113" s="22">
        <f t="shared" si="61"/>
        <v>0.23110801637625253</v>
      </c>
      <c r="J113" s="24">
        <f t="shared" si="62"/>
        <v>0.18875834885673973</v>
      </c>
      <c r="K113" s="22">
        <f t="shared" si="63"/>
        <v>0.19259001364687711</v>
      </c>
      <c r="L113" s="22">
        <f t="shared" si="64"/>
        <v>0.19259001364687711</v>
      </c>
      <c r="M113" s="227">
        <f t="shared" si="65"/>
        <v>0.18875834885673973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1</v>
      </c>
      <c r="I114" s="22">
        <f t="shared" si="61"/>
        <v>4.7358200077100933E-2</v>
      </c>
      <c r="J114" s="24">
        <f t="shared" si="62"/>
        <v>4.7358200077100933E-2</v>
      </c>
      <c r="K114" s="22">
        <f t="shared" si="63"/>
        <v>4.7358200077100933E-2</v>
      </c>
      <c r="L114" s="22">
        <f t="shared" si="64"/>
        <v>4.7358200077100933E-2</v>
      </c>
      <c r="M114" s="227">
        <f t="shared" si="65"/>
        <v>4.7358200077100933E-2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1</v>
      </c>
      <c r="I115" s="22">
        <f t="shared" si="61"/>
        <v>1.8066722301832363</v>
      </c>
      <c r="J115" s="24">
        <f t="shared" si="62"/>
        <v>1.8066722301832363</v>
      </c>
      <c r="K115" s="22">
        <f t="shared" si="63"/>
        <v>1.8066722301832363</v>
      </c>
      <c r="L115" s="22">
        <f t="shared" si="64"/>
        <v>1.8066722301832363</v>
      </c>
      <c r="M115" s="227">
        <f t="shared" si="65"/>
        <v>1.8066722301832363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1</v>
      </c>
      <c r="I116" s="22">
        <f t="shared" si="61"/>
        <v>0.26678452710100192</v>
      </c>
      <c r="J116" s="24">
        <f t="shared" si="62"/>
        <v>0.26678452710100192</v>
      </c>
      <c r="K116" s="22">
        <f t="shared" si="63"/>
        <v>0.26678452710100192</v>
      </c>
      <c r="L116" s="22">
        <f t="shared" si="64"/>
        <v>0.26678452710100192</v>
      </c>
      <c r="M116" s="227">
        <f t="shared" si="65"/>
        <v>0.26678452710100192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1</v>
      </c>
      <c r="I117" s="22">
        <f t="shared" si="61"/>
        <v>5.9197750096376166E-3</v>
      </c>
      <c r="J117" s="24">
        <f t="shared" si="62"/>
        <v>5.9197750096376166E-3</v>
      </c>
      <c r="K117" s="22">
        <f t="shared" si="63"/>
        <v>5.9197750096376166E-3</v>
      </c>
      <c r="L117" s="22">
        <f t="shared" si="64"/>
        <v>5.9197750096376166E-3</v>
      </c>
      <c r="M117" s="227">
        <f t="shared" si="65"/>
        <v>5.9197750096376166E-3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1</v>
      </c>
      <c r="I118" s="22">
        <f t="shared" si="61"/>
        <v>0.12365752242354131</v>
      </c>
      <c r="J118" s="24">
        <f t="shared" si="62"/>
        <v>0.12365752242354131</v>
      </c>
      <c r="K118" s="22">
        <f t="shared" si="63"/>
        <v>0.12365752242354131</v>
      </c>
      <c r="L118" s="22">
        <f t="shared" si="64"/>
        <v>0.12365752242354131</v>
      </c>
      <c r="M118" s="227">
        <f t="shared" si="65"/>
        <v>0.12365752242354131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3.0105308311987193</v>
      </c>
      <c r="J119" s="24">
        <f>SUM(J91:J118)</f>
        <v>2.9549613562636208</v>
      </c>
      <c r="K119" s="22">
        <f>SUM(K91:K118)</f>
        <v>2.9599891076719906</v>
      </c>
      <c r="L119" s="22">
        <f>SUM(L91:L118)</f>
        <v>2.9599891076719906</v>
      </c>
      <c r="M119" s="57">
        <f t="shared" si="49"/>
        <v>2.9549613562636208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1.2592558019670561</v>
      </c>
      <c r="J124" s="236">
        <f>IF(SUMPRODUCT($B$124:$B124,$H$124:$H124)&lt;J$119,($B124*$H124),J$119)</f>
        <v>1.2592558019670561</v>
      </c>
      <c r="K124" s="29">
        <f>(B124)</f>
        <v>1.2592558019670561</v>
      </c>
      <c r="L124" s="29">
        <f>IF(SUMPRODUCT($B$124:$B124,$H$124:$H124)&lt;L$119,($B124*$H124),L$119)</f>
        <v>1.2592558019670561</v>
      </c>
      <c r="M124" s="239">
        <f t="shared" si="66"/>
        <v>1.2592558019670561</v>
      </c>
      <c r="N124" s="58"/>
      <c r="O124" s="174">
        <f>B124*H124</f>
        <v>1.2592558019670561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1.2591229894943441</v>
      </c>
      <c r="J125" s="236">
        <f>IF(SUMPRODUCT($B$124:$B125,$H$124:$H125)&lt;J$119,($B125*$H125),IF(SUMPRODUCT($B$124:$B124,$H$124:$H124)&lt;J$119,J$119-SUMPRODUCT($B$124:$B124,$H$124:$H124),0))</f>
        <v>1.2591229894943441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1.2591229894943441</v>
      </c>
      <c r="M125" s="239">
        <f t="shared" si="66"/>
        <v>1.2591229894943441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0.10026783360768424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1.7512750292316632</v>
      </c>
      <c r="J128" s="227">
        <f>(J30)</f>
        <v>0.43702315544878467</v>
      </c>
      <c r="K128" s="29">
        <f>(B128)</f>
        <v>0.64712844882837317</v>
      </c>
      <c r="L128" s="29">
        <f>IF(L124=L119,0,(L119-L124)/(B119-B124)*K128)</f>
        <v>0.64712844882837317</v>
      </c>
      <c r="M128" s="239">
        <f t="shared" si="66"/>
        <v>0.43702315544878467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3.0105308311987193</v>
      </c>
      <c r="J130" s="227">
        <f>(J119)</f>
        <v>2.9549613562636208</v>
      </c>
      <c r="K130" s="29">
        <f>(B130)</f>
        <v>2.9599891076719906</v>
      </c>
      <c r="L130" s="29">
        <f>(L119)</f>
        <v>2.9599891076719906</v>
      </c>
      <c r="M130" s="239">
        <f t="shared" si="66"/>
        <v>2.9549613562636208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1.2591229894943443</v>
      </c>
      <c r="J131" s="236">
        <f>IF(SUMPRODUCT($B124:$B125,$H124:$H125)&gt;(J119-J128),SUMPRODUCT($B124:$B125,$H124:$H125)+J128-J119,0)</f>
        <v>4.4059064656432056E-4</v>
      </c>
      <c r="K131" s="29"/>
      <c r="L131" s="29">
        <f>IF(I131&lt;SUM(L126:L127),0,I131-(SUM(L126:L127)))</f>
        <v>1.2591229894943443</v>
      </c>
      <c r="M131" s="236">
        <f>IF(I131&lt;SUM(M126:M127),0,I131-(SUM(M126:M127)))</f>
        <v>1.2591229894943443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779" priority="244" operator="equal">
      <formula>16</formula>
    </cfRule>
    <cfRule type="cellIs" dxfId="778" priority="245" operator="equal">
      <formula>15</formula>
    </cfRule>
    <cfRule type="cellIs" dxfId="777" priority="246" operator="equal">
      <formula>14</formula>
    </cfRule>
    <cfRule type="cellIs" dxfId="776" priority="247" operator="equal">
      <formula>13</formula>
    </cfRule>
    <cfRule type="cellIs" dxfId="775" priority="248" operator="equal">
      <formula>12</formula>
    </cfRule>
    <cfRule type="cellIs" dxfId="774" priority="249" operator="equal">
      <formula>11</formula>
    </cfRule>
    <cfRule type="cellIs" dxfId="773" priority="250" operator="equal">
      <formula>10</formula>
    </cfRule>
    <cfRule type="cellIs" dxfId="772" priority="251" operator="equal">
      <formula>9</formula>
    </cfRule>
    <cfRule type="cellIs" dxfId="771" priority="252" operator="equal">
      <formula>8</formula>
    </cfRule>
    <cfRule type="cellIs" dxfId="770" priority="253" operator="equal">
      <formula>7</formula>
    </cfRule>
    <cfRule type="cellIs" dxfId="769" priority="254" operator="equal">
      <formula>6</formula>
    </cfRule>
    <cfRule type="cellIs" dxfId="768" priority="255" operator="equal">
      <formula>5</formula>
    </cfRule>
    <cfRule type="cellIs" dxfId="767" priority="256" operator="equal">
      <formula>4</formula>
    </cfRule>
    <cfRule type="cellIs" dxfId="766" priority="257" operator="equal">
      <formula>3</formula>
    </cfRule>
    <cfRule type="cellIs" dxfId="765" priority="258" operator="equal">
      <formula>2</formula>
    </cfRule>
    <cfRule type="cellIs" dxfId="764" priority="259" operator="equal">
      <formula>1</formula>
    </cfRule>
  </conditionalFormatting>
  <conditionalFormatting sqref="N29">
    <cfRule type="cellIs" dxfId="763" priority="228" operator="equal">
      <formula>16</formula>
    </cfRule>
    <cfRule type="cellIs" dxfId="762" priority="229" operator="equal">
      <formula>15</formula>
    </cfRule>
    <cfRule type="cellIs" dxfId="761" priority="230" operator="equal">
      <formula>14</formula>
    </cfRule>
    <cfRule type="cellIs" dxfId="760" priority="231" operator="equal">
      <formula>13</formula>
    </cfRule>
    <cfRule type="cellIs" dxfId="759" priority="232" operator="equal">
      <formula>12</formula>
    </cfRule>
    <cfRule type="cellIs" dxfId="758" priority="233" operator="equal">
      <formula>11</formula>
    </cfRule>
    <cfRule type="cellIs" dxfId="757" priority="234" operator="equal">
      <formula>10</formula>
    </cfRule>
    <cfRule type="cellIs" dxfId="756" priority="235" operator="equal">
      <formula>9</formula>
    </cfRule>
    <cfRule type="cellIs" dxfId="755" priority="236" operator="equal">
      <formula>8</formula>
    </cfRule>
    <cfRule type="cellIs" dxfId="754" priority="237" operator="equal">
      <formula>7</formula>
    </cfRule>
    <cfRule type="cellIs" dxfId="753" priority="238" operator="equal">
      <formula>6</formula>
    </cfRule>
    <cfRule type="cellIs" dxfId="752" priority="239" operator="equal">
      <formula>5</formula>
    </cfRule>
    <cfRule type="cellIs" dxfId="751" priority="240" operator="equal">
      <formula>4</formula>
    </cfRule>
    <cfRule type="cellIs" dxfId="750" priority="241" operator="equal">
      <formula>3</formula>
    </cfRule>
    <cfRule type="cellIs" dxfId="749" priority="242" operator="equal">
      <formula>2</formula>
    </cfRule>
    <cfRule type="cellIs" dxfId="748" priority="243" operator="equal">
      <formula>1</formula>
    </cfRule>
  </conditionalFormatting>
  <conditionalFormatting sqref="N119">
    <cfRule type="cellIs" dxfId="747" priority="212" operator="equal">
      <formula>16</formula>
    </cfRule>
    <cfRule type="cellIs" dxfId="746" priority="213" operator="equal">
      <formula>15</formula>
    </cfRule>
    <cfRule type="cellIs" dxfId="745" priority="214" operator="equal">
      <formula>14</formula>
    </cfRule>
    <cfRule type="cellIs" dxfId="744" priority="215" operator="equal">
      <formula>13</formula>
    </cfRule>
    <cfRule type="cellIs" dxfId="743" priority="216" operator="equal">
      <formula>12</formula>
    </cfRule>
    <cfRule type="cellIs" dxfId="742" priority="217" operator="equal">
      <formula>11</formula>
    </cfRule>
    <cfRule type="cellIs" dxfId="741" priority="218" operator="equal">
      <formula>10</formula>
    </cfRule>
    <cfRule type="cellIs" dxfId="740" priority="219" operator="equal">
      <formula>9</formula>
    </cfRule>
    <cfRule type="cellIs" dxfId="739" priority="220" operator="equal">
      <formula>8</formula>
    </cfRule>
    <cfRule type="cellIs" dxfId="738" priority="221" operator="equal">
      <formula>7</formula>
    </cfRule>
    <cfRule type="cellIs" dxfId="737" priority="222" operator="equal">
      <formula>6</formula>
    </cfRule>
    <cfRule type="cellIs" dxfId="736" priority="223" operator="equal">
      <formula>5</formula>
    </cfRule>
    <cfRule type="cellIs" dxfId="735" priority="224" operator="equal">
      <formula>4</formula>
    </cfRule>
    <cfRule type="cellIs" dxfId="734" priority="225" operator="equal">
      <formula>3</formula>
    </cfRule>
    <cfRule type="cellIs" dxfId="733" priority="226" operator="equal">
      <formula>2</formula>
    </cfRule>
    <cfRule type="cellIs" dxfId="732" priority="227" operator="equal">
      <formula>1</formula>
    </cfRule>
  </conditionalFormatting>
  <conditionalFormatting sqref="N27:N28">
    <cfRule type="cellIs" dxfId="731" priority="164" operator="equal">
      <formula>16</formula>
    </cfRule>
    <cfRule type="cellIs" dxfId="730" priority="165" operator="equal">
      <formula>15</formula>
    </cfRule>
    <cfRule type="cellIs" dxfId="729" priority="166" operator="equal">
      <formula>14</formula>
    </cfRule>
    <cfRule type="cellIs" dxfId="728" priority="167" operator="equal">
      <formula>13</formula>
    </cfRule>
    <cfRule type="cellIs" dxfId="727" priority="168" operator="equal">
      <formula>12</formula>
    </cfRule>
    <cfRule type="cellIs" dxfId="726" priority="169" operator="equal">
      <formula>11</formula>
    </cfRule>
    <cfRule type="cellIs" dxfId="725" priority="170" operator="equal">
      <formula>10</formula>
    </cfRule>
    <cfRule type="cellIs" dxfId="724" priority="171" operator="equal">
      <formula>9</formula>
    </cfRule>
    <cfRule type="cellIs" dxfId="723" priority="172" operator="equal">
      <formula>8</formula>
    </cfRule>
    <cfRule type="cellIs" dxfId="722" priority="173" operator="equal">
      <formula>7</formula>
    </cfRule>
    <cfRule type="cellIs" dxfId="721" priority="174" operator="equal">
      <formula>6</formula>
    </cfRule>
    <cfRule type="cellIs" dxfId="720" priority="175" operator="equal">
      <formula>5</formula>
    </cfRule>
    <cfRule type="cellIs" dxfId="719" priority="176" operator="equal">
      <formula>4</formula>
    </cfRule>
    <cfRule type="cellIs" dxfId="718" priority="177" operator="equal">
      <formula>3</formula>
    </cfRule>
    <cfRule type="cellIs" dxfId="717" priority="178" operator="equal">
      <formula>2</formula>
    </cfRule>
    <cfRule type="cellIs" dxfId="716" priority="179" operator="equal">
      <formula>1</formula>
    </cfRule>
  </conditionalFormatting>
  <conditionalFormatting sqref="R31:T31">
    <cfRule type="cellIs" dxfId="635" priority="83" operator="greaterThan">
      <formula>0</formula>
    </cfRule>
  </conditionalFormatting>
  <conditionalFormatting sqref="R32:T32">
    <cfRule type="cellIs" dxfId="634" priority="82" operator="greaterThan">
      <formula>0</formula>
    </cfRule>
  </conditionalFormatting>
  <conditionalFormatting sqref="R30:T30">
    <cfRule type="cellIs" dxfId="633" priority="81" operator="greaterThan">
      <formula>0</formula>
    </cfRule>
  </conditionalFormatting>
  <conditionalFormatting sqref="N6:N26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113:N118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12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1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3.1909559153175587E-2</v>
      </c>
      <c r="J6" s="24">
        <f t="shared" ref="J6:J13" si="3">IF(I$32&lt;=1+I$131,I6,B6*H6+J$33*(I6-B6*H6))</f>
        <v>3.1909559153175587E-2</v>
      </c>
      <c r="K6" s="22">
        <f t="shared" ref="K6:K31" si="4">B6</f>
        <v>3.1909559153175587E-2</v>
      </c>
      <c r="L6" s="22">
        <f t="shared" ref="L6:L29" si="5">IF(K6="","",K6*H6)</f>
        <v>3.1909559153175587E-2</v>
      </c>
      <c r="M6" s="223">
        <f t="shared" ref="M6:M31" si="6">J6</f>
        <v>3.1909559153175587E-2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0.12763823661270235</v>
      </c>
      <c r="Z6" s="116">
        <v>0.17</v>
      </c>
      <c r="AA6" s="121">
        <f>$M6*Z6*4</f>
        <v>2.1698500224159402E-2</v>
      </c>
      <c r="AB6" s="116">
        <v>0.17</v>
      </c>
      <c r="AC6" s="121">
        <f t="shared" ref="AC6:AC29" si="7">$M6*AB6*4</f>
        <v>2.1698500224159402E-2</v>
      </c>
      <c r="AD6" s="116">
        <v>0.33</v>
      </c>
      <c r="AE6" s="121">
        <f t="shared" ref="AE6:AE29" si="8">$M6*AD6*4</f>
        <v>4.212061808219178E-2</v>
      </c>
      <c r="AF6" s="122">
        <f>1-SUM(Z6,AB6,AD6)</f>
        <v>0.32999999999999996</v>
      </c>
      <c r="AG6" s="121">
        <f>$M6*AF6*4</f>
        <v>4.2120618082191773E-2</v>
      </c>
      <c r="AH6" s="123">
        <f>SUM(Z6,AB6,AD6,AF6)</f>
        <v>1</v>
      </c>
      <c r="AI6" s="183">
        <f>SUM(AA6,AC6,AE6,AG6)/4</f>
        <v>3.1909559153175587E-2</v>
      </c>
      <c r="AJ6" s="120">
        <f>(AA6+AC6)/2</f>
        <v>2.1698500224159402E-2</v>
      </c>
      <c r="AK6" s="119">
        <f>(AE6+AG6)/2</f>
        <v>4.212061808219178E-2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1</v>
      </c>
      <c r="F7" s="27">
        <v>8800</v>
      </c>
      <c r="H7" s="24">
        <f t="shared" si="1"/>
        <v>1</v>
      </c>
      <c r="I7" s="22">
        <f t="shared" si="2"/>
        <v>1.0189543497598291E-2</v>
      </c>
      <c r="J7" s="24">
        <f t="shared" si="3"/>
        <v>1.0189543497598291E-2</v>
      </c>
      <c r="K7" s="22">
        <f t="shared" si="4"/>
        <v>1.0189543497598291E-2</v>
      </c>
      <c r="L7" s="22">
        <f t="shared" si="5"/>
        <v>1.0189543497598291E-2</v>
      </c>
      <c r="M7" s="223">
        <f t="shared" si="6"/>
        <v>1.0189543497598291E-2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3024.9479078639997</v>
      </c>
      <c r="S7" s="221">
        <f>IF($B$81=0,0,(SUMIF($N$6:$N$28,$U7,L$6:L$28)+SUMIF($N$91:$N$118,$U7,L$91:L$118))*$I$83*Poor!$B$81/$B$81)</f>
        <v>3024.9479078639997</v>
      </c>
      <c r="T7" s="221">
        <f>IF($B$81=0,0,(SUMIF($N$6:$N$28,$U7,M$6:M$28)+SUMIF($N$91:$N$118,$U7,M$91:M$118))*$I$83*Poor!$B$81/$B$81)</f>
        <v>2978.7492143983718</v>
      </c>
      <c r="U7" s="222">
        <v>1</v>
      </c>
      <c r="V7" s="56"/>
      <c r="W7" s="115"/>
      <c r="X7" s="124">
        <v>4</v>
      </c>
      <c r="Y7" s="183">
        <f t="shared" ref="Y7:Y29" si="9">M7*4</f>
        <v>4.0758173990393165E-2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4.0758173990393165E-2</v>
      </c>
      <c r="AH7" s="123">
        <f t="shared" ref="AH7:AH30" si="12">SUM(Z7,AB7,AD7,AF7)</f>
        <v>1</v>
      </c>
      <c r="AI7" s="183">
        <f t="shared" ref="AI7:AI30" si="13">SUM(AA7,AC7,AE7,AG7)/4</f>
        <v>1.0189543497598291E-2</v>
      </c>
      <c r="AJ7" s="120">
        <f t="shared" ref="AJ7:AJ31" si="14">(AA7+AC7)/2</f>
        <v>0</v>
      </c>
      <c r="AK7" s="119">
        <f t="shared" ref="AK7:AK31" si="15">(AE7+AG7)/2</f>
        <v>2.0379086995196583E-2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1.8025760818804481E-2</v>
      </c>
      <c r="J8" s="24">
        <f t="shared" si="3"/>
        <v>1.8025760818804481E-2</v>
      </c>
      <c r="K8" s="22">
        <f t="shared" si="4"/>
        <v>1.8025760818804481E-2</v>
      </c>
      <c r="L8" s="22">
        <f t="shared" si="5"/>
        <v>1.8025760818804481E-2</v>
      </c>
      <c r="M8" s="223">
        <f t="shared" si="6"/>
        <v>1.8025760818804481E-2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559.71428571428567</v>
      </c>
      <c r="S8" s="221">
        <f>IF($B$81=0,0,(SUMIF($N$6:$N$28,$U8,L$6:L$28)+SUMIF($N$91:$N$118,$U8,L$91:L$118))*$I$83*Poor!$B$81/$B$81)</f>
        <v>559.71428571428567</v>
      </c>
      <c r="T8" s="221">
        <f>IF($B$81=0,0,(SUMIF($N$6:$N$28,$U8,M$6:M$28)+SUMIF($N$91:$N$118,$U8,M$91:M$118))*$I$83*Poor!$B$81/$B$81)</f>
        <v>616.38791036865848</v>
      </c>
      <c r="U8" s="222">
        <v>2</v>
      </c>
      <c r="V8" s="184"/>
      <c r="W8" s="115"/>
      <c r="X8" s="124">
        <v>1</v>
      </c>
      <c r="Y8" s="183">
        <f t="shared" si="9"/>
        <v>7.2103043275217923E-2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7.2103043275217923E-2</v>
      </c>
      <c r="AH8" s="123">
        <f t="shared" si="12"/>
        <v>1</v>
      </c>
      <c r="AI8" s="183">
        <f t="shared" si="13"/>
        <v>1.8025760818804481E-2</v>
      </c>
      <c r="AJ8" s="120">
        <f t="shared" si="14"/>
        <v>0</v>
      </c>
      <c r="AK8" s="119">
        <f t="shared" si="15"/>
        <v>3.6051521637608962E-2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746.20013442697268</v>
      </c>
      <c r="S9" s="221">
        <f>IF($B$81=0,0,(SUMIF($N$6:$N$28,$U9,L$6:L$28)+SUMIF($N$91:$N$118,$U9,L$91:L$118))*$I$83*Poor!$B$81/$B$81)</f>
        <v>746.20013442697268</v>
      </c>
      <c r="T9" s="221">
        <f>IF($B$81=0,0,(SUMIF($N$6:$N$28,$U9,M$6:M$28)+SUMIF($N$91:$N$118,$U9,M$91:M$118))*$I$83*Poor!$B$81/$B$81)</f>
        <v>746.20013442697268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</v>
      </c>
      <c r="H10" s="24">
        <f t="shared" si="1"/>
        <v>1</v>
      </c>
      <c r="I10" s="22">
        <f t="shared" si="2"/>
        <v>0.10863097089041096</v>
      </c>
      <c r="J10" s="24">
        <f t="shared" si="3"/>
        <v>0.10863097089041096</v>
      </c>
      <c r="K10" s="22">
        <f t="shared" si="4"/>
        <v>0.10863097089041096</v>
      </c>
      <c r="L10" s="22">
        <f t="shared" si="5"/>
        <v>0.10863097089041096</v>
      </c>
      <c r="M10" s="223">
        <f t="shared" si="6"/>
        <v>0.10863097089041096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1.4285714285714286</v>
      </c>
      <c r="S10" s="221">
        <f>IF($B$81=0,0,(SUMIF($N$6:$N$28,$U10,L$6:L$28)+SUMIF($N$91:$N$118,$U10,L$91:L$118))*$I$83*Poor!$B$81/$B$81)</f>
        <v>1.4285714285714286</v>
      </c>
      <c r="T10" s="221">
        <f>IF($B$81=0,0,(SUMIF($N$6:$N$28,$U10,M$6:M$28)+SUMIF($N$91:$N$118,$U10,M$91:M$118))*$I$83*Poor!$B$81/$B$81)</f>
        <v>1.4285714285714286</v>
      </c>
      <c r="U10" s="222">
        <v>4</v>
      </c>
      <c r="V10" s="56"/>
      <c r="W10" s="115"/>
      <c r="X10" s="124">
        <v>1</v>
      </c>
      <c r="Y10" s="183">
        <f t="shared" si="9"/>
        <v>0.43452388356164384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0.43452388356164384</v>
      </c>
      <c r="AH10" s="123">
        <f t="shared" si="12"/>
        <v>1</v>
      </c>
      <c r="AI10" s="183">
        <f t="shared" si="13"/>
        <v>0.10863097089041096</v>
      </c>
      <c r="AJ10" s="120">
        <f t="shared" si="14"/>
        <v>0</v>
      </c>
      <c r="AK10" s="119">
        <f t="shared" si="15"/>
        <v>0.21726194178082192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3064.5</v>
      </c>
      <c r="S11" s="221">
        <f>IF($B$81=0,0,(SUMIF($N$6:$N$28,$U11,L$6:L$28)+SUMIF($N$91:$N$118,$U11,L$91:L$118))*$I$83*Poor!$B$81/$B$81)</f>
        <v>3064.5</v>
      </c>
      <c r="T11" s="221">
        <f>IF($B$81=0,0,(SUMIF($N$6:$N$28,$U11,M$6:M$28)+SUMIF($N$91:$N$118,$U11,M$91:M$118))*$I$83*Poor!$B$81/$B$81)</f>
        <v>3084.3425280064744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175.00442595871576</v>
      </c>
      <c r="S12" s="221">
        <f>IF($B$81=0,0,(SUMIF($N$6:$N$28,$U12,L$6:L$28)+SUMIF($N$91:$N$118,$U12,L$91:L$118))*$I$83*Poor!$B$81/$B$81)</f>
        <v>175.00442595871576</v>
      </c>
      <c r="T12" s="221">
        <f>IF($B$81=0,0,(SUMIF($N$6:$N$28,$U12,M$6:M$28)+SUMIF($N$91:$N$118,$U12,M$91:M$118))*$I$83*Poor!$B$81/$B$81)</f>
        <v>162.60126525923042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6697.594744716831</v>
      </c>
      <c r="S13" s="221">
        <f>IF($B$81=0,0,(SUMIF($N$6:$N$28,$U13,L$6:L$28)+SUMIF($N$91:$N$118,$U13,L$91:L$118))*$I$83*Poor!$B$81/$B$81)</f>
        <v>6697.594744716831</v>
      </c>
      <c r="T13" s="221">
        <f>IF($B$81=0,0,(SUMIF($N$6:$N$28,$U13,M$6:M$28)+SUMIF($N$91:$N$118,$U13,M$91:M$118))*$I$83*Poor!$B$81/$B$81)</f>
        <v>6697.594744716831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8.2717400521757009E-3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8.2717400521757009E-3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3.3086960208702804E-2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3.3086960208702804E-2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8.2717400521757009E-3</v>
      </c>
      <c r="AJ14" s="120">
        <f t="shared" si="14"/>
        <v>1.6543480104351402E-2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2.6932637854158678E-3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2.6932637854158678E-3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1974.4285714285716</v>
      </c>
      <c r="S15" s="221">
        <f>IF($B$81=0,0,(SUMIF($N$6:$N$28,$U15,L$6:L$28)+SUMIF($N$91:$N$118,$U15,L$91:L$118))*$I$83*Poor!$B$81/$B$81)</f>
        <v>1974.4285714285716</v>
      </c>
      <c r="T15" s="221">
        <f>IF($B$81=0,0,(SUMIF($N$6:$N$28,$U15,M$6:M$28)+SUMIF($N$91:$N$118,$U15,M$91:M$118))*$I$83*Poor!$B$81/$B$81)</f>
        <v>1974.4285714285716</v>
      </c>
      <c r="U15" s="222">
        <v>9</v>
      </c>
      <c r="V15" s="56"/>
      <c r="W15" s="110"/>
      <c r="X15" s="118"/>
      <c r="Y15" s="183">
        <f t="shared" si="9"/>
        <v>1.0773055141663471E-2</v>
      </c>
      <c r="Z15" s="116">
        <v>0.25</v>
      </c>
      <c r="AA15" s="121">
        <f t="shared" si="16"/>
        <v>2.6932637854158678E-3</v>
      </c>
      <c r="AB15" s="116">
        <v>0.25</v>
      </c>
      <c r="AC15" s="121">
        <f t="shared" si="7"/>
        <v>2.6932637854158678E-3</v>
      </c>
      <c r="AD15" s="116">
        <v>0.25</v>
      </c>
      <c r="AE15" s="121">
        <f t="shared" si="8"/>
        <v>2.6932637854158678E-3</v>
      </c>
      <c r="AF15" s="122">
        <f t="shared" si="10"/>
        <v>0.25</v>
      </c>
      <c r="AG15" s="121">
        <f t="shared" si="11"/>
        <v>2.6932637854158678E-3</v>
      </c>
      <c r="AH15" s="123">
        <f t="shared" si="12"/>
        <v>1</v>
      </c>
      <c r="AI15" s="183">
        <f t="shared" si="13"/>
        <v>2.6932637854158678E-3</v>
      </c>
      <c r="AJ15" s="120">
        <f t="shared" si="14"/>
        <v>2.6932637854158678E-3</v>
      </c>
      <c r="AK15" s="119">
        <f t="shared" si="15"/>
        <v>2.6932637854158678E-3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5.6358285334867182E-3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5.6358285334867182E-3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1682.8571428571429</v>
      </c>
      <c r="S16" s="221">
        <f>IF($B$81=0,0,(SUMIF($N$6:$N$28,$U16,L$6:L$28)+SUMIF($N$91:$N$118,$U16,L$91:L$118))*$I$83*Poor!$B$81/$B$81)</f>
        <v>1682.8571428571429</v>
      </c>
      <c r="T16" s="221">
        <f>IF($B$81=0,0,(SUMIF($N$6:$N$28,$U16,M$6:M$28)+SUMIF($N$91:$N$118,$U16,M$91:M$118))*$I$83*Poor!$B$81/$B$81)</f>
        <v>1647.468046730532</v>
      </c>
      <c r="U16" s="222">
        <v>10</v>
      </c>
      <c r="V16" s="56"/>
      <c r="W16" s="110"/>
      <c r="X16" s="118"/>
      <c r="Y16" s="183">
        <f t="shared" si="9"/>
        <v>2.2543314133946873E-2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2.2543314133946873E-2</v>
      </c>
      <c r="AH16" s="123">
        <f t="shared" si="12"/>
        <v>1</v>
      </c>
      <c r="AI16" s="183">
        <f t="shared" si="13"/>
        <v>5.6358285334867182E-3</v>
      </c>
      <c r="AJ16" s="120">
        <f t="shared" si="14"/>
        <v>0</v>
      </c>
      <c r="AK16" s="119">
        <f t="shared" si="15"/>
        <v>1.1271657066973436E-2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2005.7142857142856</v>
      </c>
      <c r="S17" s="221">
        <f>IF($B$81=0,0,(SUMIF($N$6:$N$28,$U17,L$6:L$28)+SUMIF($N$91:$N$118,$U17,L$91:L$118))*$I$83*Poor!$B$81/$B$81)</f>
        <v>2005.7142857142856</v>
      </c>
      <c r="T17" s="221">
        <f>IF($B$81=0,0,(SUMIF($N$6:$N$28,$U17,M$6:M$28)+SUMIF($N$91:$N$118,$U17,M$91:M$118))*$I$83*Poor!$B$81/$B$81)</f>
        <v>2005.7142857142856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4.3549622820189373E-3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4.3549622820189373E-3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1393.5836886007596</v>
      </c>
      <c r="S18" s="221">
        <f>IF($B$81=0,0,(SUMIF($N$6:$N$28,$U18,L$6:L$28)+SUMIF($N$91:$N$118,$U18,L$91:L$118))*$I$83*Poor!$B$81/$B$81)</f>
        <v>1393.5836886007596</v>
      </c>
      <c r="T18" s="221">
        <f>IF($B$81=0,0,(SUMIF($N$6:$N$28,$U18,M$6:M$28)+SUMIF($N$91:$N$118,$U18,M$91:M$118))*$I$83*Poor!$B$81/$B$81)</f>
        <v>1393.5836886007596</v>
      </c>
      <c r="U18" s="222">
        <v>12</v>
      </c>
      <c r="V18" s="56"/>
      <c r="W18" s="110"/>
      <c r="X18" s="118"/>
      <c r="Y18" s="183">
        <f t="shared" ref="Y18:Y20" si="24">M18*4</f>
        <v>1.7419849128075749E-2</v>
      </c>
      <c r="Z18" s="116">
        <v>1.2941</v>
      </c>
      <c r="AA18" s="121">
        <f t="shared" ref="AA18:AA20" si="25">$M18*Z18*4</f>
        <v>2.2543026756642829E-2</v>
      </c>
      <c r="AB18" s="116">
        <v>1.1765000000000001</v>
      </c>
      <c r="AC18" s="121">
        <f t="shared" ref="AC18:AC20" si="26">$M18*AB18*4</f>
        <v>2.049445249918112E-2</v>
      </c>
      <c r="AD18" s="116">
        <v>1.2353000000000001</v>
      </c>
      <c r="AE18" s="121">
        <f t="shared" ref="AE18:AE20" si="27">$M18*AD18*4</f>
        <v>2.1518739627911974E-2</v>
      </c>
      <c r="AF18" s="122">
        <f t="shared" ref="AF18:AF20" si="28">1-SUM(Z18,AB18,AD18)</f>
        <v>-2.7059000000000002</v>
      </c>
      <c r="AG18" s="121">
        <f t="shared" ref="AG18:AG20" si="29">$M18*AF18*4</f>
        <v>-4.7136369755660171E-2</v>
      </c>
      <c r="AH18" s="123">
        <f t="shared" ref="AH18:AH20" si="30">SUM(Z18,AB18,AD18,AF18)</f>
        <v>1</v>
      </c>
      <c r="AI18" s="183">
        <f t="shared" ref="AI18:AI20" si="31">SUM(AA18,AC18,AE18,AG18)/4</f>
        <v>4.3549622820189364E-3</v>
      </c>
      <c r="AJ18" s="120">
        <f t="shared" ref="AJ18:AJ20" si="32">(AA18+AC18)/2</f>
        <v>2.1518739627911974E-2</v>
      </c>
      <c r="AK18" s="119">
        <f t="shared" ref="AK18:AK20" si="33">(AE18+AG18)/2</f>
        <v>-1.2808815063874098E-2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2.093078973921805E-2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2.093078973921805E-2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9.9821051762341639</v>
      </c>
      <c r="S19" s="221">
        <f>IF($B$81=0,0,(SUMIF($N$6:$N$28,$U19,L$6:L$28)+SUMIF($N$91:$N$118,$U19,L$91:L$118))*$I$83*Poor!$B$81/$B$81)</f>
        <v>9.9821051762341639</v>
      </c>
      <c r="T19" s="221">
        <f>IF($B$81=0,0,(SUMIF($N$6:$N$28,$U19,M$6:M$28)+SUMIF($N$91:$N$118,$U19,M$91:M$118))*$I$83*Poor!$B$81/$B$81)</f>
        <v>9.9821051762341639</v>
      </c>
      <c r="U19" s="222">
        <v>13</v>
      </c>
      <c r="V19" s="56"/>
      <c r="W19" s="110"/>
      <c r="X19" s="118"/>
      <c r="Y19" s="183">
        <f t="shared" si="24"/>
        <v>8.3723158956872198E-2</v>
      </c>
      <c r="Z19" s="116">
        <v>2.2940999999999998</v>
      </c>
      <c r="AA19" s="121">
        <f t="shared" si="25"/>
        <v>0.19206929896296049</v>
      </c>
      <c r="AB19" s="116">
        <v>2.1764999999999999</v>
      </c>
      <c r="AC19" s="121">
        <f t="shared" si="26"/>
        <v>0.18222345546963234</v>
      </c>
      <c r="AD19" s="116">
        <v>2.2353000000000001</v>
      </c>
      <c r="AE19" s="121">
        <f t="shared" si="27"/>
        <v>0.18714637721629643</v>
      </c>
      <c r="AF19" s="122">
        <f t="shared" si="28"/>
        <v>-5.7058999999999997</v>
      </c>
      <c r="AG19" s="121">
        <f t="shared" si="29"/>
        <v>-0.47771597269201704</v>
      </c>
      <c r="AH19" s="123">
        <f t="shared" si="30"/>
        <v>1</v>
      </c>
      <c r="AI19" s="183">
        <f t="shared" si="31"/>
        <v>2.0930789739218053E-2</v>
      </c>
      <c r="AJ19" s="120">
        <f t="shared" si="32"/>
        <v>0.1871463772162964</v>
      </c>
      <c r="AK19" s="119">
        <f t="shared" si="33"/>
        <v>-0.14528479773786029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22412.509881111353</v>
      </c>
      <c r="S20" s="221">
        <f>IF($B$81=0,0,(SUMIF($N$6:$N$28,$U20,L$6:L$28)+SUMIF($N$91:$N$118,$U20,L$91:L$118))*$I$83*Poor!$B$81/$B$81)</f>
        <v>22412.509881111353</v>
      </c>
      <c r="T20" s="221">
        <f>IF($B$81=0,0,(SUMIF($N$6:$N$28,$U20,M$6:M$28)+SUMIF($N$91:$N$118,$U20,M$91:M$118))*$I$83*Poor!$B$81/$B$81)</f>
        <v>22412.509881111353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4.8970235081665986E-3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4.8970235081665986E-3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2671.4285714285716</v>
      </c>
      <c r="S21" s="221">
        <f>IF($B$81=0,0,(SUMIF($N$6:$N$28,$U21,L$6:L$28)+SUMIF($N$91:$N$118,$U21,L$91:L$118))*$I$83*Poor!$B$81/$B$81)</f>
        <v>2671.4285714285716</v>
      </c>
      <c r="T21" s="221">
        <f>IF($B$81=0,0,(SUMIF($N$6:$N$28,$U21,M$6:M$28)+SUMIF($N$91:$N$118,$U21,M$91:M$118))*$I$83*Poor!$B$81/$B$81)</f>
        <v>2671.4285714285716</v>
      </c>
      <c r="U21" s="222">
        <v>15</v>
      </c>
      <c r="V21" s="56"/>
      <c r="W21" s="110"/>
      <c r="X21" s="118"/>
      <c r="Y21" s="183">
        <f t="shared" ref="Y21:Y25" si="40">M21*4</f>
        <v>1.9588094032666394E-2</v>
      </c>
      <c r="Z21" s="116">
        <v>4.2941000000000003</v>
      </c>
      <c r="AA21" s="121">
        <f t="shared" ref="AA21:AA25" si="41">$M21*Z21*4</f>
        <v>8.4113234585672769E-2</v>
      </c>
      <c r="AB21" s="116">
        <v>4.1764999999999999</v>
      </c>
      <c r="AC21" s="121">
        <f t="shared" ref="AC21:AC25" si="42">$M21*AB21*4</f>
        <v>8.1809674727431198E-2</v>
      </c>
      <c r="AD21" s="116">
        <v>4.2352999999999996</v>
      </c>
      <c r="AE21" s="121">
        <f t="shared" ref="AE21:AE25" si="43">$M21*AD21*4</f>
        <v>8.2961454656551969E-2</v>
      </c>
      <c r="AF21" s="122">
        <f t="shared" ref="AF21:AF25" si="44">1-SUM(Z21,AB21,AD21)</f>
        <v>-11.7059</v>
      </c>
      <c r="AG21" s="121">
        <f t="shared" ref="AG21:AG25" si="45">$M21*AF21*4</f>
        <v>-0.22929626993698954</v>
      </c>
      <c r="AH21" s="123">
        <f t="shared" ref="AH21:AH25" si="46">SUM(Z21,AB21,AD21,AF21)</f>
        <v>1</v>
      </c>
      <c r="AI21" s="183">
        <f t="shared" ref="AI21:AI25" si="47">SUM(AA21,AC21,AE21,AG21)/4</f>
        <v>4.8970235081665994E-3</v>
      </c>
      <c r="AJ21" s="120">
        <f t="shared" ref="AJ21:AJ25" si="48">(AA21+AC21)/2</f>
        <v>8.2961454656551983E-2</v>
      </c>
      <c r="AK21" s="119">
        <f t="shared" ref="AK21:AK25" si="49">(AE21+AG21)/2</f>
        <v>-7.3167407640218785E-2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6.8360923760893361E-3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6.8360923760893361E-3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2.7344369504357344E-2</v>
      </c>
      <c r="Z22" s="116">
        <v>5.2941000000000003</v>
      </c>
      <c r="AA22" s="121">
        <f t="shared" si="41"/>
        <v>0.14476382659301823</v>
      </c>
      <c r="AB22" s="116">
        <v>5.1764999999999999</v>
      </c>
      <c r="AC22" s="121">
        <f t="shared" si="42"/>
        <v>0.14154812873930578</v>
      </c>
      <c r="AD22" s="116">
        <v>5.2352999999999996</v>
      </c>
      <c r="AE22" s="121">
        <f t="shared" si="43"/>
        <v>0.143155977666162</v>
      </c>
      <c r="AF22" s="122">
        <f t="shared" si="44"/>
        <v>-14.7059</v>
      </c>
      <c r="AG22" s="121">
        <f t="shared" si="45"/>
        <v>-0.40212356349412864</v>
      </c>
      <c r="AH22" s="123">
        <f t="shared" si="46"/>
        <v>1</v>
      </c>
      <c r="AI22" s="183">
        <f t="shared" si="47"/>
        <v>6.8360923760893422E-3</v>
      </c>
      <c r="AJ22" s="120">
        <f t="shared" si="48"/>
        <v>0.143155977666162</v>
      </c>
      <c r="AK22" s="119">
        <f t="shared" si="49"/>
        <v>-0.12948379291398332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46419.894316426296</v>
      </c>
      <c r="S23" s="179">
        <f>SUM(S7:S22)</f>
        <v>46419.894316426296</v>
      </c>
      <c r="T23" s="179">
        <f>SUM(T7:T22)</f>
        <v>46402.419518795425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25250.743714722543</v>
      </c>
      <c r="S24" s="41">
        <f>IF($B$81=0,0,(SUM(($B$70*$H$70))+((1-$D$29)*$I$83))*Poor!$B$81/$B$81)</f>
        <v>25250.743714722543</v>
      </c>
      <c r="T24" s="41">
        <f>IF($B$81=0,0,(SUM(($B$70*$H$70))+((1-$D$29)*$I$83))*Poor!$B$81/$B$81)</f>
        <v>25250.743714722543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40877.519224926655</v>
      </c>
      <c r="S25" s="41">
        <f>IF($B$81=0,0,(SUM(($B$70*$H$70),($B$71*$H$71))+((1-$D$29)*$I$83))*Poor!$B$81/$B$81)</f>
        <v>40877.519224926655</v>
      </c>
      <c r="T25" s="41">
        <f>IF($B$81=0,0,(SUM(($B$70*$H$70),($B$71*$H$71))+((1-$D$29)*$I$83))*Poor!$B$81/$B$81)</f>
        <v>40877.519224926655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69753.927388191922</v>
      </c>
      <c r="S26" s="41">
        <f>IF($B$81=0,0,(SUM(($B$70*$H$70),($B$71*$H$71),($B$72*$H$72))+((1-$D$29)*$I$83))*Poor!$B$81/$B$81)</f>
        <v>69753.927388191922</v>
      </c>
      <c r="T26" s="41">
        <f>IF($B$81=0,0,(SUM(($B$70*$H$70),($B$71*$H$71),($B$72*$H$72))+((1-$D$29)*$I$83))*Poor!$B$81/$B$81)</f>
        <v>69753.927388191922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2.8837979215352586E-2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2.8837979215352586E-2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0.11535191686141034</v>
      </c>
      <c r="Z27" s="116">
        <v>0.25</v>
      </c>
      <c r="AA27" s="121">
        <f t="shared" si="16"/>
        <v>2.8837979215352586E-2</v>
      </c>
      <c r="AB27" s="116">
        <v>0.25</v>
      </c>
      <c r="AC27" s="121">
        <f t="shared" si="7"/>
        <v>2.8837979215352586E-2</v>
      </c>
      <c r="AD27" s="116">
        <v>0.25</v>
      </c>
      <c r="AE27" s="121">
        <f t="shared" si="8"/>
        <v>2.8837979215352586E-2</v>
      </c>
      <c r="AF27" s="122">
        <f t="shared" si="10"/>
        <v>0.25</v>
      </c>
      <c r="AG27" s="121">
        <f t="shared" si="11"/>
        <v>2.8837979215352586E-2</v>
      </c>
      <c r="AH27" s="123">
        <f t="shared" si="12"/>
        <v>1</v>
      </c>
      <c r="AI27" s="183">
        <f t="shared" si="13"/>
        <v>2.8837979215352586E-2</v>
      </c>
      <c r="AJ27" s="120">
        <f t="shared" si="14"/>
        <v>2.8837979215352586E-2</v>
      </c>
      <c r="AK27" s="119">
        <f t="shared" si="15"/>
        <v>2.8837979215352586E-2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1.9954815885557874E-2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1.9954815885557874E-2</v>
      </c>
      <c r="N28" s="228"/>
      <c r="O28" s="2"/>
      <c r="P28" s="22"/>
      <c r="V28" s="56"/>
      <c r="W28" s="110"/>
      <c r="X28" s="118"/>
      <c r="Y28" s="183">
        <f t="shared" si="9"/>
        <v>7.9819263542231497E-2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3.9909631771115749E-2</v>
      </c>
      <c r="AF28" s="122">
        <f t="shared" si="10"/>
        <v>0.5</v>
      </c>
      <c r="AG28" s="121">
        <f t="shared" si="11"/>
        <v>3.9909631771115749E-2</v>
      </c>
      <c r="AH28" s="123">
        <f t="shared" si="12"/>
        <v>1</v>
      </c>
      <c r="AI28" s="183">
        <f t="shared" si="13"/>
        <v>1.9954815885557874E-2</v>
      </c>
      <c r="AJ28" s="120">
        <f t="shared" si="14"/>
        <v>0</v>
      </c>
      <c r="AK28" s="119">
        <f t="shared" si="15"/>
        <v>3.9909631771115749E-2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0.20427560368927775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0.20427560368927775</v>
      </c>
      <c r="N29" s="228"/>
      <c r="P29" s="22"/>
      <c r="V29" s="56"/>
      <c r="W29" s="110"/>
      <c r="X29" s="118"/>
      <c r="Y29" s="183">
        <f t="shared" si="9"/>
        <v>0.81710241475711098</v>
      </c>
      <c r="Z29" s="116">
        <v>0.25</v>
      </c>
      <c r="AA29" s="121">
        <f t="shared" si="16"/>
        <v>0.20427560368927775</v>
      </c>
      <c r="AB29" s="116">
        <v>0.25</v>
      </c>
      <c r="AC29" s="121">
        <f t="shared" si="7"/>
        <v>0.20427560368927775</v>
      </c>
      <c r="AD29" s="116">
        <v>0.25</v>
      </c>
      <c r="AE29" s="121">
        <f t="shared" si="8"/>
        <v>0.20427560368927775</v>
      </c>
      <c r="AF29" s="122">
        <f t="shared" si="10"/>
        <v>0.25</v>
      </c>
      <c r="AG29" s="121">
        <f t="shared" si="11"/>
        <v>0.20427560368927775</v>
      </c>
      <c r="AH29" s="123">
        <f t="shared" si="12"/>
        <v>1</v>
      </c>
      <c r="AI29" s="183">
        <f t="shared" si="13"/>
        <v>0.20427560368927775</v>
      </c>
      <c r="AJ29" s="120">
        <f t="shared" si="14"/>
        <v>0.20427560368927775</v>
      </c>
      <c r="AK29" s="119">
        <f t="shared" si="15"/>
        <v>0.20427560368927775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2.014656830697398</v>
      </c>
      <c r="J30" s="230">
        <f>IF(I$32&lt;=1,I30,1-SUM(J6:J29))</f>
        <v>0.30523642630574543</v>
      </c>
      <c r="K30" s="22">
        <f t="shared" si="4"/>
        <v>0.61940969298167581</v>
      </c>
      <c r="L30" s="22">
        <f>IF(L124=L119,0,IF(K30="",0,(L119-L124)/(B119-B124)*K30))</f>
        <v>0.61940969298167581</v>
      </c>
      <c r="M30" s="175">
        <f t="shared" si="6"/>
        <v>0.30523642630574543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1.2209457052229817</v>
      </c>
      <c r="Z30" s="122">
        <f>IF($Y30=0,0,AA30/($Y$30))</f>
        <v>-0.45046924342930489</v>
      </c>
      <c r="AA30" s="187">
        <f>IF(AA79*4/$I$83+SUM(AA6:AA29)&lt;1,AA79*4/$I$83,1-SUM(AA6:AA29))</f>
        <v>-0.54999848810005569</v>
      </c>
      <c r="AB30" s="122">
        <f>IF($Y30=0,0,AC30/($Y$30))</f>
        <v>-0.44845854232731408</v>
      </c>
      <c r="AC30" s="187">
        <f>IF(AC79*4/$I$83+SUM(AC6:AC29)&lt;1,AC79*4/$I$83,1-SUM(AC6:AC29))</f>
        <v>-0.54754353122509292</v>
      </c>
      <c r="AD30" s="122">
        <f>IF($Y30=0,0,AE30/($Y$30))</f>
        <v>-0.58158246826613413</v>
      </c>
      <c r="AE30" s="187">
        <f>IF(AE79*4/$I$83+SUM(AE6:AE29)&lt;1,AE79*4/$I$83,1-SUM(AE6:AE29))</f>
        <v>-0.71008061686251756</v>
      </c>
      <c r="AF30" s="122">
        <f>IF($Y30=0,0,AG30/($Y$30))</f>
        <v>2.4805102540227533</v>
      </c>
      <c r="AG30" s="187">
        <f>IF(AG79*4/$I$83+SUM(AG6:AG29)&lt;1,AG79*4/$I$83,1-SUM(AG6:AG29))</f>
        <v>3.0285683414106481</v>
      </c>
      <c r="AH30" s="123">
        <f t="shared" si="12"/>
        <v>1.0000000000000002</v>
      </c>
      <c r="AI30" s="183">
        <f t="shared" si="13"/>
        <v>0.30523642630574549</v>
      </c>
      <c r="AJ30" s="120">
        <f t="shared" si="14"/>
        <v>-0.54877100966257431</v>
      </c>
      <c r="AK30" s="119">
        <f t="shared" si="15"/>
        <v>1.1592438622740653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-0.31509320078120462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2.7190894609637999</v>
      </c>
      <c r="J32" s="17"/>
      <c r="L32" s="22">
        <f>SUM(L6:L30)</f>
        <v>1.3150932007812046</v>
      </c>
      <c r="M32" s="23"/>
      <c r="N32" s="56"/>
      <c r="O32" s="2"/>
      <c r="P32" s="22"/>
      <c r="Q32" s="233" t="s">
        <v>143</v>
      </c>
      <c r="R32" s="233">
        <f t="shared" si="50"/>
        <v>23334.033071765625</v>
      </c>
      <c r="S32" s="233">
        <f t="shared" si="50"/>
        <v>23334.033071765625</v>
      </c>
      <c r="T32" s="233">
        <f t="shared" si="50"/>
        <v>23351.507869396497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0.99999999999999967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-0.10514587134391967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1.4285714285714286</v>
      </c>
      <c r="J38" s="38">
        <f t="shared" si="53"/>
        <v>1.4285714285714286</v>
      </c>
      <c r="K38" s="40">
        <f t="shared" si="54"/>
        <v>3.493424529322354E-5</v>
      </c>
      <c r="L38" s="22">
        <f t="shared" si="55"/>
        <v>3.493424529322354E-5</v>
      </c>
      <c r="M38" s="24">
        <f t="shared" si="56"/>
        <v>3.493424529322354E-5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1.4285714285714286</v>
      </c>
      <c r="AH38" s="123">
        <f t="shared" ref="AH38:AI58" si="61">SUM(Z38,AB38,AD38,AF38)</f>
        <v>1</v>
      </c>
      <c r="AI38" s="112">
        <f t="shared" si="61"/>
        <v>1.4285714285714286</v>
      </c>
      <c r="AJ38" s="148">
        <f t="shared" ref="AJ38:AJ64" si="62">(AA38+AC38)</f>
        <v>0</v>
      </c>
      <c r="AK38" s="147">
        <f t="shared" ref="AK38:AK64" si="63">(AE38+AG38)</f>
        <v>1.4285714285714286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2071.4285714285716</v>
      </c>
      <c r="J39" s="38">
        <f t="shared" si="53"/>
        <v>2071.4285714285716</v>
      </c>
      <c r="K39" s="40">
        <f t="shared" si="54"/>
        <v>5.0654655675174139E-2</v>
      </c>
      <c r="L39" s="22">
        <f t="shared" si="55"/>
        <v>5.0654655675174139E-2</v>
      </c>
      <c r="M39" s="24">
        <f t="shared" si="56"/>
        <v>5.0654655675174139E-2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2071.4285714285716</v>
      </c>
      <c r="AH39" s="123">
        <f t="shared" si="61"/>
        <v>1</v>
      </c>
      <c r="AI39" s="112">
        <f t="shared" si="61"/>
        <v>2071.4285714285716</v>
      </c>
      <c r="AJ39" s="148">
        <f t="shared" si="62"/>
        <v>0</v>
      </c>
      <c r="AK39" s="147">
        <f t="shared" si="63"/>
        <v>2071.4285714285716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107.14285714285714</v>
      </c>
      <c r="J40" s="38">
        <f t="shared" si="53"/>
        <v>107.14285714285712</v>
      </c>
      <c r="K40" s="40">
        <f t="shared" si="54"/>
        <v>2.6200683969917656E-3</v>
      </c>
      <c r="L40" s="22">
        <f t="shared" si="55"/>
        <v>2.6200683969917656E-3</v>
      </c>
      <c r="M40" s="24">
        <f t="shared" si="56"/>
        <v>2.6200683969917651E-3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107.14285714285712</v>
      </c>
      <c r="AH40" s="123">
        <f t="shared" si="61"/>
        <v>1</v>
      </c>
      <c r="AI40" s="112">
        <f t="shared" si="61"/>
        <v>107.14285714285712</v>
      </c>
      <c r="AJ40" s="148">
        <f t="shared" si="62"/>
        <v>0</v>
      </c>
      <c r="AK40" s="147">
        <f t="shared" si="63"/>
        <v>107.14285714285712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259.92857142857144</v>
      </c>
      <c r="J41" s="38">
        <f t="shared" si="53"/>
        <v>468.48538514933114</v>
      </c>
      <c r="K41" s="40">
        <f t="shared" si="54"/>
        <v>1.0971099734336853E-2</v>
      </c>
      <c r="L41" s="22">
        <f t="shared" si="55"/>
        <v>1.0971099734336853E-2</v>
      </c>
      <c r="M41" s="24">
        <f t="shared" si="56"/>
        <v>1.1456328352767928E-2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468.48538514933114</v>
      </c>
      <c r="AH41" s="123">
        <f t="shared" si="61"/>
        <v>1</v>
      </c>
      <c r="AI41" s="112">
        <f t="shared" si="61"/>
        <v>468.48538514933114</v>
      </c>
      <c r="AJ41" s="148">
        <f t="shared" si="62"/>
        <v>0</v>
      </c>
      <c r="AK41" s="147">
        <f t="shared" si="63"/>
        <v>468.48538514933114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371.42857142857144</v>
      </c>
      <c r="J42" s="38">
        <f t="shared" si="53"/>
        <v>371.42857142857144</v>
      </c>
      <c r="K42" s="40">
        <f t="shared" si="54"/>
        <v>9.0829037762381205E-3</v>
      </c>
      <c r="L42" s="22">
        <f t="shared" si="55"/>
        <v>9.0829037762381205E-3</v>
      </c>
      <c r="M42" s="24">
        <f t="shared" si="56"/>
        <v>9.0829037762381205E-3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92.857142857142861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185.71428571428572</v>
      </c>
      <c r="AF42" s="122">
        <f t="shared" si="57"/>
        <v>0.25</v>
      </c>
      <c r="AG42" s="147">
        <f t="shared" si="60"/>
        <v>92.857142857142861</v>
      </c>
      <c r="AH42" s="123">
        <f t="shared" si="61"/>
        <v>1</v>
      </c>
      <c r="AI42" s="112">
        <f t="shared" si="61"/>
        <v>371.42857142857144</v>
      </c>
      <c r="AJ42" s="148">
        <f t="shared" si="62"/>
        <v>92.857142857142861</v>
      </c>
      <c r="AK42" s="147">
        <f t="shared" si="63"/>
        <v>278.57142857142856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65.857142857142861</v>
      </c>
      <c r="J43" s="38">
        <f t="shared" si="53"/>
        <v>65.857142857142861</v>
      </c>
      <c r="K43" s="40">
        <f t="shared" si="54"/>
        <v>1.6104687080176054E-3</v>
      </c>
      <c r="L43" s="22">
        <f t="shared" si="55"/>
        <v>1.6104687080176054E-3</v>
      </c>
      <c r="M43" s="24">
        <f t="shared" si="56"/>
        <v>1.6104687080176054E-3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16.464285714285715</v>
      </c>
      <c r="AB43" s="116">
        <v>0.25</v>
      </c>
      <c r="AC43" s="147">
        <f t="shared" si="65"/>
        <v>16.464285714285715</v>
      </c>
      <c r="AD43" s="116">
        <v>0.25</v>
      </c>
      <c r="AE43" s="147">
        <f t="shared" si="66"/>
        <v>16.464285714285715</v>
      </c>
      <c r="AF43" s="122">
        <f t="shared" si="57"/>
        <v>0.25</v>
      </c>
      <c r="AG43" s="147">
        <f t="shared" si="60"/>
        <v>16.464285714285715</v>
      </c>
      <c r="AH43" s="123">
        <f t="shared" si="61"/>
        <v>1</v>
      </c>
      <c r="AI43" s="112">
        <f t="shared" si="61"/>
        <v>65.857142857142861</v>
      </c>
      <c r="AJ43" s="148">
        <f t="shared" si="62"/>
        <v>32.928571428571431</v>
      </c>
      <c r="AK43" s="147">
        <f t="shared" si="63"/>
        <v>32.928571428571431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39.785251368381111</v>
      </c>
      <c r="K48" s="40">
        <f t="shared" si="54"/>
        <v>8.8034298138923322E-4</v>
      </c>
      <c r="L48" s="22">
        <f t="shared" si="55"/>
        <v>8.8034298138923322E-4</v>
      </c>
      <c r="M48" s="24">
        <f t="shared" si="56"/>
        <v>9.7290741124890826E-4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9.9463128420952778</v>
      </c>
      <c r="AB48" s="116">
        <v>0.25</v>
      </c>
      <c r="AC48" s="147">
        <f t="shared" si="65"/>
        <v>9.9463128420952778</v>
      </c>
      <c r="AD48" s="116">
        <v>0.25</v>
      </c>
      <c r="AE48" s="147">
        <f t="shared" si="66"/>
        <v>9.9463128420952778</v>
      </c>
      <c r="AF48" s="122">
        <f t="shared" si="57"/>
        <v>0.25</v>
      </c>
      <c r="AG48" s="147">
        <f t="shared" si="60"/>
        <v>9.9463128420952778</v>
      </c>
      <c r="AH48" s="123">
        <f t="shared" si="61"/>
        <v>1</v>
      </c>
      <c r="AI48" s="112">
        <f t="shared" si="61"/>
        <v>39.785251368381111</v>
      </c>
      <c r="AJ48" s="148">
        <f t="shared" si="62"/>
        <v>19.892625684190556</v>
      </c>
      <c r="AK48" s="147">
        <f t="shared" si="63"/>
        <v>19.892625684190556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27.786524765218552</v>
      </c>
      <c r="K49" s="40">
        <f t="shared" si="54"/>
        <v>6.1484271716073433E-4</v>
      </c>
      <c r="L49" s="22">
        <f t="shared" si="55"/>
        <v>6.1484271716073433E-4</v>
      </c>
      <c r="M49" s="24">
        <f t="shared" si="56"/>
        <v>6.7949089039606291E-4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6.9466311913046379</v>
      </c>
      <c r="AB49" s="116">
        <v>0.25</v>
      </c>
      <c r="AC49" s="147">
        <f t="shared" si="65"/>
        <v>6.9466311913046379</v>
      </c>
      <c r="AD49" s="116">
        <v>0.25</v>
      </c>
      <c r="AE49" s="147">
        <f t="shared" si="66"/>
        <v>6.9466311913046379</v>
      </c>
      <c r="AF49" s="122">
        <f t="shared" si="57"/>
        <v>0.25</v>
      </c>
      <c r="AG49" s="147">
        <f t="shared" si="60"/>
        <v>6.9466311913046379</v>
      </c>
      <c r="AH49" s="123">
        <f t="shared" si="61"/>
        <v>1</v>
      </c>
      <c r="AI49" s="112">
        <f t="shared" si="61"/>
        <v>27.786524765218552</v>
      </c>
      <c r="AJ49" s="148">
        <f t="shared" si="62"/>
        <v>13.893262382609276</v>
      </c>
      <c r="AK49" s="147">
        <f t="shared" si="63"/>
        <v>13.893262382609276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-32.857142857142861</v>
      </c>
      <c r="J50" s="38">
        <f t="shared" ref="J50:J64" si="70">J104*I$83</f>
        <v>100.54975161223031</v>
      </c>
      <c r="K50" s="40">
        <f t="shared" ref="K50:K64" si="71">(B50/B$65)</f>
        <v>2.1484560855332476E-3</v>
      </c>
      <c r="L50" s="22">
        <f t="shared" ref="L50:L64" si="72">(K50*H50)</f>
        <v>2.1484560855332476E-3</v>
      </c>
      <c r="M50" s="24">
        <f t="shared" ref="M50:M64" si="73">J50/B$65</f>
        <v>2.4588407808960469E-3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53.571428571428569</v>
      </c>
      <c r="J52" s="38">
        <f t="shared" si="70"/>
        <v>187.76771294890452</v>
      </c>
      <c r="K52" s="40">
        <f t="shared" si="71"/>
        <v>4.2794450484198842E-3</v>
      </c>
      <c r="L52" s="22">
        <f t="shared" si="72"/>
        <v>4.2794450484198842E-3</v>
      </c>
      <c r="M52" s="24">
        <f t="shared" si="73"/>
        <v>4.591666339613232E-3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260.49866967392393</v>
      </c>
      <c r="K53" s="40">
        <f t="shared" si="71"/>
        <v>5.7641504733818849E-3</v>
      </c>
      <c r="L53" s="22">
        <f t="shared" si="72"/>
        <v>5.7641504733818849E-3</v>
      </c>
      <c r="M53" s="24">
        <f t="shared" si="73"/>
        <v>6.3702270974630897E-3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221.42857142857144</v>
      </c>
      <c r="J54" s="38">
        <f t="shared" si="70"/>
        <v>77.759608153861876</v>
      </c>
      <c r="K54" s="40">
        <f t="shared" si="71"/>
        <v>2.2357916987663065E-3</v>
      </c>
      <c r="L54" s="22">
        <f t="shared" si="72"/>
        <v>2.2357916987663065E-3</v>
      </c>
      <c r="M54" s="24">
        <f t="shared" si="73"/>
        <v>1.9015312576063693E-3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3823.4285714285716</v>
      </c>
      <c r="J55" s="38">
        <f t="shared" si="70"/>
        <v>3823.4285714285716</v>
      </c>
      <c r="K55" s="40">
        <f t="shared" si="71"/>
        <v>9.3498014102783494E-2</v>
      </c>
      <c r="L55" s="22">
        <f t="shared" si="72"/>
        <v>9.3498014102783494E-2</v>
      </c>
      <c r="M55" s="24">
        <f t="shared" si="73"/>
        <v>9.3498014102783494E-2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955.85714285714289</v>
      </c>
      <c r="AB55" s="116">
        <v>0.25</v>
      </c>
      <c r="AC55" s="147">
        <f t="shared" si="65"/>
        <v>955.85714285714289</v>
      </c>
      <c r="AD55" s="116">
        <v>0.25</v>
      </c>
      <c r="AE55" s="147">
        <f t="shared" si="66"/>
        <v>955.85714285714289</v>
      </c>
      <c r="AF55" s="122">
        <f t="shared" si="57"/>
        <v>0.25</v>
      </c>
      <c r="AG55" s="147">
        <f t="shared" si="60"/>
        <v>955.85714285714289</v>
      </c>
      <c r="AH55" s="123">
        <f t="shared" si="61"/>
        <v>1</v>
      </c>
      <c r="AI55" s="112">
        <f t="shared" si="61"/>
        <v>3823.4285714285716</v>
      </c>
      <c r="AJ55" s="148">
        <f t="shared" si="62"/>
        <v>1911.7142857142858</v>
      </c>
      <c r="AK55" s="147">
        <f t="shared" si="63"/>
        <v>1911.7142857142858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2605.7142857142858</v>
      </c>
      <c r="J57" s="38">
        <f t="shared" si="70"/>
        <v>2605.7142857142858</v>
      </c>
      <c r="K57" s="40">
        <f t="shared" si="71"/>
        <v>6.3720063414839739E-2</v>
      </c>
      <c r="L57" s="22">
        <f t="shared" si="72"/>
        <v>6.3720063414839739E-2</v>
      </c>
      <c r="M57" s="24">
        <f t="shared" si="73"/>
        <v>6.3720063414839739E-2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651.42857142857144</v>
      </c>
      <c r="AB57" s="116">
        <v>0.25</v>
      </c>
      <c r="AC57" s="147">
        <f t="shared" si="65"/>
        <v>651.42857142857144</v>
      </c>
      <c r="AD57" s="116">
        <v>0.25</v>
      </c>
      <c r="AE57" s="147">
        <f t="shared" si="66"/>
        <v>651.42857142857144</v>
      </c>
      <c r="AF57" s="122">
        <f t="shared" si="57"/>
        <v>0.25</v>
      </c>
      <c r="AG57" s="147">
        <f t="shared" si="60"/>
        <v>651.42857142857144</v>
      </c>
      <c r="AH57" s="123">
        <f t="shared" si="61"/>
        <v>1</v>
      </c>
      <c r="AI57" s="112">
        <f t="shared" si="61"/>
        <v>2605.7142857142858</v>
      </c>
      <c r="AJ57" s="148">
        <f t="shared" si="62"/>
        <v>1302.8571428571429</v>
      </c>
      <c r="AK57" s="147">
        <f t="shared" si="63"/>
        <v>1302.8571428571429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2019.4285714285716</v>
      </c>
      <c r="J59" s="38">
        <f t="shared" si="70"/>
        <v>1647.468046730532</v>
      </c>
      <c r="K59" s="40">
        <f t="shared" si="71"/>
        <v>4.115254095541733E-2</v>
      </c>
      <c r="L59" s="22">
        <f t="shared" si="72"/>
        <v>4.115254095541733E-2</v>
      </c>
      <c r="M59" s="24">
        <f t="shared" si="73"/>
        <v>4.0287137000062589E-2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411.86701168263301</v>
      </c>
      <c r="AB59" s="116">
        <v>0.25</v>
      </c>
      <c r="AC59" s="147">
        <f t="shared" si="65"/>
        <v>411.86701168263301</v>
      </c>
      <c r="AD59" s="116">
        <v>0.25</v>
      </c>
      <c r="AE59" s="147">
        <f t="shared" si="66"/>
        <v>411.86701168263301</v>
      </c>
      <c r="AF59" s="122">
        <f t="shared" si="57"/>
        <v>0.25</v>
      </c>
      <c r="AG59" s="147">
        <f t="shared" si="60"/>
        <v>411.86701168263301</v>
      </c>
      <c r="AH59" s="123">
        <f t="shared" ref="AH59:AI64" si="74">SUM(Z59,AB59,AD59,AF59)</f>
        <v>1</v>
      </c>
      <c r="AI59" s="112">
        <f t="shared" si="74"/>
        <v>1647.468046730532</v>
      </c>
      <c r="AJ59" s="148">
        <f t="shared" si="62"/>
        <v>823.73402336526601</v>
      </c>
      <c r="AK59" s="147">
        <f t="shared" si="63"/>
        <v>823.73402336526601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2005.7142857142858</v>
      </c>
      <c r="J60" s="38">
        <f t="shared" si="70"/>
        <v>2005.7142857142856</v>
      </c>
      <c r="K60" s="40">
        <f t="shared" si="71"/>
        <v>4.9047680391685854E-2</v>
      </c>
      <c r="L60" s="22">
        <f t="shared" si="72"/>
        <v>4.9047680391685854E-2</v>
      </c>
      <c r="M60" s="24">
        <f t="shared" si="73"/>
        <v>4.9047680391685847E-2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501.42857142857139</v>
      </c>
      <c r="AB60" s="116">
        <v>0.25</v>
      </c>
      <c r="AC60" s="147">
        <f t="shared" si="65"/>
        <v>501.42857142857139</v>
      </c>
      <c r="AD60" s="116">
        <v>0.25</v>
      </c>
      <c r="AE60" s="147">
        <f t="shared" si="66"/>
        <v>501.42857142857139</v>
      </c>
      <c r="AF60" s="122">
        <f t="shared" si="57"/>
        <v>0.25</v>
      </c>
      <c r="AG60" s="147">
        <f t="shared" si="60"/>
        <v>501.42857142857139</v>
      </c>
      <c r="AH60" s="123">
        <f t="shared" si="74"/>
        <v>1</v>
      </c>
      <c r="AI60" s="112">
        <f t="shared" si="74"/>
        <v>2005.7142857142856</v>
      </c>
      <c r="AJ60" s="148">
        <f t="shared" si="62"/>
        <v>1002.8571428571428</v>
      </c>
      <c r="AK60" s="147">
        <f t="shared" si="63"/>
        <v>1002.8571428571428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22412.509881111353</v>
      </c>
      <c r="J61" s="38">
        <f t="shared" si="70"/>
        <v>22412.509881111353</v>
      </c>
      <c r="K61" s="40">
        <f t="shared" si="71"/>
        <v>0.54807488247647829</v>
      </c>
      <c r="L61" s="22">
        <f t="shared" si="72"/>
        <v>0.54807488247647829</v>
      </c>
      <c r="M61" s="24">
        <f t="shared" si="73"/>
        <v>0.54807488247647829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5603.1274702778383</v>
      </c>
      <c r="AB61" s="116">
        <v>0.25</v>
      </c>
      <c r="AC61" s="147">
        <f t="shared" si="65"/>
        <v>5603.1274702778383</v>
      </c>
      <c r="AD61" s="116">
        <v>0.25</v>
      </c>
      <c r="AE61" s="147">
        <f t="shared" si="66"/>
        <v>5603.1274702778383</v>
      </c>
      <c r="AF61" s="122">
        <f t="shared" si="57"/>
        <v>0.25</v>
      </c>
      <c r="AG61" s="147">
        <f t="shared" si="60"/>
        <v>5603.1274702778383</v>
      </c>
      <c r="AH61" s="123">
        <f t="shared" si="74"/>
        <v>1</v>
      </c>
      <c r="AI61" s="112">
        <f t="shared" si="74"/>
        <v>22412.509881111353</v>
      </c>
      <c r="AJ61" s="148">
        <f t="shared" si="62"/>
        <v>11206.254940555677</v>
      </c>
      <c r="AK61" s="147">
        <f t="shared" si="63"/>
        <v>11206.254940555677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1974.4285714285713</v>
      </c>
      <c r="J62" s="38">
        <f t="shared" si="70"/>
        <v>1974.4285714285716</v>
      </c>
      <c r="K62" s="40">
        <f t="shared" si="71"/>
        <v>4.8282620419764256E-2</v>
      </c>
      <c r="L62" s="22">
        <f t="shared" si="72"/>
        <v>4.8282620419764256E-2</v>
      </c>
      <c r="M62" s="24">
        <f t="shared" si="73"/>
        <v>4.8282620419764256E-2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493.60714285714289</v>
      </c>
      <c r="AB62" s="116">
        <v>0.25</v>
      </c>
      <c r="AC62" s="147">
        <f t="shared" si="65"/>
        <v>493.60714285714289</v>
      </c>
      <c r="AD62" s="116">
        <v>0.25</v>
      </c>
      <c r="AE62" s="147">
        <f t="shared" si="66"/>
        <v>493.60714285714289</v>
      </c>
      <c r="AF62" s="122">
        <f t="shared" si="57"/>
        <v>0.25</v>
      </c>
      <c r="AG62" s="147">
        <f t="shared" si="60"/>
        <v>493.60714285714289</v>
      </c>
      <c r="AH62" s="123">
        <f t="shared" si="74"/>
        <v>1</v>
      </c>
      <c r="AI62" s="112">
        <f t="shared" si="74"/>
        <v>1974.4285714285716</v>
      </c>
      <c r="AJ62" s="148">
        <f t="shared" si="62"/>
        <v>987.21428571428578</v>
      </c>
      <c r="AK62" s="147">
        <f t="shared" si="63"/>
        <v>987.21428571428578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2671.4285714285716</v>
      </c>
      <c r="J64" s="38">
        <f t="shared" si="70"/>
        <v>2671.4285714285716</v>
      </c>
      <c r="K64" s="40">
        <f t="shared" si="71"/>
        <v>6.5327038698328024E-2</v>
      </c>
      <c r="L64" s="22">
        <f t="shared" si="72"/>
        <v>6.5327038698328024E-2</v>
      </c>
      <c r="M64" s="24">
        <f t="shared" si="73"/>
        <v>6.5327038698328024E-2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667.85714285714289</v>
      </c>
      <c r="AB64" s="116">
        <v>0.25</v>
      </c>
      <c r="AC64" s="149">
        <f t="shared" si="65"/>
        <v>667.85714285714289</v>
      </c>
      <c r="AD64" s="116">
        <v>0.25</v>
      </c>
      <c r="AE64" s="149">
        <f t="shared" si="66"/>
        <v>667.85714285714289</v>
      </c>
      <c r="AF64" s="150">
        <f t="shared" si="57"/>
        <v>0.25</v>
      </c>
      <c r="AG64" s="149">
        <f t="shared" si="60"/>
        <v>667.85714285714289</v>
      </c>
      <c r="AH64" s="123">
        <f t="shared" si="74"/>
        <v>1</v>
      </c>
      <c r="AI64" s="112">
        <f t="shared" si="74"/>
        <v>2671.4285714285716</v>
      </c>
      <c r="AJ64" s="151">
        <f t="shared" si="62"/>
        <v>1335.7142857142858</v>
      </c>
      <c r="AK64" s="149">
        <f t="shared" si="63"/>
        <v>1335.7142857142858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40632.009881111357</v>
      </c>
      <c r="J65" s="39">
        <f>SUM(J37:J64)</f>
        <v>40920.610831513739</v>
      </c>
      <c r="K65" s="40">
        <f>SUM(K37:K64)</f>
        <v>1</v>
      </c>
      <c r="L65" s="22">
        <f>SUM(L37:L64)</f>
        <v>1</v>
      </c>
      <c r="M65" s="24">
        <f>SUM(M37:M64)</f>
        <v>1.0006714594356487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9411.3874259938711</v>
      </c>
      <c r="AB65" s="137"/>
      <c r="AC65" s="153">
        <f>SUM(AC37:AC64)</f>
        <v>9318.530283136728</v>
      </c>
      <c r="AD65" s="137"/>
      <c r="AE65" s="153">
        <f>SUM(AE37:AE64)</f>
        <v>9504.2445688510143</v>
      </c>
      <c r="AF65" s="137"/>
      <c r="AG65" s="153">
        <f>SUM(AG37:AG64)</f>
        <v>12059.872811143203</v>
      </c>
      <c r="AH65" s="137"/>
      <c r="AI65" s="153">
        <f>SUM(AI37:AI64)</f>
        <v>40294.035089124816</v>
      </c>
      <c r="AJ65" s="153">
        <f>SUM(AJ37:AJ64)</f>
        <v>18729.917709130601</v>
      </c>
      <c r="AK65" s="153">
        <f>SUM(AK37:AK64)</f>
        <v>21564.117379994219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15628.423824716116</v>
      </c>
      <c r="J70" s="51">
        <f t="shared" ref="J70:J77" si="75">J124*I$83</f>
        <v>15628.423824716116</v>
      </c>
      <c r="K70" s="40">
        <f>B70/B$76</f>
        <v>0.38217703400736408</v>
      </c>
      <c r="L70" s="22">
        <f t="shared" ref="L70:L75" si="76">(L124*G$37*F$9/F$7)/B$130</f>
        <v>0.38217703400736414</v>
      </c>
      <c r="M70" s="24">
        <f>J70/B$76</f>
        <v>0.38217703400736414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3907.1059561790289</v>
      </c>
      <c r="AB70" s="116">
        <v>0.25</v>
      </c>
      <c r="AC70" s="147">
        <f>$J70*AB70</f>
        <v>3907.1059561790289</v>
      </c>
      <c r="AD70" s="116">
        <v>0.25</v>
      </c>
      <c r="AE70" s="147">
        <f>$J70*AD70</f>
        <v>3907.1059561790289</v>
      </c>
      <c r="AF70" s="122">
        <f>1-SUM(Z70,AB70,AD70)</f>
        <v>0.25</v>
      </c>
      <c r="AG70" s="147">
        <f>$J70*AF70</f>
        <v>3907.1059561790289</v>
      </c>
      <c r="AH70" s="155">
        <f>SUM(Z70,AB70,AD70,AF70)</f>
        <v>1</v>
      </c>
      <c r="AI70" s="147">
        <f>SUM(AA70,AC70,AE70,AG70)</f>
        <v>15628.423824716116</v>
      </c>
      <c r="AJ70" s="148">
        <f>(AA70+AC70)</f>
        <v>7814.2119123580578</v>
      </c>
      <c r="AK70" s="147">
        <f>(AE70+AG70)</f>
        <v>7814.2119123580578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15626.775510204114</v>
      </c>
      <c r="J71" s="51">
        <f t="shared" si="75"/>
        <v>15626.775510204114</v>
      </c>
      <c r="K71" s="40">
        <f t="shared" ref="K71:K72" si="78">B71/B$76</f>
        <v>0.38213672617092626</v>
      </c>
      <c r="L71" s="22">
        <f t="shared" si="76"/>
        <v>0.38213672617092631</v>
      </c>
      <c r="M71" s="24">
        <f t="shared" ref="M71:M72" si="79">J71/B$76</f>
        <v>0.38213672617092626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5877.1706724525839</v>
      </c>
      <c r="K72" s="40">
        <f t="shared" si="78"/>
        <v>0.70614286817392591</v>
      </c>
      <c r="L72" s="22">
        <f t="shared" si="76"/>
        <v>4.7698891318436999E-2</v>
      </c>
      <c r="M72" s="24">
        <f t="shared" si="79"/>
        <v>0.14372016533111867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187.05857142857144</v>
      </c>
      <c r="AB73" s="116">
        <v>0.09</v>
      </c>
      <c r="AC73" s="147">
        <f>$H$73*$B$73*AB73</f>
        <v>187.05857142857144</v>
      </c>
      <c r="AD73" s="116">
        <v>0.23</v>
      </c>
      <c r="AE73" s="147">
        <f>$H$73*$B$73*AD73</f>
        <v>478.03857142857146</v>
      </c>
      <c r="AF73" s="122">
        <f>1-SUM(Z73,AB73,AD73)</f>
        <v>0.59</v>
      </c>
      <c r="AG73" s="147">
        <f>$H$73*$B$73*AF73</f>
        <v>1226.2728571428572</v>
      </c>
      <c r="AH73" s="155">
        <f>SUM(Z73,AB73,AD73,AF73)</f>
        <v>1</v>
      </c>
      <c r="AI73" s="147">
        <f>SUM(AA73,AC73,AE73,AG73)</f>
        <v>2078.4285714285716</v>
      </c>
      <c r="AJ73" s="148">
        <f>(AA73+AC73)</f>
        <v>374.11714285714288</v>
      </c>
      <c r="AK73" s="147">
        <f>(AE73+AG73)</f>
        <v>1704.3114285714287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25003.586056395241</v>
      </c>
      <c r="J74" s="51">
        <f t="shared" si="75"/>
        <v>3788.2408241409225</v>
      </c>
      <c r="K74" s="40">
        <f>B74/B$76</f>
        <v>0.18798734850327262</v>
      </c>
      <c r="L74" s="22">
        <f t="shared" si="76"/>
        <v>0.18798734850327262</v>
      </c>
      <c r="M74" s="24">
        <f>J74/B$76</f>
        <v>9.2637533926239607E-2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-1706.4859779787678</v>
      </c>
      <c r="AB74" s="156"/>
      <c r="AC74" s="147">
        <f>AC30*$I$83/4</f>
        <v>-1698.8689579790612</v>
      </c>
      <c r="AD74" s="156"/>
      <c r="AE74" s="147">
        <f>AE30*$I$83/4</f>
        <v>-2203.1744488904119</v>
      </c>
      <c r="AF74" s="156"/>
      <c r="AG74" s="147">
        <f>AG30*$I$83/4</f>
        <v>9396.7702089891645</v>
      </c>
      <c r="AH74" s="155"/>
      <c r="AI74" s="147">
        <f>SUM(AA74,AC74,AE74,AG74)</f>
        <v>3788.240824140923</v>
      </c>
      <c r="AJ74" s="148">
        <f>(AA74+AC74)</f>
        <v>-3405.3549359578292</v>
      </c>
      <c r="AK74" s="147">
        <f>(AE74+AG74)</f>
        <v>7193.5957600987531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5.5115206748927471E-12</v>
      </c>
      <c r="K75" s="40">
        <f>B75/B$76</f>
        <v>0</v>
      </c>
      <c r="L75" s="22">
        <f t="shared" si="76"/>
        <v>0</v>
      </c>
      <c r="M75" s="24">
        <f>J75/B$76</f>
        <v>1.3477857063676333E-16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7210.7674477936098</v>
      </c>
      <c r="AB75" s="158"/>
      <c r="AC75" s="149">
        <f>AA75+AC65-SUM(AC70,AC74)</f>
        <v>14321.060732730371</v>
      </c>
      <c r="AD75" s="158"/>
      <c r="AE75" s="149">
        <f>AC75+AE65-SUM(AE70,AE74)</f>
        <v>22121.373794292769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20877.370440267769</v>
      </c>
      <c r="AJ75" s="151">
        <f>AJ76-SUM(AJ70,AJ74)</f>
        <v>14321.06073273037</v>
      </c>
      <c r="AK75" s="149">
        <f>AJ75+AK76-SUM(AK70,AK74)</f>
        <v>20877.370440267783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40632.009881111357</v>
      </c>
      <c r="J76" s="51">
        <f t="shared" si="75"/>
        <v>40920.610831513739</v>
      </c>
      <c r="K76" s="40">
        <f>SUM(K70:K75)</f>
        <v>1.7092698103325998</v>
      </c>
      <c r="L76" s="22">
        <f>SUM(L70:L75)</f>
        <v>1</v>
      </c>
      <c r="M76" s="24">
        <f>SUM(M70:M75)</f>
        <v>1.0006714594356487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9411.3874259938711</v>
      </c>
      <c r="AB76" s="137"/>
      <c r="AC76" s="153">
        <f>AC65</f>
        <v>9318.530283136728</v>
      </c>
      <c r="AD76" s="137"/>
      <c r="AE76" s="153">
        <f>AE65</f>
        <v>9504.2445688510143</v>
      </c>
      <c r="AF76" s="137"/>
      <c r="AG76" s="153">
        <f>AG65</f>
        <v>12059.872811143203</v>
      </c>
      <c r="AH76" s="137"/>
      <c r="AI76" s="153">
        <f>SUM(AA76,AC76,AE76,AG76)</f>
        <v>40294.035089124809</v>
      </c>
      <c r="AJ76" s="154">
        <f>SUM(AA76,AC76)</f>
        <v>18729.917709130597</v>
      </c>
      <c r="AK76" s="154">
        <f>SUM(AE76,AG76)</f>
        <v>21564.117379994219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15626.775510204114</v>
      </c>
      <c r="J77" s="100">
        <f t="shared" si="75"/>
        <v>0</v>
      </c>
      <c r="K77" s="40"/>
      <c r="L77" s="22">
        <f>-(L131*G$37*F$9/F$7)/B$130</f>
        <v>-0.33443783485248929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7210.7674477936098</v>
      </c>
      <c r="AD78" s="112"/>
      <c r="AE78" s="112">
        <f>AC75</f>
        <v>14321.060732730371</v>
      </c>
      <c r="AF78" s="112"/>
      <c r="AG78" s="112">
        <f>AE75</f>
        <v>22121.373794292769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5504.2814698148422</v>
      </c>
      <c r="AB79" s="112"/>
      <c r="AC79" s="112">
        <f>AA79-AA74+AC65-AC70</f>
        <v>12622.191774751311</v>
      </c>
      <c r="AD79" s="112"/>
      <c r="AE79" s="112">
        <f>AC79-AC74+AE65-AE70</f>
        <v>19918.199345402358</v>
      </c>
      <c r="AF79" s="112"/>
      <c r="AG79" s="112">
        <f>AE79-AE74+AG65-AG70</f>
        <v>30274.14064925694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12410.84122884588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3102.7103072114701</v>
      </c>
      <c r="AB83" s="112"/>
      <c r="AC83" s="165">
        <f>$I$83*AB82/4</f>
        <v>3102.7103072114701</v>
      </c>
      <c r="AD83" s="112"/>
      <c r="AE83" s="165">
        <f>$I$83*AD82/4</f>
        <v>3102.7103072114701</v>
      </c>
      <c r="AF83" s="112"/>
      <c r="AG83" s="165">
        <f>$I$83*AF82/4</f>
        <v>3102.7103072114701</v>
      </c>
      <c r="AH83" s="165">
        <f>SUM(AA83,AC83,AE83,AG83)</f>
        <v>12410.84122884588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25250.743714722543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1</v>
      </c>
      <c r="I92" s="22">
        <f t="shared" ref="I92:I118" si="88">(D92*H92)</f>
        <v>1.151067362985092E-4</v>
      </c>
      <c r="J92" s="24">
        <f t="shared" ref="J92:J118" si="89">IF(I$32&lt;=1+I$131,I92,L92+J$33*(I92-L92))</f>
        <v>1.151067362985092E-4</v>
      </c>
      <c r="K92" s="22">
        <f t="shared" ref="K92:K118" si="90">IF(B92="",0,B92)</f>
        <v>1.151067362985092E-4</v>
      </c>
      <c r="L92" s="22">
        <f t="shared" ref="L92:L118" si="91">(K92*H92)</f>
        <v>1.151067362985092E-4</v>
      </c>
      <c r="M92" s="226">
        <f t="shared" ref="M92:M118" si="92">(J92)</f>
        <v>1.151067362985092E-4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1</v>
      </c>
      <c r="I93" s="22">
        <f t="shared" si="88"/>
        <v>0.16690476763283835</v>
      </c>
      <c r="J93" s="24">
        <f t="shared" si="89"/>
        <v>0.16690476763283835</v>
      </c>
      <c r="K93" s="22">
        <f t="shared" si="90"/>
        <v>0.16690476763283835</v>
      </c>
      <c r="L93" s="22">
        <f t="shared" si="91"/>
        <v>0.16690476763283835</v>
      </c>
      <c r="M93" s="226">
        <f t="shared" si="92"/>
        <v>0.16690476763283835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1</v>
      </c>
      <c r="I94" s="22">
        <f t="shared" si="88"/>
        <v>8.6330052223881886E-3</v>
      </c>
      <c r="J94" s="24">
        <f t="shared" si="89"/>
        <v>8.6330052223881886E-3</v>
      </c>
      <c r="K94" s="22">
        <f t="shared" si="90"/>
        <v>8.6330052223881886E-3</v>
      </c>
      <c r="L94" s="22">
        <f t="shared" si="91"/>
        <v>8.6330052223881886E-3</v>
      </c>
      <c r="M94" s="226">
        <f t="shared" si="92"/>
        <v>8.6330052223881886E-3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1</v>
      </c>
      <c r="I95" s="22">
        <f t="shared" si="88"/>
        <v>2.0943670669513748E-2</v>
      </c>
      <c r="J95" s="24">
        <f t="shared" si="89"/>
        <v>3.7748076581662703E-2</v>
      </c>
      <c r="K95" s="22">
        <f t="shared" si="90"/>
        <v>3.6149270534546814E-2</v>
      </c>
      <c r="L95" s="22">
        <f t="shared" si="91"/>
        <v>3.6149270534546814E-2</v>
      </c>
      <c r="M95" s="226">
        <f t="shared" si="92"/>
        <v>3.7748076581662703E-2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1</v>
      </c>
      <c r="I96" s="22">
        <f t="shared" si="88"/>
        <v>2.9927751437612393E-2</v>
      </c>
      <c r="J96" s="24">
        <f t="shared" si="89"/>
        <v>2.9927751437612393E-2</v>
      </c>
      <c r="K96" s="22">
        <f t="shared" si="90"/>
        <v>2.9927751437612393E-2</v>
      </c>
      <c r="L96" s="22">
        <f t="shared" si="91"/>
        <v>2.9927751437612393E-2</v>
      </c>
      <c r="M96" s="226">
        <f t="shared" si="92"/>
        <v>2.9927751437612393E-2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1</v>
      </c>
      <c r="I97" s="22">
        <f t="shared" si="88"/>
        <v>5.3064205433612744E-3</v>
      </c>
      <c r="J97" s="24">
        <f t="shared" si="89"/>
        <v>5.3064205433612744E-3</v>
      </c>
      <c r="K97" s="22">
        <f t="shared" si="90"/>
        <v>5.3064205433612744E-3</v>
      </c>
      <c r="L97" s="22">
        <f t="shared" si="91"/>
        <v>5.3064205433612744E-3</v>
      </c>
      <c r="M97" s="226">
        <f t="shared" si="92"/>
        <v>5.3064205433612744E-3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3.2056853064811024E-3</v>
      </c>
      <c r="K102" s="22">
        <f t="shared" si="90"/>
        <v>2.9006897547224318E-3</v>
      </c>
      <c r="L102" s="22">
        <f t="shared" si="91"/>
        <v>2.9006897547224318E-3</v>
      </c>
      <c r="M102" s="226">
        <f t="shared" si="92"/>
        <v>3.2056853064811024E-3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2.238891325161405E-3</v>
      </c>
      <c r="K103" s="22">
        <f t="shared" si="90"/>
        <v>2.0258785588537619E-3</v>
      </c>
      <c r="L103" s="22">
        <f t="shared" si="91"/>
        <v>2.0258785588537619E-3</v>
      </c>
      <c r="M103" s="226">
        <f t="shared" si="92"/>
        <v>2.238891325161405E-3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1</v>
      </c>
      <c r="I104" s="22">
        <f t="shared" si="88"/>
        <v>-2.6474549348657114E-3</v>
      </c>
      <c r="J104" s="24">
        <f t="shared" si="89"/>
        <v>8.1017676205967157E-3</v>
      </c>
      <c r="K104" s="22">
        <f t="shared" si="90"/>
        <v>7.079064282358315E-3</v>
      </c>
      <c r="L104" s="22">
        <f t="shared" si="91"/>
        <v>7.079064282358315E-3</v>
      </c>
      <c r="M104" s="226">
        <f t="shared" si="92"/>
        <v>8.1017676205967157E-3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1</v>
      </c>
      <c r="I106" s="22">
        <f t="shared" si="88"/>
        <v>4.3165026111940934E-3</v>
      </c>
      <c r="J106" s="24">
        <f t="shared" si="89"/>
        <v>1.5129330033848606E-2</v>
      </c>
      <c r="K106" s="22">
        <f t="shared" si="90"/>
        <v>1.4100575196567376E-2</v>
      </c>
      <c r="L106" s="22">
        <f t="shared" si="91"/>
        <v>1.4100575196567376E-2</v>
      </c>
      <c r="M106" s="226">
        <f t="shared" si="92"/>
        <v>1.5129330033848606E-2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2.0989606173388173E-2</v>
      </c>
      <c r="K107" s="22">
        <f t="shared" si="90"/>
        <v>1.8992611489254019E-2</v>
      </c>
      <c r="L107" s="22">
        <f t="shared" si="91"/>
        <v>1.8992611489254019E-2</v>
      </c>
      <c r="M107" s="226">
        <f t="shared" si="92"/>
        <v>2.0989606173388173E-2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1</v>
      </c>
      <c r="I108" s="22">
        <f t="shared" si="88"/>
        <v>1.7841544126268927E-2</v>
      </c>
      <c r="J108" s="24">
        <f t="shared" si="89"/>
        <v>6.2654582973093887E-3</v>
      </c>
      <c r="K108" s="22">
        <f t="shared" si="90"/>
        <v>7.3668311231045889E-3</v>
      </c>
      <c r="L108" s="22">
        <f t="shared" si="91"/>
        <v>7.3668311231045889E-3</v>
      </c>
      <c r="M108" s="226">
        <f t="shared" si="92"/>
        <v>6.2654582973093887E-3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1</v>
      </c>
      <c r="I109" s="22">
        <f t="shared" si="88"/>
        <v>0.30807166902933003</v>
      </c>
      <c r="J109" s="24">
        <f t="shared" si="89"/>
        <v>0.30807166902933003</v>
      </c>
      <c r="K109" s="22">
        <f t="shared" si="90"/>
        <v>0.30807166902933003</v>
      </c>
      <c r="L109" s="22">
        <f t="shared" si="91"/>
        <v>0.30807166902933003</v>
      </c>
      <c r="M109" s="226">
        <f t="shared" si="92"/>
        <v>0.30807166902933003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1</v>
      </c>
      <c r="I111" s="22">
        <f t="shared" si="88"/>
        <v>0.20995468700848077</v>
      </c>
      <c r="J111" s="24">
        <f t="shared" si="89"/>
        <v>0.20995468700848077</v>
      </c>
      <c r="K111" s="22">
        <f t="shared" si="90"/>
        <v>0.20995468700848077</v>
      </c>
      <c r="L111" s="22">
        <f t="shared" si="91"/>
        <v>0.20995468700848077</v>
      </c>
      <c r="M111" s="226">
        <f t="shared" si="92"/>
        <v>0.20995468700848077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1</v>
      </c>
      <c r="I113" s="22">
        <f t="shared" si="88"/>
        <v>0.16271488243157262</v>
      </c>
      <c r="J113" s="24">
        <f t="shared" si="89"/>
        <v>0.13274426901066197</v>
      </c>
      <c r="K113" s="22">
        <f t="shared" si="90"/>
        <v>0.13559573535964384</v>
      </c>
      <c r="L113" s="22">
        <f t="shared" si="91"/>
        <v>0.13559573535964384</v>
      </c>
      <c r="M113" s="226">
        <f t="shared" si="92"/>
        <v>0.13274426901066197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1</v>
      </c>
      <c r="I114" s="22">
        <f t="shared" si="88"/>
        <v>0.16160985776310691</v>
      </c>
      <c r="J114" s="24">
        <f t="shared" si="89"/>
        <v>0.16160985776310691</v>
      </c>
      <c r="K114" s="22">
        <f t="shared" si="90"/>
        <v>0.16160985776310691</v>
      </c>
      <c r="L114" s="22">
        <f t="shared" si="91"/>
        <v>0.16160985776310691</v>
      </c>
      <c r="M114" s="226">
        <f t="shared" si="92"/>
        <v>0.16160985776310691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1</v>
      </c>
      <c r="I115" s="22">
        <f t="shared" si="88"/>
        <v>1.8058816052709714</v>
      </c>
      <c r="J115" s="24">
        <f t="shared" si="89"/>
        <v>1.8058816052709714</v>
      </c>
      <c r="K115" s="22">
        <f t="shared" si="90"/>
        <v>1.8058816052709714</v>
      </c>
      <c r="L115" s="22">
        <f t="shared" si="91"/>
        <v>1.8058816052709714</v>
      </c>
      <c r="M115" s="226">
        <f t="shared" si="92"/>
        <v>1.8058816052709714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1</v>
      </c>
      <c r="I116" s="22">
        <f t="shared" si="88"/>
        <v>0.15908902023816957</v>
      </c>
      <c r="J116" s="24">
        <f t="shared" si="89"/>
        <v>0.15908902023816957</v>
      </c>
      <c r="K116" s="22">
        <f t="shared" si="90"/>
        <v>0.15908902023816957</v>
      </c>
      <c r="L116" s="22">
        <f t="shared" si="91"/>
        <v>0.15908902023816957</v>
      </c>
      <c r="M116" s="226">
        <f t="shared" si="92"/>
        <v>0.15908902023816957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1</v>
      </c>
      <c r="I118" s="22">
        <f t="shared" si="88"/>
        <v>0.21524959687821221</v>
      </c>
      <c r="J118" s="24">
        <f t="shared" si="89"/>
        <v>0.21524959687821221</v>
      </c>
      <c r="K118" s="22">
        <f t="shared" si="90"/>
        <v>0.21524959687821221</v>
      </c>
      <c r="L118" s="22">
        <f t="shared" si="91"/>
        <v>0.21524959687821221</v>
      </c>
      <c r="M118" s="226">
        <f t="shared" si="92"/>
        <v>0.21524959687821221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3.2739126326644534</v>
      </c>
      <c r="J119" s="24">
        <f>SUM(J91:J118)</f>
        <v>3.2971665721098797</v>
      </c>
      <c r="K119" s="22">
        <f>SUM(K91:K118)</f>
        <v>3.2949541440598207</v>
      </c>
      <c r="L119" s="22">
        <f>SUM(L91:L118)</f>
        <v>3.2949541440598207</v>
      </c>
      <c r="M119" s="57">
        <f t="shared" si="80"/>
        <v>3.2971665721098797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1.2592558019670554</v>
      </c>
      <c r="J124" s="236">
        <f>IF(SUMPRODUCT($B$124:$B124,$H$124:$H124)&lt;J$119,($B124*$H124),J$119)</f>
        <v>1.2592558019670554</v>
      </c>
      <c r="K124" s="29">
        <f>(B124)</f>
        <v>1.2592558019670554</v>
      </c>
      <c r="L124" s="29">
        <f>IF(SUMPRODUCT($B$124:$B124,$H$124:$H124)&lt;L$119,($B124*$H124),L$119)</f>
        <v>1.2592558019670554</v>
      </c>
      <c r="M124" s="239">
        <f t="shared" si="93"/>
        <v>1.2592558019670554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1.2591229894943465</v>
      </c>
      <c r="J125" s="236">
        <f>IF(SUMPRODUCT($B$124:$B125,$H$124:$H125)&lt;J$119,($B125*$H125),IF(SUMPRODUCT($B$124:$B124,$H$124:$H124)&lt;J$119,J$119-SUMPRODUCT($B$124:$B124,$H$124:$H124),0))</f>
        <v>1.2591229894943465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1.2591229894943465</v>
      </c>
      <c r="M125" s="239">
        <f t="shared" si="93"/>
        <v>1.2591229894943465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0.4735513543427321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0.157165659616743</v>
      </c>
      <c r="M126" s="239">
        <f t="shared" si="93"/>
        <v>0.4735513543427321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2.014656830697398</v>
      </c>
      <c r="J128" s="227">
        <f>(J30)</f>
        <v>0.30523642630574543</v>
      </c>
      <c r="K128" s="29">
        <f>(B128)</f>
        <v>0.61940969298167581</v>
      </c>
      <c r="L128" s="29">
        <f>IF(L124=L119,0,(L119-L124)/(B119-B124)*K128)</f>
        <v>0.61940969298167581</v>
      </c>
      <c r="M128" s="239">
        <f t="shared" si="93"/>
        <v>0.30523642630574543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3.2739126326644534</v>
      </c>
      <c r="J130" s="227">
        <f>(J119)</f>
        <v>3.2971665721098797</v>
      </c>
      <c r="K130" s="29">
        <f>(B130)</f>
        <v>3.2949541440598207</v>
      </c>
      <c r="L130" s="29">
        <f>(L119)</f>
        <v>3.2949541440598207</v>
      </c>
      <c r="M130" s="239">
        <f t="shared" si="93"/>
        <v>3.2971665721098797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1.2591229894943465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1.1019573298776035</v>
      </c>
      <c r="M131" s="236">
        <f>IF(I131&lt;SUM(M126:M127),0,I131-(SUM(M126:M127)))</f>
        <v>0.78557163515161443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32" priority="260" operator="equal">
      <formula>16</formula>
    </cfRule>
    <cfRule type="cellIs" dxfId="631" priority="261" operator="equal">
      <formula>15</formula>
    </cfRule>
    <cfRule type="cellIs" dxfId="630" priority="262" operator="equal">
      <formula>14</formula>
    </cfRule>
    <cfRule type="cellIs" dxfId="629" priority="263" operator="equal">
      <formula>13</formula>
    </cfRule>
    <cfRule type="cellIs" dxfId="628" priority="264" operator="equal">
      <formula>12</formula>
    </cfRule>
    <cfRule type="cellIs" dxfId="627" priority="265" operator="equal">
      <formula>11</formula>
    </cfRule>
    <cfRule type="cellIs" dxfId="626" priority="266" operator="equal">
      <formula>10</formula>
    </cfRule>
    <cfRule type="cellIs" dxfId="625" priority="267" operator="equal">
      <formula>9</formula>
    </cfRule>
    <cfRule type="cellIs" dxfId="624" priority="268" operator="equal">
      <formula>8</formula>
    </cfRule>
    <cfRule type="cellIs" dxfId="623" priority="269" operator="equal">
      <formula>7</formula>
    </cfRule>
    <cfRule type="cellIs" dxfId="622" priority="270" operator="equal">
      <formula>6</formula>
    </cfRule>
    <cfRule type="cellIs" dxfId="621" priority="271" operator="equal">
      <formula>5</formula>
    </cfRule>
    <cfRule type="cellIs" dxfId="620" priority="272" operator="equal">
      <formula>4</formula>
    </cfRule>
    <cfRule type="cellIs" dxfId="619" priority="273" operator="equal">
      <formula>3</formula>
    </cfRule>
    <cfRule type="cellIs" dxfId="618" priority="274" operator="equal">
      <formula>2</formula>
    </cfRule>
    <cfRule type="cellIs" dxfId="617" priority="275" operator="equal">
      <formula>1</formula>
    </cfRule>
  </conditionalFormatting>
  <conditionalFormatting sqref="N6:N26">
    <cfRule type="cellIs" dxfId="600" priority="132" operator="equal">
      <formula>16</formula>
    </cfRule>
    <cfRule type="cellIs" dxfId="599" priority="133" operator="equal">
      <formula>15</formula>
    </cfRule>
    <cfRule type="cellIs" dxfId="598" priority="134" operator="equal">
      <formula>14</formula>
    </cfRule>
    <cfRule type="cellIs" dxfId="597" priority="135" operator="equal">
      <formula>13</formula>
    </cfRule>
    <cfRule type="cellIs" dxfId="596" priority="136" operator="equal">
      <formula>12</formula>
    </cfRule>
    <cfRule type="cellIs" dxfId="595" priority="137" operator="equal">
      <formula>11</formula>
    </cfRule>
    <cfRule type="cellIs" dxfId="594" priority="138" operator="equal">
      <formula>10</formula>
    </cfRule>
    <cfRule type="cellIs" dxfId="593" priority="139" operator="equal">
      <formula>9</formula>
    </cfRule>
    <cfRule type="cellIs" dxfId="592" priority="140" operator="equal">
      <formula>8</formula>
    </cfRule>
    <cfRule type="cellIs" dxfId="591" priority="141" operator="equal">
      <formula>7</formula>
    </cfRule>
    <cfRule type="cellIs" dxfId="590" priority="142" operator="equal">
      <formula>6</formula>
    </cfRule>
    <cfRule type="cellIs" dxfId="589" priority="143" operator="equal">
      <formula>5</formula>
    </cfRule>
    <cfRule type="cellIs" dxfId="588" priority="144" operator="equal">
      <formula>4</formula>
    </cfRule>
    <cfRule type="cellIs" dxfId="587" priority="145" operator="equal">
      <formula>3</formula>
    </cfRule>
    <cfRule type="cellIs" dxfId="586" priority="146" operator="equal">
      <formula>2</formula>
    </cfRule>
    <cfRule type="cellIs" dxfId="585" priority="147" operator="equal">
      <formula>1</formula>
    </cfRule>
  </conditionalFormatting>
  <conditionalFormatting sqref="R31:T31">
    <cfRule type="cellIs" dxfId="520" priority="67" operator="greaterThan">
      <formula>0</formula>
    </cfRule>
  </conditionalFormatting>
  <conditionalFormatting sqref="R32:T32">
    <cfRule type="cellIs" dxfId="519" priority="66" operator="greaterThan">
      <formula>0</formula>
    </cfRule>
  </conditionalFormatting>
  <conditionalFormatting sqref="R30:T30">
    <cfRule type="cellIs" dxfId="518" priority="65" operator="greaterThan">
      <formula>0</formula>
    </cfRule>
  </conditionalFormatting>
  <conditionalFormatting sqref="N113:N118">
    <cfRule type="cellIs" dxfId="127" priority="49" operator="equal">
      <formula>16</formula>
    </cfRule>
    <cfRule type="cellIs" dxfId="126" priority="50" operator="equal">
      <formula>15</formula>
    </cfRule>
    <cfRule type="cellIs" dxfId="125" priority="51" operator="equal">
      <formula>14</formula>
    </cfRule>
    <cfRule type="cellIs" dxfId="124" priority="52" operator="equal">
      <formula>13</formula>
    </cfRule>
    <cfRule type="cellIs" dxfId="123" priority="53" operator="equal">
      <formula>12</formula>
    </cfRule>
    <cfRule type="cellIs" dxfId="122" priority="54" operator="equal">
      <formula>11</formula>
    </cfRule>
    <cfRule type="cellIs" dxfId="121" priority="55" operator="equal">
      <formula>10</formula>
    </cfRule>
    <cfRule type="cellIs" dxfId="120" priority="56" operator="equal">
      <formula>9</formula>
    </cfRule>
    <cfRule type="cellIs" dxfId="119" priority="57" operator="equal">
      <formula>8</formula>
    </cfRule>
    <cfRule type="cellIs" dxfId="118" priority="58" operator="equal">
      <formula>7</formula>
    </cfRule>
    <cfRule type="cellIs" dxfId="117" priority="59" operator="equal">
      <formula>6</formula>
    </cfRule>
    <cfRule type="cellIs" dxfId="116" priority="60" operator="equal">
      <formula>5</formula>
    </cfRule>
    <cfRule type="cellIs" dxfId="115" priority="61" operator="equal">
      <formula>4</formula>
    </cfRule>
    <cfRule type="cellIs" dxfId="114" priority="62" operator="equal">
      <formula>3</formula>
    </cfRule>
    <cfRule type="cellIs" dxfId="113" priority="63" operator="equal">
      <formula>2</formula>
    </cfRule>
    <cfRule type="cellIs" dxfId="112" priority="64" operator="equal">
      <formula>1</formula>
    </cfRule>
  </conditionalFormatting>
  <conditionalFormatting sqref="N112">
    <cfRule type="cellIs" dxfId="111" priority="33" operator="equal">
      <formula>16</formula>
    </cfRule>
    <cfRule type="cellIs" dxfId="110" priority="34" operator="equal">
      <formula>15</formula>
    </cfRule>
    <cfRule type="cellIs" dxfId="109" priority="35" operator="equal">
      <formula>14</formula>
    </cfRule>
    <cfRule type="cellIs" dxfId="108" priority="36" operator="equal">
      <formula>13</formula>
    </cfRule>
    <cfRule type="cellIs" dxfId="107" priority="37" operator="equal">
      <formula>12</formula>
    </cfRule>
    <cfRule type="cellIs" dxfId="106" priority="38" operator="equal">
      <formula>11</formula>
    </cfRule>
    <cfRule type="cellIs" dxfId="105" priority="39" operator="equal">
      <formula>10</formula>
    </cfRule>
    <cfRule type="cellIs" dxfId="104" priority="40" operator="equal">
      <formula>9</formula>
    </cfRule>
    <cfRule type="cellIs" dxfId="103" priority="41" operator="equal">
      <formula>8</formula>
    </cfRule>
    <cfRule type="cellIs" dxfId="102" priority="42" operator="equal">
      <formula>7</formula>
    </cfRule>
    <cfRule type="cellIs" dxfId="101" priority="43" operator="equal">
      <formula>6</formula>
    </cfRule>
    <cfRule type="cellIs" dxfId="100" priority="44" operator="equal">
      <formula>5</formula>
    </cfRule>
    <cfRule type="cellIs" dxfId="99" priority="45" operator="equal">
      <formula>4</formula>
    </cfRule>
    <cfRule type="cellIs" dxfId="98" priority="46" operator="equal">
      <formula>3</formula>
    </cfRule>
    <cfRule type="cellIs" dxfId="97" priority="47" operator="equal">
      <formula>2</formula>
    </cfRule>
    <cfRule type="cellIs" dxfId="96" priority="48" operator="equal">
      <formula>1</formula>
    </cfRule>
  </conditionalFormatting>
  <conditionalFormatting sqref="N91:N104">
    <cfRule type="cellIs" dxfId="95" priority="17" operator="equal">
      <formula>16</formula>
    </cfRule>
    <cfRule type="cellIs" dxfId="94" priority="18" operator="equal">
      <formula>15</formula>
    </cfRule>
    <cfRule type="cellIs" dxfId="93" priority="19" operator="equal">
      <formula>14</formula>
    </cfRule>
    <cfRule type="cellIs" dxfId="92" priority="20" operator="equal">
      <formula>13</formula>
    </cfRule>
    <cfRule type="cellIs" dxfId="91" priority="21" operator="equal">
      <formula>12</formula>
    </cfRule>
    <cfRule type="cellIs" dxfId="90" priority="22" operator="equal">
      <formula>11</formula>
    </cfRule>
    <cfRule type="cellIs" dxfId="89" priority="23" operator="equal">
      <formula>10</formula>
    </cfRule>
    <cfRule type="cellIs" dxfId="88" priority="24" operator="equal">
      <formula>9</formula>
    </cfRule>
    <cfRule type="cellIs" dxfId="87" priority="25" operator="equal">
      <formula>8</formula>
    </cfRule>
    <cfRule type="cellIs" dxfId="86" priority="26" operator="equal">
      <formula>7</formula>
    </cfRule>
    <cfRule type="cellIs" dxfId="85" priority="27" operator="equal">
      <formula>6</formula>
    </cfRule>
    <cfRule type="cellIs" dxfId="84" priority="28" operator="equal">
      <formula>5</formula>
    </cfRule>
    <cfRule type="cellIs" dxfId="83" priority="29" operator="equal">
      <formula>4</formula>
    </cfRule>
    <cfRule type="cellIs" dxfId="82" priority="30" operator="equal">
      <formula>3</formula>
    </cfRule>
    <cfRule type="cellIs" dxfId="81" priority="31" operator="equal">
      <formula>2</formula>
    </cfRule>
    <cfRule type="cellIs" dxfId="80" priority="32" operator="equal">
      <formula>1</formula>
    </cfRule>
  </conditionalFormatting>
  <conditionalFormatting sqref="N105:N111">
    <cfRule type="cellIs" dxfId="79" priority="1" operator="equal">
      <formula>16</formula>
    </cfRule>
    <cfRule type="cellIs" dxfId="78" priority="2" operator="equal">
      <formula>15</formula>
    </cfRule>
    <cfRule type="cellIs" dxfId="77" priority="3" operator="equal">
      <formula>14</formula>
    </cfRule>
    <cfRule type="cellIs" dxfId="76" priority="4" operator="equal">
      <formula>13</formula>
    </cfRule>
    <cfRule type="cellIs" dxfId="75" priority="5" operator="equal">
      <formula>12</formula>
    </cfRule>
    <cfRule type="cellIs" dxfId="74" priority="6" operator="equal">
      <formula>11</formula>
    </cfRule>
    <cfRule type="cellIs" dxfId="73" priority="7" operator="equal">
      <formula>10</formula>
    </cfRule>
    <cfRule type="cellIs" dxfId="72" priority="8" operator="equal">
      <formula>9</formula>
    </cfRule>
    <cfRule type="cellIs" dxfId="71" priority="9" operator="equal">
      <formula>8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5.9046460070653402E-2</v>
      </c>
      <c r="J6" s="24">
        <f t="shared" ref="J6:J13" si="3">IF(I$32&lt;=1+I$131,I6,B6*H6+J$33*(I6-B6*H6))</f>
        <v>6.1639348627547282E-2</v>
      </c>
      <c r="K6" s="22">
        <f t="shared" ref="K6:K31" si="4">B6</f>
        <v>6.1429979017460022E-2</v>
      </c>
      <c r="L6" s="22">
        <f t="shared" ref="L6:L29" si="5">IF(K6="","",K6*H6)</f>
        <v>6.1429979017460022E-2</v>
      </c>
      <c r="M6" s="223">
        <f t="shared" ref="M6:M31" si="6">J6</f>
        <v>6.1639348627547282E-2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0.24655739451018913</v>
      </c>
      <c r="Z6" s="156">
        <f>Poor!Z6</f>
        <v>0.17</v>
      </c>
      <c r="AA6" s="121">
        <f>$M6*Z6*4</f>
        <v>4.1914757066732151E-2</v>
      </c>
      <c r="AB6" s="156">
        <f>Poor!AB6</f>
        <v>0.17</v>
      </c>
      <c r="AC6" s="121">
        <f t="shared" ref="AC6:AC29" si="7">$M6*AB6*4</f>
        <v>4.1914757066732151E-2</v>
      </c>
      <c r="AD6" s="156">
        <f>Poor!AD6</f>
        <v>0.33</v>
      </c>
      <c r="AE6" s="121">
        <f t="shared" ref="AE6:AE29" si="8">$M6*AD6*4</f>
        <v>8.1363940188362419E-2</v>
      </c>
      <c r="AF6" s="122">
        <f>1-SUM(Z6,AB6,AD6)</f>
        <v>0.32999999999999996</v>
      </c>
      <c r="AG6" s="121">
        <f>$M6*AF6*4</f>
        <v>8.1363940188362405E-2</v>
      </c>
      <c r="AH6" s="123">
        <f>SUM(Z6,AB6,AD6,AF6)</f>
        <v>1</v>
      </c>
      <c r="AI6" s="183">
        <f>SUM(AA6,AC6,AE6,AG6)/4</f>
        <v>6.1639348627547282E-2</v>
      </c>
      <c r="AJ6" s="120">
        <f>(AA6+AC6)/2</f>
        <v>4.1914757066732151E-2</v>
      </c>
      <c r="AK6" s="119">
        <f>(AE6+AG6)/2</f>
        <v>8.1363940188362405E-2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1.8770211706102113E-2</v>
      </c>
      <c r="J7" s="24">
        <f t="shared" si="3"/>
        <v>1.8770211706102113E-2</v>
      </c>
      <c r="K7" s="22">
        <f t="shared" si="4"/>
        <v>1.8770211706102113E-2</v>
      </c>
      <c r="L7" s="22">
        <f t="shared" si="5"/>
        <v>1.8770211706102113E-2</v>
      </c>
      <c r="M7" s="223">
        <f t="shared" si="6"/>
        <v>1.8770211706102113E-2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3902.3113940959197</v>
      </c>
      <c r="S7" s="221">
        <f>IF($B$81=0,0,(SUMIF($N$6:$N$28,$U7,L$6:L$28)+SUMIF($N$91:$N$118,$U7,L$91:L$118))*$I$83*Poor!$B$81/$B$81)</f>
        <v>3902.3113940959197</v>
      </c>
      <c r="T7" s="221">
        <f>IF($B$81=0,0,(SUMIF($N$6:$N$28,$U7,M$6:M$28)+SUMIF($N$91:$N$118,$U7,M$91:M$118))*$I$83*Poor!$B$81/$B$81)</f>
        <v>3796.2012117120398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7.5080846824408451E-2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7.5080846824408451E-2</v>
      </c>
      <c r="AH7" s="123">
        <f t="shared" ref="AH7:AH30" si="12">SUM(Z7,AB7,AD7,AF7)</f>
        <v>1</v>
      </c>
      <c r="AI7" s="183">
        <f t="shared" ref="AI7:AI30" si="13">SUM(AA7,AC7,AE7,AG7)/4</f>
        <v>1.8770211706102113E-2</v>
      </c>
      <c r="AJ7" s="120">
        <f t="shared" ref="AJ7:AJ31" si="14">(AA7+AC7)/2</f>
        <v>0</v>
      </c>
      <c r="AK7" s="119">
        <f t="shared" ref="AK7:AK31" si="15">(AE7+AG7)/2</f>
        <v>3.7540423412204225E-2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4.6427141205174487E-2</v>
      </c>
      <c r="J8" s="24">
        <f t="shared" si="3"/>
        <v>4.6427141205174487E-2</v>
      </c>
      <c r="K8" s="22">
        <f t="shared" si="4"/>
        <v>4.6427141205174487E-2</v>
      </c>
      <c r="L8" s="22">
        <f t="shared" si="5"/>
        <v>4.6427141205174487E-2</v>
      </c>
      <c r="M8" s="223">
        <f t="shared" si="6"/>
        <v>4.6427141205174487E-2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4368.8163265306121</v>
      </c>
      <c r="S8" s="221">
        <f>IF($B$81=0,0,(SUMIF($N$6:$N$28,$U8,L$6:L$28)+SUMIF($N$91:$N$118,$U8,L$91:L$118))*$I$83*Poor!$B$81/$B$81)</f>
        <v>4368.8163265306121</v>
      </c>
      <c r="T8" s="221">
        <f>IF($B$81=0,0,(SUMIF($N$6:$N$28,$U8,M$6:M$28)+SUMIF($N$91:$N$118,$U8,M$91:M$118))*$I$83*Poor!$B$81/$B$81)</f>
        <v>4654.8036383441658</v>
      </c>
      <c r="U8" s="222">
        <v>2</v>
      </c>
      <c r="V8" s="56"/>
      <c r="W8" s="115"/>
      <c r="X8" s="118">
        <f>Poor!X8</f>
        <v>1</v>
      </c>
      <c r="Y8" s="183">
        <f t="shared" si="9"/>
        <v>0.18570856482069795</v>
      </c>
      <c r="Z8" s="125">
        <f>IF($Y8=0,0,AA8/$Y8)</f>
        <v>0.71792429164385885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0.13332468985109722</v>
      </c>
      <c r="AB8" s="125">
        <f>IF($Y8=0,0,AC8/$Y8)</f>
        <v>0.28207570835614115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5.238387496960073E-2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4.6427141205174487E-2</v>
      </c>
      <c r="AJ8" s="120">
        <f t="shared" si="14"/>
        <v>9.2854282410348973E-2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1571.5517117999168</v>
      </c>
      <c r="S9" s="221">
        <f>IF($B$81=0,0,(SUMIF($N$6:$N$28,$U9,L$6:L$28)+SUMIF($N$91:$N$118,$U9,L$91:L$118))*$I$83*Poor!$B$81/$B$81)</f>
        <v>1571.5517117999168</v>
      </c>
      <c r="T9" s="221">
        <f>IF($B$81=0,0,(SUMIF($N$6:$N$28,$U9,M$6:M$28)+SUMIF($N$91:$N$118,$U9,M$91:M$118))*$I$83*Poor!$B$81/$B$81)</f>
        <v>1574.1501647888549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0.71792429164385885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6.8715610771626495E-2</v>
      </c>
      <c r="AB9" s="125">
        <f>IF($Y9=0,0,AC9/$Y9)</f>
        <v>0.28207570835614115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2.6998674942659229E-2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</v>
      </c>
      <c r="H10" s="24">
        <f t="shared" si="1"/>
        <v>1</v>
      </c>
      <c r="I10" s="22">
        <f t="shared" si="2"/>
        <v>0.16440471348895722</v>
      </c>
      <c r="J10" s="24">
        <f t="shared" si="3"/>
        <v>0.12822925178903985</v>
      </c>
      <c r="K10" s="22">
        <f t="shared" si="4"/>
        <v>0.13115033464495388</v>
      </c>
      <c r="L10" s="22">
        <f t="shared" si="5"/>
        <v>0.13115033464495388</v>
      </c>
      <c r="M10" s="223">
        <f t="shared" si="6"/>
        <v>0.12822925178903985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905.30612244897952</v>
      </c>
      <c r="S10" s="221">
        <f>IF($B$81=0,0,(SUMIF($N$6:$N$28,$U10,L$6:L$28)+SUMIF($N$91:$N$118,$U10,L$91:L$118))*$I$83*Poor!$B$81/$B$81)</f>
        <v>905.30612244897952</v>
      </c>
      <c r="T10" s="221">
        <f>IF($B$81=0,0,(SUMIF($N$6:$N$28,$U10,M$6:M$28)+SUMIF($N$91:$N$118,$U10,M$91:M$118))*$I$83*Poor!$B$81/$B$81)</f>
        <v>876.62349458111078</v>
      </c>
      <c r="U10" s="222">
        <v>4</v>
      </c>
      <c r="V10" s="56"/>
      <c r="W10" s="115"/>
      <c r="X10" s="118">
        <f>Poor!X10</f>
        <v>1</v>
      </c>
      <c r="Y10" s="183">
        <f t="shared" si="9"/>
        <v>0.5129170071561594</v>
      </c>
      <c r="Z10" s="125">
        <f>IF($Y10=0,0,AA10/$Y10)</f>
        <v>0.71792429164385885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0.3682355790346738</v>
      </c>
      <c r="AB10" s="125">
        <f>IF($Y10=0,0,AC10/$Y10)</f>
        <v>0.28207570835614121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0.1446814281214856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0.12822925178903985</v>
      </c>
      <c r="AJ10" s="120">
        <f t="shared" si="14"/>
        <v>0.2564585035780797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</v>
      </c>
      <c r="H11" s="24">
        <f t="shared" si="1"/>
        <v>1</v>
      </c>
      <c r="I11" s="22">
        <f t="shared" si="2"/>
        <v>1.8572471853000233E-2</v>
      </c>
      <c r="J11" s="24">
        <f t="shared" si="3"/>
        <v>8.2993084858425572E-3</v>
      </c>
      <c r="K11" s="22">
        <f t="shared" si="4"/>
        <v>9.1288420972374003E-3</v>
      </c>
      <c r="L11" s="22">
        <f t="shared" si="5"/>
        <v>9.1288420972374003E-3</v>
      </c>
      <c r="M11" s="223">
        <f t="shared" si="6"/>
        <v>8.2993084858425572E-3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12585.632653061226</v>
      </c>
      <c r="S11" s="221">
        <f>IF($B$81=0,0,(SUMIF($N$6:$N$28,$U11,L$6:L$28)+SUMIF($N$91:$N$118,$U11,L$91:L$118))*$I$83*Poor!$B$81/$B$81)</f>
        <v>12585.632653061226</v>
      </c>
      <c r="T11" s="221">
        <f>IF($B$81=0,0,(SUMIF($N$6:$N$28,$U11,M$6:M$28)+SUMIF($N$91:$N$118,$U11,M$91:M$118))*$I$83*Poor!$B$81/$B$81)</f>
        <v>12822.336039540814</v>
      </c>
      <c r="U11" s="222">
        <v>5</v>
      </c>
      <c r="V11" s="56"/>
      <c r="W11" s="115"/>
      <c r="X11" s="118">
        <f>Poor!X11</f>
        <v>1</v>
      </c>
      <c r="Y11" s="183">
        <f t="shared" si="9"/>
        <v>3.3197233943370229E-2</v>
      </c>
      <c r="Z11" s="125">
        <f>IF($Y11=0,0,AA11/$Y11)</f>
        <v>0.71792429164385874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2.3833100663329537E-2</v>
      </c>
      <c r="AB11" s="125">
        <f>IF($Y11=0,0,AC11/$Y11)</f>
        <v>0.28207570835614121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9.3641332800406922E-3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8.2993084858425572E-3</v>
      </c>
      <c r="AJ11" s="120">
        <f t="shared" si="14"/>
        <v>1.6598616971685114E-2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4.8304201656476503E-2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4.8304201656476503E-2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26.34600136314819</v>
      </c>
      <c r="S12" s="221">
        <f>IF($B$81=0,0,(SUMIF($N$6:$N$28,$U12,L$6:L$28)+SUMIF($N$91:$N$118,$U12,L$91:L$118))*$I$83*Poor!$B$81/$B$81)</f>
        <v>26.34600136314819</v>
      </c>
      <c r="T12" s="221">
        <f>IF($B$81=0,0,(SUMIF($N$6:$N$28,$U12,M$6:M$28)+SUMIF($N$91:$N$118,$U12,M$91:M$118))*$I$83*Poor!$B$81/$B$81)</f>
        <v>25.767439564829886</v>
      </c>
      <c r="U12" s="222">
        <v>6</v>
      </c>
      <c r="V12" s="56"/>
      <c r="W12" s="117"/>
      <c r="X12" s="118"/>
      <c r="Y12" s="183">
        <f t="shared" si="9"/>
        <v>0.19321680662590601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0.12945526043935704</v>
      </c>
      <c r="AF12" s="122">
        <f>1-SUM(Z12,AB12,AD12)</f>
        <v>0.32999999999999996</v>
      </c>
      <c r="AG12" s="121">
        <f>$M12*AF12*4</f>
        <v>6.3761546186548973E-2</v>
      </c>
      <c r="AH12" s="123">
        <f t="shared" si="12"/>
        <v>1</v>
      </c>
      <c r="AI12" s="183">
        <f t="shared" si="13"/>
        <v>4.8304201656476503E-2</v>
      </c>
      <c r="AJ12" s="120">
        <f t="shared" si="14"/>
        <v>0</v>
      </c>
      <c r="AK12" s="119">
        <f t="shared" si="15"/>
        <v>9.6608403312953006E-2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5675.0152930503709</v>
      </c>
      <c r="S13" s="221">
        <f>IF($B$81=0,0,(SUMIF($N$6:$N$28,$U13,L$6:L$28)+SUMIF($N$91:$N$118,$U13,L$91:L$118))*$I$83*Poor!$B$81/$B$81)</f>
        <v>5675.0152930503709</v>
      </c>
      <c r="T13" s="221">
        <f>IF($B$81=0,0,(SUMIF($N$6:$N$28,$U13,M$6:M$28)+SUMIF($N$91:$N$118,$U13,M$91:M$118))*$I$83*Poor!$B$81/$B$81)</f>
        <v>5689.0377501841058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1.9041888240053137E-2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1.9041888240053137E-2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35559.183673469386</v>
      </c>
      <c r="S14" s="221">
        <f>IF($B$81=0,0,(SUMIF($N$6:$N$28,$U14,L$6:L$28)+SUMIF($N$91:$N$118,$U14,L$91:L$118))*$I$83*Poor!$B$81/$B$81)</f>
        <v>35559.183673469386</v>
      </c>
      <c r="T14" s="221">
        <f>IF($B$81=0,0,(SUMIF($N$6:$N$28,$U14,M$6:M$28)+SUMIF($N$91:$N$118,$U14,M$91:M$118))*$I$83*Poor!$B$81/$B$81)</f>
        <v>35559.183673469386</v>
      </c>
      <c r="U14" s="222">
        <v>8</v>
      </c>
      <c r="V14" s="56"/>
      <c r="W14" s="110"/>
      <c r="X14" s="118"/>
      <c r="Y14" s="183">
        <f>M14*4</f>
        <v>7.6167552960212548E-2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7.6167552960212548E-2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1.9041888240053137E-2</v>
      </c>
      <c r="AJ14" s="120">
        <f t="shared" si="14"/>
        <v>3.8083776480106274E-2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8.0974738210013667E-3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8.0974738210013667E-3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3626.2857142857142</v>
      </c>
      <c r="S15" s="221">
        <f>IF($B$81=0,0,(SUMIF($N$6:$N$28,$U15,L$6:L$28)+SUMIF($N$91:$N$118,$U15,L$91:L$118))*$I$83*Poor!$B$81/$B$81)</f>
        <v>3626.2857142857142</v>
      </c>
      <c r="T15" s="221">
        <f>IF($B$81=0,0,(SUMIF($N$6:$N$28,$U15,M$6:M$28)+SUMIF($N$91:$N$118,$U15,M$91:M$118))*$I$83*Poor!$B$81/$B$81)</f>
        <v>3626.2857142857142</v>
      </c>
      <c r="U15" s="222">
        <v>9</v>
      </c>
      <c r="V15" s="56"/>
      <c r="W15" s="110"/>
      <c r="X15" s="118"/>
      <c r="Y15" s="183">
        <f t="shared" si="9"/>
        <v>3.2389895284005467E-2</v>
      </c>
      <c r="Z15" s="156">
        <f>Poor!Z15</f>
        <v>0.25</v>
      </c>
      <c r="AA15" s="121">
        <f t="shared" si="16"/>
        <v>8.0974738210013667E-3</v>
      </c>
      <c r="AB15" s="156">
        <f>Poor!AB15</f>
        <v>0.25</v>
      </c>
      <c r="AC15" s="121">
        <f t="shared" si="7"/>
        <v>8.0974738210013667E-3</v>
      </c>
      <c r="AD15" s="156">
        <f>Poor!AD15</f>
        <v>0.25</v>
      </c>
      <c r="AE15" s="121">
        <f t="shared" si="8"/>
        <v>8.0974738210013667E-3</v>
      </c>
      <c r="AF15" s="122">
        <f t="shared" si="10"/>
        <v>0.25</v>
      </c>
      <c r="AG15" s="121">
        <f t="shared" si="11"/>
        <v>8.0974738210013667E-3</v>
      </c>
      <c r="AH15" s="123">
        <f t="shared" si="12"/>
        <v>1</v>
      </c>
      <c r="AI15" s="183">
        <f t="shared" si="13"/>
        <v>8.0974738210013667E-3</v>
      </c>
      <c r="AJ15" s="120">
        <f t="shared" si="14"/>
        <v>8.0974738210013667E-3</v>
      </c>
      <c r="AK15" s="119">
        <f t="shared" si="15"/>
        <v>8.0974738210013667E-3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1.4570562661160568E-2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1.4570562661160568E-2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8971.2653061224501</v>
      </c>
      <c r="S16" s="221">
        <f>IF($B$81=0,0,(SUMIF($N$6:$N$28,$U16,L$6:L$28)+SUMIF($N$91:$N$118,$U16,L$91:L$118))*$I$83*Poor!$B$81/$B$81)</f>
        <v>8971.2653061224501</v>
      </c>
      <c r="T16" s="221">
        <f>IF($B$81=0,0,(SUMIF($N$6:$N$28,$U16,M$6:M$28)+SUMIF($N$91:$N$118,$U16,M$91:M$118))*$I$83*Poor!$B$81/$B$81)</f>
        <v>8813.6571342512962</v>
      </c>
      <c r="U16" s="222">
        <v>10</v>
      </c>
      <c r="V16" s="56"/>
      <c r="W16" s="110"/>
      <c r="X16" s="118"/>
      <c r="Y16" s="183">
        <f t="shared" si="9"/>
        <v>5.8282250644642271E-2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5.8282250644642271E-2</v>
      </c>
      <c r="AH16" s="123">
        <f t="shared" si="12"/>
        <v>1</v>
      </c>
      <c r="AI16" s="183">
        <f t="shared" si="13"/>
        <v>1.4570562661160568E-2</v>
      </c>
      <c r="AJ16" s="120">
        <f t="shared" si="14"/>
        <v>0</v>
      </c>
      <c r="AK16" s="119">
        <f t="shared" si="15"/>
        <v>2.9141125322321135E-2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5.3277287326777599E-3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5.3277287326777599E-3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13302.857142857143</v>
      </c>
      <c r="S17" s="221">
        <f>IF($B$81=0,0,(SUMIF($N$6:$N$28,$U17,L$6:L$28)+SUMIF($N$91:$N$118,$U17,L$91:L$118))*$I$83*Poor!$B$81/$B$81)</f>
        <v>13302.857142857143</v>
      </c>
      <c r="T17" s="221">
        <f>IF($B$81=0,0,(SUMIF($N$6:$N$28,$U17,M$6:M$28)+SUMIF($N$91:$N$118,$U17,M$91:M$118))*$I$83*Poor!$B$81/$B$81)</f>
        <v>13302.857142857143</v>
      </c>
      <c r="U17" s="222">
        <v>11</v>
      </c>
      <c r="V17" s="56"/>
      <c r="W17" s="110"/>
      <c r="X17" s="118"/>
      <c r="Y17" s="183">
        <f t="shared" si="9"/>
        <v>2.131091493071104E-2</v>
      </c>
      <c r="Z17" s="156">
        <f>Poor!Z17</f>
        <v>0.29409999999999997</v>
      </c>
      <c r="AA17" s="121">
        <f t="shared" si="16"/>
        <v>6.2675400811221162E-3</v>
      </c>
      <c r="AB17" s="156">
        <f>Poor!AB17</f>
        <v>0.17649999999999999</v>
      </c>
      <c r="AC17" s="121">
        <f t="shared" si="7"/>
        <v>3.7613764852704981E-3</v>
      </c>
      <c r="AD17" s="156">
        <f>Poor!AD17</f>
        <v>0.23530000000000001</v>
      </c>
      <c r="AE17" s="121">
        <f t="shared" si="8"/>
        <v>5.0144582831963078E-3</v>
      </c>
      <c r="AF17" s="122">
        <f t="shared" si="10"/>
        <v>0.29410000000000003</v>
      </c>
      <c r="AG17" s="121">
        <f t="shared" si="11"/>
        <v>6.2675400811221171E-3</v>
      </c>
      <c r="AH17" s="123">
        <f t="shared" si="12"/>
        <v>1</v>
      </c>
      <c r="AI17" s="183">
        <f t="shared" si="13"/>
        <v>5.3277287326777599E-3</v>
      </c>
      <c r="AJ17" s="120">
        <f t="shared" si="14"/>
        <v>5.014458283196307E-3</v>
      </c>
      <c r="AK17" s="119">
        <f t="shared" si="15"/>
        <v>5.640999182159212E-3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4.3392238469443806E-3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4.3392238469443806E-3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1170.5938681996413</v>
      </c>
      <c r="S18" s="221">
        <f>IF($B$81=0,0,(SUMIF($N$6:$N$28,$U18,L$6:L$28)+SUMIF($N$91:$N$118,$U18,L$91:L$118))*$I$83*Poor!$B$81/$B$81)</f>
        <v>1170.5938681996413</v>
      </c>
      <c r="T18" s="221">
        <f>IF($B$81=0,0,(SUMIF($N$6:$N$28,$U18,M$6:M$28)+SUMIF($N$91:$N$118,$U18,M$91:M$118))*$I$83*Poor!$B$81/$B$81)</f>
        <v>1170.5938681996413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2.5921241954878806E-2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2.5921241954878806E-2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31.372541096906733</v>
      </c>
      <c r="S19" s="221">
        <f>IF($B$81=0,0,(SUMIF($N$6:$N$28,$U19,L$6:L$28)+SUMIF($N$91:$N$118,$U19,L$91:L$118))*$I$83*Poor!$B$81/$B$81)</f>
        <v>31.372541096906733</v>
      </c>
      <c r="T19" s="221">
        <f>IF($B$81=0,0,(SUMIF($N$6:$N$28,$U19,M$6:M$28)+SUMIF($N$91:$N$118,$U19,M$91:M$118))*$I$83*Poor!$B$81/$B$81)</f>
        <v>31.372541096906733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15920.298330847245</v>
      </c>
      <c r="S20" s="221">
        <f>IF($B$81=0,0,(SUMIF($N$6:$N$28,$U20,L$6:L$28)+SUMIF($N$91:$N$118,$U20,L$91:L$118))*$I$83*Poor!$B$81/$B$81)</f>
        <v>15920.298330847245</v>
      </c>
      <c r="T20" s="221">
        <f>IF($B$81=0,0,(SUMIF($N$6:$N$28,$U20,M$6:M$28)+SUMIF($N$91:$N$118,$U20,M$91:M$118))*$I$83*Poor!$B$81/$B$81)</f>
        <v>15920.298330847245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-1.9449915505863281E-5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-1.9449915505863281E-5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4408.1632653061224</v>
      </c>
      <c r="S21" s="221">
        <f>IF($B$81=0,0,(SUMIF($N$6:$N$28,$U21,L$6:L$28)+SUMIF($N$91:$N$118,$U21,L$91:L$118))*$I$83*Poor!$B$81/$B$81)</f>
        <v>4408.1632653061224</v>
      </c>
      <c r="T21" s="221">
        <f>IF($B$81=0,0,(SUMIF($N$6:$N$28,$U21,M$6:M$28)+SUMIF($N$91:$N$118,$U21,M$91:M$118))*$I$83*Poor!$B$81/$B$81)</f>
        <v>4408.1632653061224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2.0762041097536522E-3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2.0762041097536522E-3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261.22448979591837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112286.2238343307</v>
      </c>
      <c r="S23" s="179">
        <f>SUM(S7:S22)</f>
        <v>112286.2238343307</v>
      </c>
      <c r="T23" s="179">
        <f>SUM(T7:T22)</f>
        <v>112532.5558988253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2.816789854572253E-2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2.816789854572253E-2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25250.743714722554</v>
      </c>
      <c r="S24" s="41">
        <f>IF($B$81=0,0,(SUM(($B$70*$H$70))+((1-$D$29)*$I$83))*Poor!$B$81/$B$81)</f>
        <v>25250.743714722554</v>
      </c>
      <c r="T24" s="41">
        <f>IF($B$81=0,0,(SUM(($B$70*$H$70))+((1-$D$29)*$I$83))*Poor!$B$81/$B$81)</f>
        <v>25250.743714722554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40877.51922492664</v>
      </c>
      <c r="S25" s="41">
        <f>IF($B$81=0,0,(SUM(($B$70*$H$70),($B$71*$H$71))+((1-$D$29)*$I$83))*Poor!$B$81/$B$81)</f>
        <v>40877.51922492664</v>
      </c>
      <c r="T25" s="41">
        <f>IF($B$81=0,0,(SUM(($B$70*$H$70),($B$71*$H$71))+((1-$D$29)*$I$83))*Poor!$B$81/$B$81)</f>
        <v>40877.51922492664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69753.927388191936</v>
      </c>
      <c r="S26" s="41">
        <f>IF($B$81=0,0,(SUM(($B$70*$H$70),($B$71*$H$71),($B$72*$H$72))+((1-$D$29)*$I$83))*Poor!$B$81/$B$81)</f>
        <v>69753.927388191936</v>
      </c>
      <c r="T26" s="41">
        <f>IF($B$81=0,0,(SUM(($B$70*$H$70),($B$71*$H$71),($B$72*$H$72))+((1-$D$29)*$I$83))*Poor!$B$81/$B$81)</f>
        <v>69753.927388191936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2.2750600297870245E-2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2.2750600297870245E-2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9.1002401191480981E-2</v>
      </c>
      <c r="Z27" s="156">
        <f>Poor!Z27</f>
        <v>0.25</v>
      </c>
      <c r="AA27" s="121">
        <f t="shared" si="16"/>
        <v>2.2750600297870245E-2</v>
      </c>
      <c r="AB27" s="156">
        <f>Poor!AB27</f>
        <v>0.25</v>
      </c>
      <c r="AC27" s="121">
        <f t="shared" si="7"/>
        <v>2.2750600297870245E-2</v>
      </c>
      <c r="AD27" s="156">
        <f>Poor!AD27</f>
        <v>0.25</v>
      </c>
      <c r="AE27" s="121">
        <f t="shared" si="8"/>
        <v>2.2750600297870245E-2</v>
      </c>
      <c r="AF27" s="122">
        <f t="shared" si="10"/>
        <v>0.25</v>
      </c>
      <c r="AG27" s="121">
        <f t="shared" si="11"/>
        <v>2.2750600297870245E-2</v>
      </c>
      <c r="AH27" s="123">
        <f t="shared" si="12"/>
        <v>1</v>
      </c>
      <c r="AI27" s="183">
        <f t="shared" si="13"/>
        <v>2.2750600297870245E-2</v>
      </c>
      <c r="AJ27" s="120">
        <f t="shared" si="14"/>
        <v>2.2750600297870245E-2</v>
      </c>
      <c r="AK27" s="119">
        <f t="shared" si="15"/>
        <v>2.2750600297870245E-2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2.03972613653947E-2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2.03972613653947E-2</v>
      </c>
      <c r="N28" s="228"/>
      <c r="O28" s="2"/>
      <c r="P28" s="22"/>
      <c r="V28" s="56"/>
      <c r="W28" s="110"/>
      <c r="X28" s="118"/>
      <c r="Y28" s="183">
        <f t="shared" si="9"/>
        <v>8.1589045461578802E-2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4.0794522730789401E-2</v>
      </c>
      <c r="AF28" s="122">
        <f t="shared" si="10"/>
        <v>0.5</v>
      </c>
      <c r="AG28" s="121">
        <f t="shared" si="11"/>
        <v>4.0794522730789401E-2</v>
      </c>
      <c r="AH28" s="123">
        <f t="shared" si="12"/>
        <v>1</v>
      </c>
      <c r="AI28" s="183">
        <f t="shared" si="13"/>
        <v>2.03972613653947E-2</v>
      </c>
      <c r="AJ28" s="120">
        <f t="shared" si="14"/>
        <v>0</v>
      </c>
      <c r="AK28" s="119">
        <f t="shared" si="15"/>
        <v>4.0794522730789401E-2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0.23254038062289145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0.23254038062289145</v>
      </c>
      <c r="N29" s="228"/>
      <c r="P29" s="22"/>
      <c r="V29" s="56"/>
      <c r="W29" s="110"/>
      <c r="X29" s="118"/>
      <c r="Y29" s="183">
        <f t="shared" si="9"/>
        <v>0.93016152249156581</v>
      </c>
      <c r="Z29" s="156">
        <f>Poor!Z29</f>
        <v>0.25</v>
      </c>
      <c r="AA29" s="121">
        <f t="shared" si="16"/>
        <v>0.23254038062289145</v>
      </c>
      <c r="AB29" s="156">
        <f>Poor!AB29</f>
        <v>0.25</v>
      </c>
      <c r="AC29" s="121">
        <f t="shared" si="7"/>
        <v>0.23254038062289145</v>
      </c>
      <c r="AD29" s="156">
        <f>Poor!AD29</f>
        <v>0.25</v>
      </c>
      <c r="AE29" s="121">
        <f t="shared" si="8"/>
        <v>0.23254038062289145</v>
      </c>
      <c r="AF29" s="122">
        <f t="shared" si="10"/>
        <v>0.25</v>
      </c>
      <c r="AG29" s="121">
        <f t="shared" si="11"/>
        <v>0.23254038062289145</v>
      </c>
      <c r="AH29" s="123">
        <f t="shared" si="12"/>
        <v>1</v>
      </c>
      <c r="AI29" s="183">
        <f t="shared" si="13"/>
        <v>0.23254038062289145</v>
      </c>
      <c r="AJ29" s="120">
        <f t="shared" si="14"/>
        <v>0.23254038062289145</v>
      </c>
      <c r="AK29" s="119">
        <f t="shared" si="15"/>
        <v>0.23254038062289145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6.9017213905368422</v>
      </c>
      <c r="J30" s="230">
        <f>IF(I$32&lt;=1,I30,1-SUM(J6:J29))</f>
        <v>0.1536898026693807</v>
      </c>
      <c r="K30" s="22">
        <f t="shared" si="4"/>
        <v>0.59584818167738329</v>
      </c>
      <c r="L30" s="22">
        <f>IF(L124=L119,0,IF(K30="",0,(L119-L124)/(B119-B124)*K30))</f>
        <v>0.59584818167738329</v>
      </c>
      <c r="M30" s="175">
        <f t="shared" si="6"/>
        <v>0.1536898026693807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0.61475921067752282</v>
      </c>
      <c r="Z30" s="122">
        <f>IF($Y30=0,0,AA30/($Y$30))</f>
        <v>3.6118955367958967E-16</v>
      </c>
      <c r="AA30" s="187">
        <f>IF(AA79*4/$I$84+SUM(AA6:AA29)&lt;1,AA79*4/$I$84,1-SUM(AA6:AA29))</f>
        <v>2.2204460492503131E-16</v>
      </c>
      <c r="AB30" s="122">
        <f>IF($Y30=0,0,AC30/($Y$30))</f>
        <v>0.46688113761851147</v>
      </c>
      <c r="AC30" s="187">
        <f>IF(AC79*4/$I$84+SUM(AC6:AC29)&lt;1,AC79*4/$I$84,1-SUM(AC6:AC29))</f>
        <v>0.28701947964258001</v>
      </c>
      <c r="AD30" s="122">
        <f>IF($Y30=0,0,AE30/($Y$30))</f>
        <v>0.6273400855626694</v>
      </c>
      <c r="AE30" s="187">
        <f>IF(AE79*4/$I$84+SUM(AE6:AE29)&lt;1,AE79*4/$I$84,1-SUM(AE6:AE29))</f>
        <v>0.3856630958268763</v>
      </c>
      <c r="AF30" s="122">
        <f>IF($Y30=0,0,AG30/($Y$30))</f>
        <v>0.51522714147483772</v>
      </c>
      <c r="AG30" s="187">
        <f>IF(AG79*4/$I$84+SUM(AG6:AG29)&lt;1,AG79*4/$I$84,1-SUM(AG6:AG29))</f>
        <v>0.31674063081270765</v>
      </c>
      <c r="AH30" s="123">
        <f t="shared" si="12"/>
        <v>1.6094483646560189</v>
      </c>
      <c r="AI30" s="183">
        <f t="shared" si="13"/>
        <v>0.24735580157054105</v>
      </c>
      <c r="AJ30" s="120">
        <f t="shared" si="14"/>
        <v>0.14350973982129012</v>
      </c>
      <c r="AK30" s="119">
        <f t="shared" si="15"/>
        <v>0.35120186331979197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-0.44529712263374943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7.7869026180366943</v>
      </c>
      <c r="J32" s="17"/>
      <c r="L32" s="22">
        <f>SUM(L6:L30)</f>
        <v>1.4452971226337494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3.6253360043953586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-8.7840547845348546E-2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857.14285714285711</v>
      </c>
      <c r="J37" s="38">
        <f>J91*I$83</f>
        <v>546.33127204418611</v>
      </c>
      <c r="K37" s="40">
        <f>(B37/B$65)</f>
        <v>6.212870070452437E-3</v>
      </c>
      <c r="L37" s="22">
        <f t="shared" ref="L37" si="28">(K37*H37)</f>
        <v>6.212870070452437E-3</v>
      </c>
      <c r="M37" s="24">
        <f>J37/B$65</f>
        <v>5.9399991151121807E-3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546.33127204418611</v>
      </c>
      <c r="AH37" s="123">
        <f>SUM(Z37,AB37,AD37,AF37)</f>
        <v>1</v>
      </c>
      <c r="AI37" s="112">
        <f>SUM(AA37,AC37,AE37,AG37)</f>
        <v>546.33127204418611</v>
      </c>
      <c r="AJ37" s="148">
        <f>(AA37+AC37)</f>
        <v>0</v>
      </c>
      <c r="AK37" s="147">
        <f>(AE37+AG37)</f>
        <v>546.33127204418611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220.71428571428572</v>
      </c>
      <c r="J38" s="38">
        <f t="shared" ref="J38:J64" si="32">J92*I$83</f>
        <v>220.71428571428572</v>
      </c>
      <c r="K38" s="40">
        <f t="shared" ref="K38:K64" si="33">(B38/B$65)</f>
        <v>2.3997210647122538E-3</v>
      </c>
      <c r="L38" s="22">
        <f t="shared" ref="L38:L64" si="34">(K38*H38)</f>
        <v>2.3997210647122538E-3</v>
      </c>
      <c r="M38" s="24">
        <f t="shared" ref="M38:M64" si="35">J38/B$65</f>
        <v>2.3997210647122538E-3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220.71428571428572</v>
      </c>
      <c r="AH38" s="123">
        <f t="shared" ref="AH38:AI58" si="37">SUM(Z38,AB38,AD38,AF38)</f>
        <v>1</v>
      </c>
      <c r="AI38" s="112">
        <f t="shared" si="37"/>
        <v>220.71428571428572</v>
      </c>
      <c r="AJ38" s="148">
        <f t="shared" ref="AJ38:AJ64" si="38">(AA38+AC38)</f>
        <v>0</v>
      </c>
      <c r="AK38" s="147">
        <f t="shared" ref="AK38:AK64" si="39">(AE38+AG38)</f>
        <v>220.71428571428572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6214.2857142857156</v>
      </c>
      <c r="J39" s="38">
        <f t="shared" si="32"/>
        <v>8623.0754988004155</v>
      </c>
      <c r="K39" s="40">
        <f t="shared" si="33"/>
        <v>9.163983353917346E-2</v>
      </c>
      <c r="L39" s="22">
        <f t="shared" si="34"/>
        <v>9.163983353917346E-2</v>
      </c>
      <c r="M39" s="24">
        <f t="shared" si="35"/>
        <v>9.3754583443060438E-2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0.71792429164385885</v>
      </c>
      <c r="AA39" s="147">
        <f t="shared" ref="AA39:AA64" si="40">$J39*Z39</f>
        <v>6190.715369267803</v>
      </c>
      <c r="AB39" s="122">
        <f>AB8</f>
        <v>0.28207570835614115</v>
      </c>
      <c r="AC39" s="147">
        <f t="shared" ref="AC39:AC64" si="41">$J39*AB39</f>
        <v>2432.3601295326125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8623.0754988004155</v>
      </c>
      <c r="AJ39" s="148">
        <f t="shared" si="38"/>
        <v>8623.0754988004155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357.14285714285711</v>
      </c>
      <c r="J40" s="38">
        <f t="shared" si="32"/>
        <v>240.58851273085551</v>
      </c>
      <c r="K40" s="40">
        <f t="shared" si="33"/>
        <v>2.7181306558229411E-3</v>
      </c>
      <c r="L40" s="22">
        <f t="shared" si="34"/>
        <v>2.7181306558229411E-3</v>
      </c>
      <c r="M40" s="24">
        <f t="shared" si="35"/>
        <v>2.6158040475703455E-3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0.71792429164385885</v>
      </c>
      <c r="AA40" s="147">
        <f t="shared" si="40"/>
        <v>172.72433757994895</v>
      </c>
      <c r="AB40" s="122">
        <f>AB9</f>
        <v>0.28207570835614115</v>
      </c>
      <c r="AC40" s="147">
        <f t="shared" si="41"/>
        <v>67.864175150906547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240.58851273085548</v>
      </c>
      <c r="AJ40" s="148">
        <f t="shared" si="38"/>
        <v>240.58851273085548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1759.2857142857142</v>
      </c>
      <c r="J41" s="38">
        <f t="shared" si="32"/>
        <v>2032.0228802097981</v>
      </c>
      <c r="K41" s="40">
        <f t="shared" si="33"/>
        <v>2.1853770472816447E-2</v>
      </c>
      <c r="L41" s="22">
        <f t="shared" si="34"/>
        <v>2.1853770472816447E-2</v>
      </c>
      <c r="M41" s="24">
        <f t="shared" si="35"/>
        <v>2.2093214736127523E-2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0.71792429164385874</v>
      </c>
      <c r="AA41" s="147">
        <f t="shared" si="40"/>
        <v>1458.8385868787329</v>
      </c>
      <c r="AB41" s="122">
        <f>AB11</f>
        <v>0.28207570835614121</v>
      </c>
      <c r="AC41" s="147">
        <f t="shared" si="41"/>
        <v>573.18429333106508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2032.0228802097981</v>
      </c>
      <c r="AJ41" s="148">
        <f t="shared" si="38"/>
        <v>2032.0228802097981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228.57142857142858</v>
      </c>
      <c r="J42" s="38">
        <f t="shared" si="32"/>
        <v>228.57142857142858</v>
      </c>
      <c r="K42" s="40">
        <f t="shared" si="33"/>
        <v>2.4851480281809749E-3</v>
      </c>
      <c r="L42" s="22">
        <f t="shared" si="34"/>
        <v>2.4851480281809749E-3</v>
      </c>
      <c r="M42" s="24">
        <f t="shared" si="35"/>
        <v>2.4851480281809749E-3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57.142857142857146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114.28571428571429</v>
      </c>
      <c r="AF42" s="122">
        <f t="shared" si="29"/>
        <v>0.25</v>
      </c>
      <c r="AG42" s="147">
        <f t="shared" si="36"/>
        <v>57.142857142857146</v>
      </c>
      <c r="AH42" s="123">
        <f t="shared" si="37"/>
        <v>1</v>
      </c>
      <c r="AI42" s="112">
        <f t="shared" si="37"/>
        <v>228.57142857142858</v>
      </c>
      <c r="AJ42" s="148">
        <f t="shared" si="38"/>
        <v>57.142857142857146</v>
      </c>
      <c r="AK42" s="147">
        <f t="shared" si="39"/>
        <v>171.42857142857144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95.285714285714292</v>
      </c>
      <c r="J43" s="38">
        <f t="shared" si="32"/>
        <v>95.285714285714292</v>
      </c>
      <c r="K43" s="40">
        <f t="shared" si="33"/>
        <v>1.0359960842479439E-3</v>
      </c>
      <c r="L43" s="22">
        <f t="shared" si="34"/>
        <v>1.0359960842479439E-3</v>
      </c>
      <c r="M43" s="24">
        <f t="shared" si="35"/>
        <v>1.0359960842479439E-3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23.821428571428573</v>
      </c>
      <c r="AB43" s="156">
        <f>Poor!AB43</f>
        <v>0.25</v>
      </c>
      <c r="AC43" s="147">
        <f t="shared" si="41"/>
        <v>23.821428571428573</v>
      </c>
      <c r="AD43" s="156">
        <f>Poor!AD43</f>
        <v>0.25</v>
      </c>
      <c r="AE43" s="147">
        <f t="shared" si="42"/>
        <v>23.821428571428573</v>
      </c>
      <c r="AF43" s="122">
        <f t="shared" si="29"/>
        <v>0.25</v>
      </c>
      <c r="AG43" s="147">
        <f t="shared" si="36"/>
        <v>23.821428571428573</v>
      </c>
      <c r="AH43" s="123">
        <f t="shared" si="37"/>
        <v>1</v>
      </c>
      <c r="AI43" s="112">
        <f t="shared" si="37"/>
        <v>95.285714285714292</v>
      </c>
      <c r="AJ43" s="148">
        <f t="shared" si="38"/>
        <v>47.642857142857146</v>
      </c>
      <c r="AK43" s="147">
        <f t="shared" si="39"/>
        <v>47.642857142857146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1370.9899018702379</v>
      </c>
      <c r="K44" s="40">
        <f t="shared" si="33"/>
        <v>1.3702484940382849E-2</v>
      </c>
      <c r="L44" s="22">
        <f t="shared" si="34"/>
        <v>1.3702484940382849E-2</v>
      </c>
      <c r="M44" s="24">
        <f t="shared" si="35"/>
        <v>1.4906118724388719E-2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342.74747546755947</v>
      </c>
      <c r="AB44" s="156">
        <f>Poor!AB44</f>
        <v>0.25</v>
      </c>
      <c r="AC44" s="147">
        <f t="shared" si="41"/>
        <v>342.74747546755947</v>
      </c>
      <c r="AD44" s="156">
        <f>Poor!AD44</f>
        <v>0.25</v>
      </c>
      <c r="AE44" s="147">
        <f t="shared" si="42"/>
        <v>342.74747546755947</v>
      </c>
      <c r="AF44" s="122">
        <f t="shared" si="29"/>
        <v>0.25</v>
      </c>
      <c r="AG44" s="147">
        <f t="shared" si="36"/>
        <v>342.74747546755947</v>
      </c>
      <c r="AH44" s="123">
        <f t="shared" si="37"/>
        <v>1</v>
      </c>
      <c r="AI44" s="112">
        <f t="shared" si="37"/>
        <v>1370.9899018702379</v>
      </c>
      <c r="AJ44" s="148">
        <f t="shared" si="38"/>
        <v>685.49495093511894</v>
      </c>
      <c r="AK44" s="147">
        <f t="shared" si="39"/>
        <v>685.49495093511894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77.54749048211842</v>
      </c>
      <c r="K45" s="40">
        <f t="shared" si="33"/>
        <v>7.7505554128894159E-4</v>
      </c>
      <c r="L45" s="22">
        <f t="shared" si="34"/>
        <v>7.7505554128894159E-4</v>
      </c>
      <c r="M45" s="24">
        <f t="shared" si="35"/>
        <v>8.4313684464633527E-4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19.386872620529605</v>
      </c>
      <c r="AB45" s="156">
        <f>Poor!AB45</f>
        <v>0.25</v>
      </c>
      <c r="AC45" s="147">
        <f t="shared" si="41"/>
        <v>19.386872620529605</v>
      </c>
      <c r="AD45" s="156">
        <f>Poor!AD45</f>
        <v>0.25</v>
      </c>
      <c r="AE45" s="147">
        <f t="shared" si="42"/>
        <v>19.386872620529605</v>
      </c>
      <c r="AF45" s="122">
        <f t="shared" si="29"/>
        <v>0.25</v>
      </c>
      <c r="AG45" s="147">
        <f t="shared" si="36"/>
        <v>19.386872620529605</v>
      </c>
      <c r="AH45" s="123">
        <f t="shared" si="37"/>
        <v>1</v>
      </c>
      <c r="AI45" s="112">
        <f t="shared" si="37"/>
        <v>77.54749048211842</v>
      </c>
      <c r="AJ45" s="148">
        <f t="shared" si="38"/>
        <v>38.77374524105921</v>
      </c>
      <c r="AK45" s="147">
        <f t="shared" si="39"/>
        <v>38.77374524105921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659.64285714285711</v>
      </c>
      <c r="J46" s="38">
        <f t="shared" si="32"/>
        <v>358.54413407851956</v>
      </c>
      <c r="K46" s="40">
        <f t="shared" si="33"/>
        <v>4.1626229472031323E-3</v>
      </c>
      <c r="L46" s="22">
        <f t="shared" si="34"/>
        <v>4.1626229472031323E-3</v>
      </c>
      <c r="M46" s="24">
        <f t="shared" si="35"/>
        <v>3.8982792092172596E-3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89.636033519629891</v>
      </c>
      <c r="AB46" s="156">
        <f>Poor!AB46</f>
        <v>0.25</v>
      </c>
      <c r="AC46" s="147">
        <f t="shared" si="41"/>
        <v>89.636033519629891</v>
      </c>
      <c r="AD46" s="156">
        <f>Poor!AD46</f>
        <v>0.25</v>
      </c>
      <c r="AE46" s="147">
        <f t="shared" si="42"/>
        <v>89.636033519629891</v>
      </c>
      <c r="AF46" s="122">
        <f t="shared" si="29"/>
        <v>0.25</v>
      </c>
      <c r="AG46" s="147">
        <f t="shared" si="36"/>
        <v>89.636033519629891</v>
      </c>
      <c r="AH46" s="123">
        <f t="shared" si="37"/>
        <v>1</v>
      </c>
      <c r="AI46" s="112">
        <f t="shared" si="37"/>
        <v>358.54413407851956</v>
      </c>
      <c r="AJ46" s="148">
        <f t="shared" si="38"/>
        <v>179.27206703925978</v>
      </c>
      <c r="AK46" s="147">
        <f t="shared" si="39"/>
        <v>179.27206703925978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57.142857142857146</v>
      </c>
      <c r="J47" s="38">
        <f t="shared" si="32"/>
        <v>57.142857142857146</v>
      </c>
      <c r="K47" s="40">
        <f t="shared" si="33"/>
        <v>6.2128700704524372E-4</v>
      </c>
      <c r="L47" s="22">
        <f t="shared" si="34"/>
        <v>6.2128700704524372E-4</v>
      </c>
      <c r="M47" s="24">
        <f t="shared" si="35"/>
        <v>6.2128700704524372E-4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14.285714285714286</v>
      </c>
      <c r="AB47" s="156">
        <f>Poor!AB47</f>
        <v>0.25</v>
      </c>
      <c r="AC47" s="147">
        <f t="shared" si="41"/>
        <v>14.285714285714286</v>
      </c>
      <c r="AD47" s="156">
        <f>Poor!AD47</f>
        <v>0.25</v>
      </c>
      <c r="AE47" s="147">
        <f t="shared" si="42"/>
        <v>14.285714285714286</v>
      </c>
      <c r="AF47" s="122">
        <f t="shared" si="29"/>
        <v>0.25</v>
      </c>
      <c r="AG47" s="147">
        <f t="shared" si="36"/>
        <v>14.285714285714286</v>
      </c>
      <c r="AH47" s="123">
        <f t="shared" si="37"/>
        <v>1</v>
      </c>
      <c r="AI47" s="112">
        <f t="shared" si="37"/>
        <v>57.142857142857146</v>
      </c>
      <c r="AJ47" s="148">
        <f t="shared" si="38"/>
        <v>28.571428571428573</v>
      </c>
      <c r="AK47" s="147">
        <f t="shared" si="39"/>
        <v>28.571428571428573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21.428571428571431</v>
      </c>
      <c r="J48" s="38">
        <f t="shared" si="32"/>
        <v>92.915236001265754</v>
      </c>
      <c r="K48" s="40">
        <f t="shared" si="33"/>
        <v>9.4746268574399657E-4</v>
      </c>
      <c r="L48" s="22">
        <f t="shared" si="34"/>
        <v>9.4746268574399657E-4</v>
      </c>
      <c r="M48" s="24">
        <f t="shared" si="35"/>
        <v>1.0102230054722554E-3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23.228809000316438</v>
      </c>
      <c r="AB48" s="156">
        <f>Poor!AB48</f>
        <v>0.25</v>
      </c>
      <c r="AC48" s="147">
        <f t="shared" si="41"/>
        <v>23.228809000316438</v>
      </c>
      <c r="AD48" s="156">
        <f>Poor!AD48</f>
        <v>0.25</v>
      </c>
      <c r="AE48" s="147">
        <f t="shared" si="42"/>
        <v>23.228809000316438</v>
      </c>
      <c r="AF48" s="122">
        <f t="shared" si="29"/>
        <v>0.25</v>
      </c>
      <c r="AG48" s="147">
        <f t="shared" si="36"/>
        <v>23.228809000316438</v>
      </c>
      <c r="AH48" s="123">
        <f t="shared" si="37"/>
        <v>1</v>
      </c>
      <c r="AI48" s="112">
        <f t="shared" si="37"/>
        <v>92.915236001265754</v>
      </c>
      <c r="AJ48" s="148">
        <f t="shared" si="38"/>
        <v>46.457618000632877</v>
      </c>
      <c r="AK48" s="147">
        <f t="shared" si="39"/>
        <v>46.457618000632877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1228.0165727248493</v>
      </c>
      <c r="K49" s="40">
        <f t="shared" si="33"/>
        <v>1.227352482417879E-2</v>
      </c>
      <c r="L49" s="22">
        <f t="shared" si="34"/>
        <v>1.227352482417879E-2</v>
      </c>
      <c r="M49" s="24">
        <f t="shared" si="35"/>
        <v>1.3351637968728141E-2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307.00414318121233</v>
      </c>
      <c r="AB49" s="156">
        <f>Poor!AB49</f>
        <v>0.25</v>
      </c>
      <c r="AC49" s="147">
        <f t="shared" si="41"/>
        <v>307.00414318121233</v>
      </c>
      <c r="AD49" s="156">
        <f>Poor!AD49</f>
        <v>0.25</v>
      </c>
      <c r="AE49" s="147">
        <f t="shared" si="42"/>
        <v>307.00414318121233</v>
      </c>
      <c r="AF49" s="122">
        <f t="shared" si="29"/>
        <v>0.25</v>
      </c>
      <c r="AG49" s="147">
        <f t="shared" si="36"/>
        <v>307.00414318121233</v>
      </c>
      <c r="AH49" s="123">
        <f t="shared" si="37"/>
        <v>1</v>
      </c>
      <c r="AI49" s="112">
        <f t="shared" si="37"/>
        <v>1228.0165727248493</v>
      </c>
      <c r="AJ49" s="148">
        <f t="shared" si="38"/>
        <v>614.00828636242466</v>
      </c>
      <c r="AK49" s="147">
        <f t="shared" si="39"/>
        <v>614.00828636242466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115.42857142857142</v>
      </c>
      <c r="J50" s="38">
        <f t="shared" si="32"/>
        <v>209.13826433582071</v>
      </c>
      <c r="K50" s="40">
        <f t="shared" si="33"/>
        <v>2.1915899173520969E-3</v>
      </c>
      <c r="L50" s="22">
        <f t="shared" si="34"/>
        <v>2.1915899173520969E-3</v>
      </c>
      <c r="M50" s="24">
        <f t="shared" si="35"/>
        <v>2.2738605103871838E-3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52.284566083955177</v>
      </c>
      <c r="AB50" s="156">
        <f>Poor!AB55</f>
        <v>0.25</v>
      </c>
      <c r="AC50" s="147">
        <f t="shared" si="41"/>
        <v>52.284566083955177</v>
      </c>
      <c r="AD50" s="156">
        <f>Poor!AD55</f>
        <v>0.25</v>
      </c>
      <c r="AE50" s="147">
        <f t="shared" si="42"/>
        <v>52.284566083955177</v>
      </c>
      <c r="AF50" s="122">
        <f t="shared" si="29"/>
        <v>0.25</v>
      </c>
      <c r="AG50" s="147">
        <f t="shared" si="36"/>
        <v>52.284566083955177</v>
      </c>
      <c r="AH50" s="123">
        <f t="shared" si="37"/>
        <v>1</v>
      </c>
      <c r="AI50" s="112">
        <f t="shared" si="37"/>
        <v>209.13826433582071</v>
      </c>
      <c r="AJ50" s="148">
        <f t="shared" si="38"/>
        <v>104.56913216791035</v>
      </c>
      <c r="AK50" s="147">
        <f t="shared" si="39"/>
        <v>104.56913216791035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235.43977571224326</v>
      </c>
      <c r="K51" s="40">
        <f t="shared" si="33"/>
        <v>2.3531245391838606E-3</v>
      </c>
      <c r="L51" s="22">
        <f t="shared" si="34"/>
        <v>2.3531245391838606E-3</v>
      </c>
      <c r="M51" s="24">
        <f t="shared" si="35"/>
        <v>2.5598242878541039E-3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58.859943928060815</v>
      </c>
      <c r="AB51" s="156">
        <f>Poor!AB56</f>
        <v>0.25</v>
      </c>
      <c r="AC51" s="147">
        <f t="shared" si="41"/>
        <v>58.859943928060815</v>
      </c>
      <c r="AD51" s="156">
        <f>Poor!AD56</f>
        <v>0.25</v>
      </c>
      <c r="AE51" s="147">
        <f t="shared" si="42"/>
        <v>58.859943928060815</v>
      </c>
      <c r="AF51" s="122">
        <f t="shared" si="29"/>
        <v>0.25</v>
      </c>
      <c r="AG51" s="147">
        <f t="shared" si="36"/>
        <v>58.859943928060815</v>
      </c>
      <c r="AH51" s="123">
        <f t="shared" si="37"/>
        <v>1</v>
      </c>
      <c r="AI51" s="112">
        <f t="shared" si="37"/>
        <v>235.43977571224326</v>
      </c>
      <c r="AJ51" s="148">
        <f t="shared" si="38"/>
        <v>117.71988785612163</v>
      </c>
      <c r="AK51" s="147">
        <f t="shared" si="39"/>
        <v>117.71988785612163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120.28571428571428</v>
      </c>
      <c r="J52" s="38">
        <f t="shared" si="32"/>
        <v>132.40736610456244</v>
      </c>
      <c r="K52" s="40">
        <f t="shared" si="33"/>
        <v>1.4289601162040604E-3</v>
      </c>
      <c r="L52" s="22">
        <f t="shared" si="34"/>
        <v>1.4289601162040604E-3</v>
      </c>
      <c r="M52" s="24">
        <f t="shared" si="35"/>
        <v>1.4396020834623303E-3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33.10184152614061</v>
      </c>
      <c r="AB52" s="156">
        <f>Poor!AB57</f>
        <v>0.25</v>
      </c>
      <c r="AC52" s="147">
        <f t="shared" si="41"/>
        <v>33.10184152614061</v>
      </c>
      <c r="AD52" s="156">
        <f>Poor!AD57</f>
        <v>0.25</v>
      </c>
      <c r="AE52" s="147">
        <f t="shared" si="42"/>
        <v>33.10184152614061</v>
      </c>
      <c r="AF52" s="122">
        <f t="shared" si="29"/>
        <v>0.25</v>
      </c>
      <c r="AG52" s="147">
        <f t="shared" si="36"/>
        <v>33.10184152614061</v>
      </c>
      <c r="AH52" s="123">
        <f t="shared" si="37"/>
        <v>1</v>
      </c>
      <c r="AI52" s="112">
        <f t="shared" si="37"/>
        <v>132.40736610456244</v>
      </c>
      <c r="AJ52" s="148">
        <f t="shared" si="38"/>
        <v>66.203683052281221</v>
      </c>
      <c r="AK52" s="147">
        <f t="shared" si="39"/>
        <v>66.203683052281221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310.811585098671</v>
      </c>
      <c r="K53" s="40">
        <f t="shared" si="33"/>
        <v>3.1064350352262185E-3</v>
      </c>
      <c r="L53" s="22">
        <f t="shared" si="34"/>
        <v>3.1064350352262185E-3</v>
      </c>
      <c r="M53" s="24">
        <f t="shared" si="35"/>
        <v>3.3793059905664739E-3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354.57142857142856</v>
      </c>
      <c r="J55" s="38">
        <f t="shared" si="32"/>
        <v>354.57142857142861</v>
      </c>
      <c r="K55" s="40">
        <f t="shared" si="33"/>
        <v>3.8550858787157372E-3</v>
      </c>
      <c r="L55" s="22">
        <f t="shared" si="34"/>
        <v>3.8550858787157372E-3</v>
      </c>
      <c r="M55" s="24">
        <f t="shared" si="35"/>
        <v>3.8550858787157376E-3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342.85714285714283</v>
      </c>
      <c r="J56" s="38">
        <f t="shared" si="32"/>
        <v>342.85714285714283</v>
      </c>
      <c r="K56" s="40">
        <f t="shared" si="33"/>
        <v>3.7277220422714621E-3</v>
      </c>
      <c r="L56" s="22">
        <f t="shared" si="34"/>
        <v>3.7277220422714621E-3</v>
      </c>
      <c r="M56" s="24">
        <f t="shared" si="35"/>
        <v>3.7277220422714621E-3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3857.1428571428573</v>
      </c>
      <c r="J57" s="38">
        <f t="shared" si="32"/>
        <v>3857.1428571428573</v>
      </c>
      <c r="K57" s="40">
        <f t="shared" si="33"/>
        <v>4.193687297555395E-2</v>
      </c>
      <c r="L57" s="22">
        <f t="shared" si="34"/>
        <v>4.193687297555395E-2</v>
      </c>
      <c r="M57" s="24">
        <f t="shared" si="35"/>
        <v>4.193687297555395E-2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31114.285714285714</v>
      </c>
      <c r="J58" s="38">
        <f t="shared" si="32"/>
        <v>31114.285714285714</v>
      </c>
      <c r="K58" s="40">
        <f t="shared" si="33"/>
        <v>0.33829077533613516</v>
      </c>
      <c r="L58" s="22">
        <f t="shared" si="34"/>
        <v>0.33829077533613516</v>
      </c>
      <c r="M58" s="24">
        <f t="shared" si="35"/>
        <v>0.33829077533613516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7778.5714285714284</v>
      </c>
      <c r="AB58" s="156">
        <f>Poor!AB58</f>
        <v>0.25</v>
      </c>
      <c r="AC58" s="147">
        <f t="shared" si="41"/>
        <v>7778.5714285714284</v>
      </c>
      <c r="AD58" s="156">
        <f>Poor!AD58</f>
        <v>0.25</v>
      </c>
      <c r="AE58" s="147">
        <f t="shared" si="42"/>
        <v>7778.5714285714284</v>
      </c>
      <c r="AF58" s="122">
        <f t="shared" si="29"/>
        <v>0.25</v>
      </c>
      <c r="AG58" s="147">
        <f t="shared" si="36"/>
        <v>7778.5714285714284</v>
      </c>
      <c r="AH58" s="123">
        <f t="shared" si="37"/>
        <v>1</v>
      </c>
      <c r="AI58" s="112">
        <f t="shared" si="37"/>
        <v>31114.285714285714</v>
      </c>
      <c r="AJ58" s="148">
        <f t="shared" si="38"/>
        <v>15557.142857142857</v>
      </c>
      <c r="AK58" s="147">
        <f t="shared" si="39"/>
        <v>15557.142857142857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9419.8285714285721</v>
      </c>
      <c r="J59" s="38">
        <f t="shared" si="32"/>
        <v>7711.9499924698839</v>
      </c>
      <c r="K59" s="40">
        <f t="shared" si="33"/>
        <v>8.5347749375322746E-2</v>
      </c>
      <c r="L59" s="22">
        <f t="shared" si="34"/>
        <v>8.5347749375322746E-2</v>
      </c>
      <c r="M59" s="24">
        <f t="shared" si="35"/>
        <v>8.384835076282357E-2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1927.987498117471</v>
      </c>
      <c r="AB59" s="156">
        <f>Poor!AB59</f>
        <v>0.25</v>
      </c>
      <c r="AC59" s="147">
        <f t="shared" si="41"/>
        <v>1927.987498117471</v>
      </c>
      <c r="AD59" s="156">
        <f>Poor!AD59</f>
        <v>0.25</v>
      </c>
      <c r="AE59" s="147">
        <f t="shared" si="42"/>
        <v>1927.987498117471</v>
      </c>
      <c r="AF59" s="122">
        <f t="shared" si="29"/>
        <v>0.25</v>
      </c>
      <c r="AG59" s="147">
        <f t="shared" si="36"/>
        <v>1927.987498117471</v>
      </c>
      <c r="AH59" s="123">
        <f t="shared" ref="AH59:AI64" si="43">SUM(Z59,AB59,AD59,AF59)</f>
        <v>1</v>
      </c>
      <c r="AI59" s="112">
        <f t="shared" si="43"/>
        <v>7711.9499924698839</v>
      </c>
      <c r="AJ59" s="148">
        <f t="shared" si="38"/>
        <v>3855.974996234942</v>
      </c>
      <c r="AK59" s="147">
        <f t="shared" si="39"/>
        <v>3855.974996234942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11640</v>
      </c>
      <c r="J60" s="38">
        <f t="shared" si="32"/>
        <v>11640</v>
      </c>
      <c r="K60" s="40">
        <f t="shared" si="33"/>
        <v>0.12655616333511613</v>
      </c>
      <c r="L60" s="22">
        <f t="shared" si="34"/>
        <v>0.12655616333511613</v>
      </c>
      <c r="M60" s="24">
        <f t="shared" si="35"/>
        <v>0.12655616333511613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2910</v>
      </c>
      <c r="AB60" s="156">
        <f>Poor!AB60</f>
        <v>0.25</v>
      </c>
      <c r="AC60" s="147">
        <f t="shared" si="41"/>
        <v>2910</v>
      </c>
      <c r="AD60" s="156">
        <f>Poor!AD60</f>
        <v>0.25</v>
      </c>
      <c r="AE60" s="147">
        <f t="shared" si="42"/>
        <v>2910</v>
      </c>
      <c r="AF60" s="122">
        <f t="shared" si="29"/>
        <v>0.25</v>
      </c>
      <c r="AG60" s="147">
        <f t="shared" si="36"/>
        <v>2910</v>
      </c>
      <c r="AH60" s="123">
        <f t="shared" si="43"/>
        <v>1</v>
      </c>
      <c r="AI60" s="112">
        <f t="shared" si="43"/>
        <v>11640</v>
      </c>
      <c r="AJ60" s="148">
        <f t="shared" si="38"/>
        <v>5820</v>
      </c>
      <c r="AK60" s="147">
        <f t="shared" si="39"/>
        <v>5820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13930.261039491339</v>
      </c>
      <c r="J61" s="38">
        <f t="shared" si="32"/>
        <v>13930.261039491339</v>
      </c>
      <c r="K61" s="40">
        <f t="shared" si="33"/>
        <v>0.15145707830022945</v>
      </c>
      <c r="L61" s="22">
        <f t="shared" si="34"/>
        <v>0.15145707830022945</v>
      </c>
      <c r="M61" s="24">
        <f t="shared" si="35"/>
        <v>0.15145707830022945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3482.5652598728348</v>
      </c>
      <c r="AB61" s="156">
        <f>Poor!AB61</f>
        <v>0.25</v>
      </c>
      <c r="AC61" s="147">
        <f t="shared" si="41"/>
        <v>3482.5652598728348</v>
      </c>
      <c r="AD61" s="156">
        <f>Poor!AD61</f>
        <v>0.25</v>
      </c>
      <c r="AE61" s="147">
        <f t="shared" si="42"/>
        <v>3482.5652598728348</v>
      </c>
      <c r="AF61" s="122">
        <f t="shared" si="29"/>
        <v>0.25</v>
      </c>
      <c r="AG61" s="147">
        <f t="shared" si="36"/>
        <v>3482.5652598728348</v>
      </c>
      <c r="AH61" s="123">
        <f t="shared" si="43"/>
        <v>1</v>
      </c>
      <c r="AI61" s="112">
        <f t="shared" si="43"/>
        <v>13930.261039491339</v>
      </c>
      <c r="AJ61" s="148">
        <f t="shared" si="38"/>
        <v>6965.1305197456695</v>
      </c>
      <c r="AK61" s="147">
        <f t="shared" si="39"/>
        <v>6965.1305197456695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3173</v>
      </c>
      <c r="J62" s="38">
        <f t="shared" si="32"/>
        <v>3173</v>
      </c>
      <c r="K62" s="40">
        <f t="shared" si="33"/>
        <v>3.4498514283704769E-2</v>
      </c>
      <c r="L62" s="22">
        <f t="shared" si="34"/>
        <v>3.4498514283704769E-2</v>
      </c>
      <c r="M62" s="24">
        <f t="shared" si="35"/>
        <v>3.4498514283704769E-2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793.25</v>
      </c>
      <c r="AB62" s="156">
        <f>Poor!AB62</f>
        <v>0.25</v>
      </c>
      <c r="AC62" s="147">
        <f t="shared" si="41"/>
        <v>793.25</v>
      </c>
      <c r="AD62" s="156">
        <f>Poor!AD62</f>
        <v>0.25</v>
      </c>
      <c r="AE62" s="147">
        <f t="shared" si="42"/>
        <v>793.25</v>
      </c>
      <c r="AF62" s="122">
        <f t="shared" si="29"/>
        <v>0.25</v>
      </c>
      <c r="AG62" s="147">
        <f t="shared" si="36"/>
        <v>793.25</v>
      </c>
      <c r="AH62" s="123">
        <f t="shared" si="43"/>
        <v>1</v>
      </c>
      <c r="AI62" s="112">
        <f t="shared" si="43"/>
        <v>3173</v>
      </c>
      <c r="AJ62" s="148">
        <f t="shared" si="38"/>
        <v>1586.5</v>
      </c>
      <c r="AK62" s="147">
        <f t="shared" si="39"/>
        <v>1586.5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3857.1428571428573</v>
      </c>
      <c r="J64" s="38">
        <f t="shared" si="32"/>
        <v>3857.1428571428573</v>
      </c>
      <c r="K64" s="40">
        <f t="shared" si="33"/>
        <v>4.193687297555395E-2</v>
      </c>
      <c r="L64" s="22">
        <f t="shared" si="34"/>
        <v>4.193687297555395E-2</v>
      </c>
      <c r="M64" s="24">
        <f t="shared" si="35"/>
        <v>4.193687297555395E-2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964.28571428571433</v>
      </c>
      <c r="AB64" s="156">
        <f>Poor!AB64</f>
        <v>0.25</v>
      </c>
      <c r="AC64" s="149">
        <f t="shared" si="41"/>
        <v>964.28571428571433</v>
      </c>
      <c r="AD64" s="156">
        <f>Poor!AD64</f>
        <v>0.25</v>
      </c>
      <c r="AE64" s="149">
        <f t="shared" si="42"/>
        <v>964.28571428571433</v>
      </c>
      <c r="AF64" s="150">
        <f t="shared" si="29"/>
        <v>0.25</v>
      </c>
      <c r="AG64" s="149">
        <f t="shared" si="36"/>
        <v>964.28571428571433</v>
      </c>
      <c r="AH64" s="123">
        <f t="shared" si="43"/>
        <v>1</v>
      </c>
      <c r="AI64" s="112">
        <f t="shared" si="43"/>
        <v>3857.1428571428573</v>
      </c>
      <c r="AJ64" s="151">
        <f t="shared" si="38"/>
        <v>1928.5714285714287</v>
      </c>
      <c r="AK64" s="149">
        <f t="shared" si="39"/>
        <v>1928.5714285714287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88624.018182348489</v>
      </c>
      <c r="J65" s="39">
        <f>SUM(J37:J64)</f>
        <v>92269.325236440491</v>
      </c>
      <c r="K65" s="40">
        <f>SUM(K37:K64)</f>
        <v>1</v>
      </c>
      <c r="L65" s="22">
        <f>SUM(L37:L64)</f>
        <v>1</v>
      </c>
      <c r="M65" s="24">
        <f>SUM(M37:M64)</f>
        <v>1.003200326069065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26757.580737044194</v>
      </c>
      <c r="AB65" s="137"/>
      <c r="AC65" s="153">
        <f>SUM(AC37:AC64)</f>
        <v>21951.568184189437</v>
      </c>
      <c r="AD65" s="137"/>
      <c r="AE65" s="153">
        <f>SUM(AE37:AE64)</f>
        <v>18992.445300460568</v>
      </c>
      <c r="AF65" s="137"/>
      <c r="AG65" s="153">
        <f>SUM(AG37:AG64)</f>
        <v>19702.348001076181</v>
      </c>
      <c r="AH65" s="137"/>
      <c r="AI65" s="153">
        <f>SUM(AI37:AI64)</f>
        <v>87403.942222770391</v>
      </c>
      <c r="AJ65" s="153">
        <f>SUM(AJ37:AJ64)</f>
        <v>48709.148921233631</v>
      </c>
      <c r="AK65" s="153">
        <f>SUM(AK37:AK64)</f>
        <v>38694.793301536753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13674.870846626609</v>
      </c>
      <c r="J70" s="51">
        <f t="shared" ref="J70:J77" si="44">J124*I$83</f>
        <v>13674.870846626609</v>
      </c>
      <c r="K70" s="40">
        <f>B70/B$76</f>
        <v>0.14868034265054078</v>
      </c>
      <c r="L70" s="22">
        <f t="shared" ref="L70:L75" si="45">(L124*G$37*F$9/F$7)/B$130</f>
        <v>0.14868034265054081</v>
      </c>
      <c r="M70" s="24">
        <f>J70/B$76</f>
        <v>0.14868034265054081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3418.7177116566522</v>
      </c>
      <c r="AB70" s="156">
        <f>Poor!AB70</f>
        <v>0.25</v>
      </c>
      <c r="AC70" s="147">
        <f>$J70*AB70</f>
        <v>3418.7177116566522</v>
      </c>
      <c r="AD70" s="156">
        <f>Poor!AD70</f>
        <v>0.25</v>
      </c>
      <c r="AE70" s="147">
        <f>$J70*AD70</f>
        <v>3418.7177116566522</v>
      </c>
      <c r="AF70" s="156">
        <f>Poor!AF70</f>
        <v>0.25</v>
      </c>
      <c r="AG70" s="147">
        <f>$J70*AF70</f>
        <v>3418.7177116566522</v>
      </c>
      <c r="AH70" s="155">
        <f>SUM(Z70,AB70,AD70,AF70)</f>
        <v>1</v>
      </c>
      <c r="AI70" s="147">
        <f>SUM(AA70,AC70,AE70,AG70)</f>
        <v>13674.870846626609</v>
      </c>
      <c r="AJ70" s="148">
        <f>(AA70+AC70)</f>
        <v>6837.4354233133045</v>
      </c>
      <c r="AK70" s="147">
        <f>(AE70+AG70)</f>
        <v>6837.4354233133045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13673.428571428574</v>
      </c>
      <c r="J71" s="51">
        <f t="shared" si="44"/>
        <v>13673.428571428574</v>
      </c>
      <c r="K71" s="40">
        <f t="shared" ref="K71:K72" si="47">B71/B$76</f>
        <v>0.14866466148082116</v>
      </c>
      <c r="L71" s="22">
        <f t="shared" si="45"/>
        <v>0.14866466148082116</v>
      </c>
      <c r="M71" s="24">
        <f t="shared" ref="M71:M72" si="48">J71/B$76</f>
        <v>0.14866466148082116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25266.857142857141</v>
      </c>
      <c r="K72" s="40">
        <f t="shared" si="47"/>
        <v>0.27471447590519538</v>
      </c>
      <c r="L72" s="22">
        <f t="shared" si="45"/>
        <v>0.27471447590519538</v>
      </c>
      <c r="M72" s="24">
        <f t="shared" si="48"/>
        <v>0.27471447590519538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13815.714285714286</v>
      </c>
      <c r="K73" s="40">
        <f>B73/B$76</f>
        <v>0.15021166612836381</v>
      </c>
      <c r="L73" s="22">
        <f t="shared" si="45"/>
        <v>0.15021166612836381</v>
      </c>
      <c r="M73" s="24">
        <f>J73/B$76</f>
        <v>0.15021166612836381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1243.4142857142858</v>
      </c>
      <c r="AB73" s="156">
        <f>Poor!AB73</f>
        <v>0.09</v>
      </c>
      <c r="AC73" s="147">
        <f>$H$73*$B$73*AB73</f>
        <v>1243.4142857142858</v>
      </c>
      <c r="AD73" s="156">
        <f>Poor!AD73</f>
        <v>0.23</v>
      </c>
      <c r="AE73" s="147">
        <f>$H$73*$B$73*AD73</f>
        <v>3177.6142857142859</v>
      </c>
      <c r="AF73" s="156">
        <f>Poor!AF73</f>
        <v>0.59</v>
      </c>
      <c r="AG73" s="147">
        <f>$H$73*$B$73*AF73</f>
        <v>8151.2714285714283</v>
      </c>
      <c r="AH73" s="155">
        <f>SUM(Z73,AB73,AD73,AF73)</f>
        <v>1</v>
      </c>
      <c r="AI73" s="147">
        <f>SUM(AA73,AC73,AE73,AG73)</f>
        <v>13815.714285714286</v>
      </c>
      <c r="AJ73" s="148">
        <f>(AA73+AC73)</f>
        <v>2486.8285714285716</v>
      </c>
      <c r="AK73" s="147">
        <f>(AE73+AG73)</f>
        <v>11328.885714285714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74949.147335721893</v>
      </c>
      <c r="J74" s="51">
        <f t="shared" si="44"/>
        <v>1668.9922719945455</v>
      </c>
      <c r="K74" s="40">
        <f>B74/B$76</f>
        <v>7.0351799595530243E-2</v>
      </c>
      <c r="L74" s="22">
        <f t="shared" si="45"/>
        <v>7.0351799595530229E-2</v>
      </c>
      <c r="M74" s="24">
        <f>J74/B$76</f>
        <v>1.8146156235359819E-2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1.2264856214184847E-12</v>
      </c>
      <c r="AB74" s="156"/>
      <c r="AC74" s="147">
        <f>AC30*$I$84/4</f>
        <v>1585.3808515973346</v>
      </c>
      <c r="AD74" s="156"/>
      <c r="AE74" s="147">
        <f>AE30*$I$84/4</f>
        <v>2130.2487484580179</v>
      </c>
      <c r="AF74" s="156"/>
      <c r="AG74" s="147">
        <f>AG30*$I$84/4</f>
        <v>1749.5486077762077</v>
      </c>
      <c r="AH74" s="155"/>
      <c r="AI74" s="147">
        <f>SUM(AA74,AC74,AE74,AG74)</f>
        <v>5465.1782078315618</v>
      </c>
      <c r="AJ74" s="148">
        <f>(AA74+AC74)</f>
        <v>1585.3808515973358</v>
      </c>
      <c r="AK74" s="147">
        <f>(AE74+AG74)</f>
        <v>3879.7973562342258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24169.462117819327</v>
      </c>
      <c r="K75" s="40">
        <f>B75/B$76</f>
        <v>0.20737705423954864</v>
      </c>
      <c r="L75" s="22">
        <f t="shared" si="45"/>
        <v>0.20737705423954858</v>
      </c>
      <c r="M75" s="24">
        <f>J75/B$76</f>
        <v>0.26278302366878392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23338.863025387542</v>
      </c>
      <c r="AB75" s="158"/>
      <c r="AC75" s="149">
        <f>AA75+AC65-SUM(AC70,AC74)</f>
        <v>40286.33264632299</v>
      </c>
      <c r="AD75" s="158"/>
      <c r="AE75" s="149">
        <f>AC75+AE65-SUM(AE70,AE74)</f>
        <v>53729.811486668885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68263.893168312206</v>
      </c>
      <c r="AJ75" s="151">
        <f>AJ76-SUM(AJ70,AJ74)</f>
        <v>40286.33264632299</v>
      </c>
      <c r="AK75" s="149">
        <f>AJ75+AK76-SUM(AK70,AK74)</f>
        <v>68263.893168312206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88624.018182348504</v>
      </c>
      <c r="J76" s="51">
        <f t="shared" si="44"/>
        <v>92269.325236440476</v>
      </c>
      <c r="K76" s="40">
        <f>SUM(K70:K75)</f>
        <v>1</v>
      </c>
      <c r="L76" s="22">
        <f>SUM(L70:L75)</f>
        <v>1</v>
      </c>
      <c r="M76" s="24">
        <f>SUM(M70:M75)</f>
        <v>1.003200326069065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26757.580737044194</v>
      </c>
      <c r="AB76" s="137"/>
      <c r="AC76" s="153">
        <f>AC65</f>
        <v>21951.568184189437</v>
      </c>
      <c r="AD76" s="137"/>
      <c r="AE76" s="153">
        <f>AE65</f>
        <v>18992.445300460568</v>
      </c>
      <c r="AF76" s="137"/>
      <c r="AG76" s="153">
        <f>AG65</f>
        <v>19702.348001076181</v>
      </c>
      <c r="AH76" s="137"/>
      <c r="AI76" s="153">
        <f>SUM(AA76,AC76,AE76,AG76)</f>
        <v>87403.942222770376</v>
      </c>
      <c r="AJ76" s="154">
        <f>SUM(AA76,AC76)</f>
        <v>48709.148921233631</v>
      </c>
      <c r="AK76" s="154">
        <f>SUM(AE76,AG76)</f>
        <v>38694.793301536745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13673.428571428571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23338.863025387542</v>
      </c>
      <c r="AD78" s="112"/>
      <c r="AE78" s="112">
        <f>AC75</f>
        <v>40286.33264632299</v>
      </c>
      <c r="AF78" s="112"/>
      <c r="AG78" s="112">
        <f>AE75</f>
        <v>53729.811486668885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23338.863025387542</v>
      </c>
      <c r="AB79" s="112"/>
      <c r="AC79" s="112">
        <f>AA79-AA74+AC65-AC70</f>
        <v>41871.713497920326</v>
      </c>
      <c r="AD79" s="112"/>
      <c r="AE79" s="112">
        <f>AC79-AC74+AE65-AE70</f>
        <v>55860.060235126904</v>
      </c>
      <c r="AF79" s="112"/>
      <c r="AG79" s="112">
        <f>AE79-AE74+AG65-AG70</f>
        <v>70013.441776088424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10859.486075240146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5523.600187595559</v>
      </c>
      <c r="AB83" s="112"/>
      <c r="AC83" s="165">
        <f>$I$84*AB82/4</f>
        <v>5523.600187595559</v>
      </c>
      <c r="AD83" s="112"/>
      <c r="AE83" s="165">
        <f>$I$84*AD82/4</f>
        <v>5523.600187595559</v>
      </c>
      <c r="AF83" s="112"/>
      <c r="AG83" s="165">
        <f>$I$84*AF82/4</f>
        <v>5523.600187595559</v>
      </c>
      <c r="AH83" s="165">
        <f>SUM(AA83,AC83,AE83,AG83)</f>
        <v>22094.400750382236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22094.400750382236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1</v>
      </c>
      <c r="I91" s="22">
        <f t="shared" ref="I91" si="52">(D91*H91)</f>
        <v>7.8930333461834867E-2</v>
      </c>
      <c r="J91" s="24">
        <f>IF(I$32&lt;=1+I$131,I91,L91+J$33*(I91-L91))</f>
        <v>5.0309127730255379E-2</v>
      </c>
      <c r="K91" s="22">
        <f t="shared" ref="K91" si="53">(B91)</f>
        <v>5.2620222307889916E-2</v>
      </c>
      <c r="L91" s="22">
        <f t="shared" ref="L91" si="54">(K91*H91)</f>
        <v>5.2620222307889916E-2</v>
      </c>
      <c r="M91" s="226">
        <f t="shared" si="49"/>
        <v>5.0309127730255379E-2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1</v>
      </c>
      <c r="I92" s="22">
        <f t="shared" ref="I92:I118" si="58">(D92*H92)</f>
        <v>2.0324560866422481E-2</v>
      </c>
      <c r="J92" s="24">
        <f t="shared" ref="J92:J118" si="59">IF(I$32&lt;=1+I$131,I92,L92+J$33*(I92-L92))</f>
        <v>2.0324560866422481E-2</v>
      </c>
      <c r="K92" s="22">
        <f t="shared" ref="K92:K118" si="60">(B92)</f>
        <v>2.0324560866422481E-2</v>
      </c>
      <c r="L92" s="22">
        <f t="shared" ref="L92:L118" si="61">(K92*H92)</f>
        <v>2.0324560866422481E-2</v>
      </c>
      <c r="M92" s="226">
        <f t="shared" ref="M92:M118" si="62">(J92)</f>
        <v>2.0324560866422481E-2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1</v>
      </c>
      <c r="I93" s="22">
        <f t="shared" si="58"/>
        <v>0.57224491759830298</v>
      </c>
      <c r="J93" s="24">
        <f t="shared" si="59"/>
        <v>0.79405926201804411</v>
      </c>
      <c r="K93" s="22">
        <f t="shared" si="60"/>
        <v>0.7761482790413764</v>
      </c>
      <c r="L93" s="22">
        <f t="shared" si="61"/>
        <v>0.7761482790413764</v>
      </c>
      <c r="M93" s="226">
        <f t="shared" si="62"/>
        <v>0.79405926201804411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1</v>
      </c>
      <c r="I94" s="22">
        <f t="shared" si="58"/>
        <v>3.2887638942431199E-2</v>
      </c>
      <c r="J94" s="24">
        <f t="shared" si="59"/>
        <v>2.2154686793088886E-2</v>
      </c>
      <c r="K94" s="22">
        <f t="shared" si="60"/>
        <v>2.3021347259701837E-2</v>
      </c>
      <c r="L94" s="22">
        <f t="shared" si="61"/>
        <v>2.3021347259701837E-2</v>
      </c>
      <c r="M94" s="226">
        <f t="shared" si="62"/>
        <v>2.2154686793088886E-2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1</v>
      </c>
      <c r="I95" s="22">
        <f t="shared" si="58"/>
        <v>0.16200450943041608</v>
      </c>
      <c r="J95" s="24">
        <f t="shared" si="59"/>
        <v>0.1871196174598771</v>
      </c>
      <c r="K95" s="22">
        <f t="shared" si="60"/>
        <v>0.1850916319680028</v>
      </c>
      <c r="L95" s="22">
        <f t="shared" si="61"/>
        <v>0.1850916319680028</v>
      </c>
      <c r="M95" s="226">
        <f t="shared" si="62"/>
        <v>0.1871196174598771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1</v>
      </c>
      <c r="I96" s="22">
        <f t="shared" si="58"/>
        <v>2.1048088923155968E-2</v>
      </c>
      <c r="J96" s="24">
        <f t="shared" si="59"/>
        <v>2.1048088923155968E-2</v>
      </c>
      <c r="K96" s="22">
        <f t="shared" si="60"/>
        <v>2.1048088923155968E-2</v>
      </c>
      <c r="L96" s="22">
        <f t="shared" si="61"/>
        <v>2.1048088923155968E-2</v>
      </c>
      <c r="M96" s="226">
        <f t="shared" si="62"/>
        <v>2.1048088923155968E-2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1</v>
      </c>
      <c r="I97" s="22">
        <f t="shared" si="58"/>
        <v>8.7744220698406442E-3</v>
      </c>
      <c r="J97" s="24">
        <f t="shared" si="59"/>
        <v>8.7744220698406442E-3</v>
      </c>
      <c r="K97" s="22">
        <f t="shared" si="60"/>
        <v>8.7744220698406442E-3</v>
      </c>
      <c r="L97" s="22">
        <f t="shared" si="61"/>
        <v>8.7744220698406442E-3</v>
      </c>
      <c r="M97" s="226">
        <f t="shared" si="62"/>
        <v>8.7744220698406442E-3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0.12624813848199717</v>
      </c>
      <c r="K98" s="22">
        <f t="shared" si="60"/>
        <v>0.11605390030005121</v>
      </c>
      <c r="L98" s="22">
        <f t="shared" si="61"/>
        <v>0.11605390030005121</v>
      </c>
      <c r="M98" s="226">
        <f t="shared" si="62"/>
        <v>0.12624813848199717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7.1409908300290852E-3</v>
      </c>
      <c r="K99" s="22">
        <f t="shared" si="60"/>
        <v>6.5643727329092677E-3</v>
      </c>
      <c r="L99" s="22">
        <f t="shared" si="61"/>
        <v>6.5643727329092677E-3</v>
      </c>
      <c r="M99" s="226">
        <f t="shared" si="62"/>
        <v>7.1409908300290852E-3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1</v>
      </c>
      <c r="I100" s="22">
        <f t="shared" si="58"/>
        <v>6.0743469126670419E-2</v>
      </c>
      <c r="J100" s="24">
        <f t="shared" si="59"/>
        <v>3.3016676074202778E-2</v>
      </c>
      <c r="K100" s="22">
        <f t="shared" si="60"/>
        <v>3.5255548946286241E-2</v>
      </c>
      <c r="L100" s="22">
        <f t="shared" si="61"/>
        <v>3.5255548946286241E-2</v>
      </c>
      <c r="M100" s="226">
        <f t="shared" si="62"/>
        <v>3.3016676074202778E-2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1</v>
      </c>
      <c r="I101" s="22">
        <f t="shared" si="58"/>
        <v>5.262022230788992E-3</v>
      </c>
      <c r="J101" s="24">
        <f t="shared" si="59"/>
        <v>5.262022230788992E-3</v>
      </c>
      <c r="K101" s="22">
        <f t="shared" si="60"/>
        <v>5.262022230788992E-3</v>
      </c>
      <c r="L101" s="22">
        <f t="shared" si="61"/>
        <v>5.262022230788992E-3</v>
      </c>
      <c r="M101" s="226">
        <f t="shared" si="62"/>
        <v>5.262022230788992E-3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1</v>
      </c>
      <c r="I102" s="22">
        <f t="shared" si="58"/>
        <v>1.9732583365458722E-3</v>
      </c>
      <c r="J102" s="24">
        <f t="shared" si="59"/>
        <v>8.556135654809156E-3</v>
      </c>
      <c r="K102" s="22">
        <f t="shared" si="60"/>
        <v>8.0245839019532118E-3</v>
      </c>
      <c r="L102" s="22">
        <f t="shared" si="61"/>
        <v>8.0245839019532118E-3</v>
      </c>
      <c r="M102" s="226">
        <f t="shared" si="62"/>
        <v>8.556135654809156E-3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0.1130823838454706</v>
      </c>
      <c r="K103" s="22">
        <f t="shared" si="60"/>
        <v>0.10395124916923654</v>
      </c>
      <c r="L103" s="22">
        <f t="shared" si="61"/>
        <v>0.10395124916923654</v>
      </c>
      <c r="M103" s="226">
        <f t="shared" si="62"/>
        <v>0.1130823838454706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1</v>
      </c>
      <c r="I104" s="22">
        <f t="shared" si="58"/>
        <v>1.0629284906193762E-2</v>
      </c>
      <c r="J104" s="24">
        <f t="shared" si="59"/>
        <v>1.925857843426498E-2</v>
      </c>
      <c r="K104" s="22">
        <f t="shared" si="60"/>
        <v>1.8561783419108167E-2</v>
      </c>
      <c r="L104" s="22">
        <f t="shared" si="61"/>
        <v>1.8561783419108167E-2</v>
      </c>
      <c r="M104" s="226">
        <f t="shared" si="62"/>
        <v>1.925857843426498E-2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2.1680563341671469E-2</v>
      </c>
      <c r="K105" s="22">
        <f t="shared" si="60"/>
        <v>1.9929909199113305E-2</v>
      </c>
      <c r="L105" s="22">
        <f t="shared" si="61"/>
        <v>1.9929909199113305E-2</v>
      </c>
      <c r="M105" s="226">
        <f t="shared" si="62"/>
        <v>2.1680563341671469E-2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1</v>
      </c>
      <c r="I106" s="22">
        <f t="shared" si="58"/>
        <v>1.1076556795810827E-2</v>
      </c>
      <c r="J106" s="24">
        <f t="shared" si="59"/>
        <v>1.2192783819342426E-2</v>
      </c>
      <c r="K106" s="22">
        <f t="shared" si="60"/>
        <v>1.2102651130814679E-2</v>
      </c>
      <c r="L106" s="22">
        <f t="shared" si="61"/>
        <v>1.2102651130814679E-2</v>
      </c>
      <c r="M106" s="226">
        <f t="shared" si="62"/>
        <v>1.2192783819342426E-2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2.8621205731579499E-2</v>
      </c>
      <c r="K107" s="22">
        <f t="shared" si="60"/>
        <v>2.6310111153944958E-2</v>
      </c>
      <c r="L107" s="22">
        <f t="shared" si="61"/>
        <v>2.6310111153944958E-2</v>
      </c>
      <c r="M107" s="226">
        <f t="shared" si="62"/>
        <v>2.8621205731579499E-2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1</v>
      </c>
      <c r="I109" s="22">
        <f t="shared" si="58"/>
        <v>3.2650847942045695E-2</v>
      </c>
      <c r="J109" s="24">
        <f t="shared" si="59"/>
        <v>3.2650847942045695E-2</v>
      </c>
      <c r="K109" s="22">
        <f t="shared" si="60"/>
        <v>3.2650847942045695E-2</v>
      </c>
      <c r="L109" s="22">
        <f t="shared" si="61"/>
        <v>3.2650847942045695E-2</v>
      </c>
      <c r="M109" s="226">
        <f t="shared" si="62"/>
        <v>3.2650847942045695E-2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1</v>
      </c>
      <c r="I110" s="22">
        <f t="shared" si="58"/>
        <v>3.1572133384733948E-2</v>
      </c>
      <c r="J110" s="24">
        <f t="shared" si="59"/>
        <v>3.1572133384733948E-2</v>
      </c>
      <c r="K110" s="22">
        <f t="shared" si="60"/>
        <v>3.1572133384733948E-2</v>
      </c>
      <c r="L110" s="22">
        <f t="shared" si="61"/>
        <v>3.1572133384733948E-2</v>
      </c>
      <c r="M110" s="226">
        <f t="shared" si="62"/>
        <v>3.1572133384733948E-2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1</v>
      </c>
      <c r="I111" s="22">
        <f t="shared" si="58"/>
        <v>0.35518650057825696</v>
      </c>
      <c r="J111" s="24">
        <f t="shared" si="59"/>
        <v>0.35518650057825696</v>
      </c>
      <c r="K111" s="22">
        <f t="shared" si="60"/>
        <v>0.35518650057825696</v>
      </c>
      <c r="L111" s="22">
        <f t="shared" si="61"/>
        <v>0.35518650057825696</v>
      </c>
      <c r="M111" s="226">
        <f t="shared" si="62"/>
        <v>0.35518650057825696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1</v>
      </c>
      <c r="I112" s="22">
        <f t="shared" si="58"/>
        <v>2.865171104664606</v>
      </c>
      <c r="J112" s="24">
        <f t="shared" si="59"/>
        <v>2.865171104664606</v>
      </c>
      <c r="K112" s="22">
        <f t="shared" si="60"/>
        <v>2.865171104664606</v>
      </c>
      <c r="L112" s="22">
        <f t="shared" si="61"/>
        <v>2.865171104664606</v>
      </c>
      <c r="M112" s="226">
        <f t="shared" si="62"/>
        <v>2.865171104664606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1</v>
      </c>
      <c r="I113" s="22">
        <f t="shared" si="58"/>
        <v>0.86742857867887302</v>
      </c>
      <c r="J113" s="24">
        <f t="shared" si="59"/>
        <v>0.71015791530441674</v>
      </c>
      <c r="K113" s="22">
        <f t="shared" si="60"/>
        <v>0.72285714889906083</v>
      </c>
      <c r="L113" s="22">
        <f t="shared" si="61"/>
        <v>0.72285714889906083</v>
      </c>
      <c r="M113" s="226">
        <f t="shared" si="62"/>
        <v>0.71015791530441674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1</v>
      </c>
      <c r="I114" s="22">
        <f t="shared" si="58"/>
        <v>1.0718739284117176</v>
      </c>
      <c r="J114" s="24">
        <f t="shared" si="59"/>
        <v>1.0718739284117176</v>
      </c>
      <c r="K114" s="22">
        <f t="shared" si="60"/>
        <v>1.0718739284117176</v>
      </c>
      <c r="L114" s="22">
        <f t="shared" si="61"/>
        <v>1.0718739284117176</v>
      </c>
      <c r="M114" s="226">
        <f t="shared" si="62"/>
        <v>1.0718739284117176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1</v>
      </c>
      <c r="I115" s="22">
        <f t="shared" si="58"/>
        <v>1.282773507233701</v>
      </c>
      <c r="J115" s="24">
        <f t="shared" si="59"/>
        <v>1.282773507233701</v>
      </c>
      <c r="K115" s="22">
        <f t="shared" si="60"/>
        <v>1.282773507233701</v>
      </c>
      <c r="L115" s="22">
        <f t="shared" si="61"/>
        <v>1.282773507233701</v>
      </c>
      <c r="M115" s="226">
        <f t="shared" si="62"/>
        <v>1.282773507233701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1</v>
      </c>
      <c r="I116" s="22">
        <f t="shared" si="58"/>
        <v>0.29218693942013574</v>
      </c>
      <c r="J116" s="24">
        <f t="shared" si="59"/>
        <v>0.29218693942013574</v>
      </c>
      <c r="K116" s="22">
        <f t="shared" si="60"/>
        <v>0.29218693942013574</v>
      </c>
      <c r="L116" s="22">
        <f t="shared" si="61"/>
        <v>0.29218693942013574</v>
      </c>
      <c r="M116" s="226">
        <f t="shared" si="62"/>
        <v>0.29218693942013574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1</v>
      </c>
      <c r="I117" s="22">
        <f t="shared" si="58"/>
        <v>2.1048088923155968E-2</v>
      </c>
      <c r="J117" s="24">
        <f t="shared" si="59"/>
        <v>2.1048088923155968E-2</v>
      </c>
      <c r="K117" s="22">
        <f t="shared" si="60"/>
        <v>2.1048088923155968E-2</v>
      </c>
      <c r="L117" s="22">
        <f t="shared" si="61"/>
        <v>2.1048088923155968E-2</v>
      </c>
      <c r="M117" s="226">
        <f t="shared" si="62"/>
        <v>2.1048088923155968E-2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1</v>
      </c>
      <c r="I118" s="22">
        <f t="shared" si="58"/>
        <v>0.35518650057825696</v>
      </c>
      <c r="J118" s="24">
        <f t="shared" si="59"/>
        <v>0.35518650057825696</v>
      </c>
      <c r="K118" s="22">
        <f t="shared" si="60"/>
        <v>0.35518650057825696</v>
      </c>
      <c r="L118" s="22">
        <f t="shared" si="61"/>
        <v>0.35518650057825696</v>
      </c>
      <c r="M118" s="226">
        <f t="shared" si="62"/>
        <v>0.35518650057825696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8.1609771925038981</v>
      </c>
      <c r="J119" s="24">
        <f>SUM(J91:J118)</f>
        <v>8.4966567107458673</v>
      </c>
      <c r="K119" s="22">
        <f>SUM(K91:K118)</f>
        <v>8.4695513846562669</v>
      </c>
      <c r="L119" s="22">
        <f>SUM(L91:L118)</f>
        <v>8.4695513846562669</v>
      </c>
      <c r="M119" s="57">
        <f t="shared" si="49"/>
        <v>8.4966567107458673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1.2592558019670561</v>
      </c>
      <c r="J124" s="236">
        <f>IF(SUMPRODUCT($B$124:$B124,$H$124:$H124)&lt;J$119,($B124*$H124),J$119)</f>
        <v>1.2592558019670561</v>
      </c>
      <c r="K124" s="22">
        <f>(B124)</f>
        <v>1.2592558019670561</v>
      </c>
      <c r="L124" s="29">
        <f>IF(SUMPRODUCT($B$124:$B124,$H$124:$H124)&lt;L$119,($B124*$H124),L$119)</f>
        <v>1.2592558019670561</v>
      </c>
      <c r="M124" s="57">
        <f t="shared" si="63"/>
        <v>1.2592558019670561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1.2591229894943441</v>
      </c>
      <c r="J125" s="236">
        <f>IF(SUMPRODUCT($B$124:$B125,$H$124:$H125)&lt;J$119,($B125*$H125),IF(SUMPRODUCT($B$124:$B124,$H$124:$H124)&lt;J$119,J$119-SUMPRODUCT($B$124:$B124,$H$124:$H124),0))</f>
        <v>1.2591229894943441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1.2591229894943441</v>
      </c>
      <c r="M125" s="57">
        <f t="shared" ref="M125:M126" si="65">(J125)</f>
        <v>1.2591229894943441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2.3267083697879682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2.3267083697879682</v>
      </c>
      <c r="M126" s="57">
        <f t="shared" si="65"/>
        <v>2.3267083697879682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1.2722254248490086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1.2722254248490086</v>
      </c>
      <c r="M127" s="57">
        <f t="shared" si="63"/>
        <v>1.2722254248490086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6.9017213905368422</v>
      </c>
      <c r="J128" s="227">
        <f>(J30)</f>
        <v>0.1536898026693807</v>
      </c>
      <c r="K128" s="22">
        <f>(B128)</f>
        <v>0.59584818167738329</v>
      </c>
      <c r="L128" s="22">
        <f>IF(L124=L119,0,(L119-L124)/(B119-B124)*K128)</f>
        <v>0.59584818167738329</v>
      </c>
      <c r="M128" s="57">
        <f t="shared" si="63"/>
        <v>0.1536898026693807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2.2256543219781095</v>
      </c>
      <c r="K129" s="29">
        <f>(B129)</f>
        <v>1.756390616880507</v>
      </c>
      <c r="L129" s="60">
        <f>IF(SUM(L124:L128)&gt;L130,0,L130-SUM(L124:L128))</f>
        <v>1.7563906168805064</v>
      </c>
      <c r="M129" s="57">
        <f t="shared" si="63"/>
        <v>2.2256543219781095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8.1609771925038981</v>
      </c>
      <c r="J130" s="227">
        <f>(J119)</f>
        <v>8.4966567107458673</v>
      </c>
      <c r="K130" s="22">
        <f>(B130)</f>
        <v>8.4695513846562669</v>
      </c>
      <c r="L130" s="22">
        <f>(L119)</f>
        <v>8.4695513846562669</v>
      </c>
      <c r="M130" s="57">
        <f t="shared" si="63"/>
        <v>8.4966567107458673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1.2591229894943439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17" priority="324" operator="equal">
      <formula>16</formula>
    </cfRule>
    <cfRule type="cellIs" dxfId="516" priority="325" operator="equal">
      <formula>15</formula>
    </cfRule>
    <cfRule type="cellIs" dxfId="515" priority="326" operator="equal">
      <formula>14</formula>
    </cfRule>
    <cfRule type="cellIs" dxfId="514" priority="327" operator="equal">
      <formula>13</formula>
    </cfRule>
    <cfRule type="cellIs" dxfId="513" priority="328" operator="equal">
      <formula>12</formula>
    </cfRule>
    <cfRule type="cellIs" dxfId="512" priority="329" operator="equal">
      <formula>11</formula>
    </cfRule>
    <cfRule type="cellIs" dxfId="511" priority="330" operator="equal">
      <formula>10</formula>
    </cfRule>
    <cfRule type="cellIs" dxfId="510" priority="331" operator="equal">
      <formula>9</formula>
    </cfRule>
    <cfRule type="cellIs" dxfId="509" priority="332" operator="equal">
      <formula>8</formula>
    </cfRule>
    <cfRule type="cellIs" dxfId="508" priority="333" operator="equal">
      <formula>7</formula>
    </cfRule>
    <cfRule type="cellIs" dxfId="507" priority="334" operator="equal">
      <formula>6</formula>
    </cfRule>
    <cfRule type="cellIs" dxfId="506" priority="335" operator="equal">
      <formula>5</formula>
    </cfRule>
    <cfRule type="cellIs" dxfId="505" priority="336" operator="equal">
      <formula>4</formula>
    </cfRule>
    <cfRule type="cellIs" dxfId="504" priority="337" operator="equal">
      <formula>3</formula>
    </cfRule>
    <cfRule type="cellIs" dxfId="503" priority="338" operator="equal">
      <formula>2</formula>
    </cfRule>
    <cfRule type="cellIs" dxfId="502" priority="339" operator="equal">
      <formula>1</formula>
    </cfRule>
  </conditionalFormatting>
  <conditionalFormatting sqref="N29">
    <cfRule type="cellIs" dxfId="501" priority="308" operator="equal">
      <formula>16</formula>
    </cfRule>
    <cfRule type="cellIs" dxfId="500" priority="309" operator="equal">
      <formula>15</formula>
    </cfRule>
    <cfRule type="cellIs" dxfId="499" priority="310" operator="equal">
      <formula>14</formula>
    </cfRule>
    <cfRule type="cellIs" dxfId="498" priority="311" operator="equal">
      <formula>13</formula>
    </cfRule>
    <cfRule type="cellIs" dxfId="497" priority="312" operator="equal">
      <formula>12</formula>
    </cfRule>
    <cfRule type="cellIs" dxfId="496" priority="313" operator="equal">
      <formula>11</formula>
    </cfRule>
    <cfRule type="cellIs" dxfId="495" priority="314" operator="equal">
      <formula>10</formula>
    </cfRule>
    <cfRule type="cellIs" dxfId="494" priority="315" operator="equal">
      <formula>9</formula>
    </cfRule>
    <cfRule type="cellIs" dxfId="493" priority="316" operator="equal">
      <formula>8</formula>
    </cfRule>
    <cfRule type="cellIs" dxfId="492" priority="317" operator="equal">
      <formula>7</formula>
    </cfRule>
    <cfRule type="cellIs" dxfId="491" priority="318" operator="equal">
      <formula>6</formula>
    </cfRule>
    <cfRule type="cellIs" dxfId="490" priority="319" operator="equal">
      <formula>5</formula>
    </cfRule>
    <cfRule type="cellIs" dxfId="489" priority="320" operator="equal">
      <formula>4</formula>
    </cfRule>
    <cfRule type="cellIs" dxfId="488" priority="321" operator="equal">
      <formula>3</formula>
    </cfRule>
    <cfRule type="cellIs" dxfId="487" priority="322" operator="equal">
      <formula>2</formula>
    </cfRule>
    <cfRule type="cellIs" dxfId="486" priority="323" operator="equal">
      <formula>1</formula>
    </cfRule>
  </conditionalFormatting>
  <conditionalFormatting sqref="N27:N28">
    <cfRule type="cellIs" dxfId="469" priority="244" operator="equal">
      <formula>16</formula>
    </cfRule>
    <cfRule type="cellIs" dxfId="468" priority="245" operator="equal">
      <formula>15</formula>
    </cfRule>
    <cfRule type="cellIs" dxfId="467" priority="246" operator="equal">
      <formula>14</formula>
    </cfRule>
    <cfRule type="cellIs" dxfId="466" priority="247" operator="equal">
      <formula>13</formula>
    </cfRule>
    <cfRule type="cellIs" dxfId="465" priority="248" operator="equal">
      <formula>12</formula>
    </cfRule>
    <cfRule type="cellIs" dxfId="464" priority="249" operator="equal">
      <formula>11</formula>
    </cfRule>
    <cfRule type="cellIs" dxfId="463" priority="250" operator="equal">
      <formula>10</formula>
    </cfRule>
    <cfRule type="cellIs" dxfId="462" priority="251" operator="equal">
      <formula>9</formula>
    </cfRule>
    <cfRule type="cellIs" dxfId="461" priority="252" operator="equal">
      <formula>8</formula>
    </cfRule>
    <cfRule type="cellIs" dxfId="460" priority="253" operator="equal">
      <formula>7</formula>
    </cfRule>
    <cfRule type="cellIs" dxfId="459" priority="254" operator="equal">
      <formula>6</formula>
    </cfRule>
    <cfRule type="cellIs" dxfId="458" priority="255" operator="equal">
      <formula>5</formula>
    </cfRule>
    <cfRule type="cellIs" dxfId="457" priority="256" operator="equal">
      <formula>4</formula>
    </cfRule>
    <cfRule type="cellIs" dxfId="456" priority="257" operator="equal">
      <formula>3</formula>
    </cfRule>
    <cfRule type="cellIs" dxfId="455" priority="258" operator="equal">
      <formula>2</formula>
    </cfRule>
    <cfRule type="cellIs" dxfId="454" priority="259" operator="equal">
      <formula>1</formula>
    </cfRule>
  </conditionalFormatting>
  <conditionalFormatting sqref="R31:T31">
    <cfRule type="cellIs" dxfId="373" priority="83" operator="greaterThan">
      <formula>0</formula>
    </cfRule>
  </conditionalFormatting>
  <conditionalFormatting sqref="R32:T32">
    <cfRule type="cellIs" dxfId="372" priority="82" operator="greaterThan">
      <formula>0</formula>
    </cfRule>
  </conditionalFormatting>
  <conditionalFormatting sqref="R30:T30">
    <cfRule type="cellIs" dxfId="371" priority="81" operator="greaterThan">
      <formula>0</formula>
    </cfRule>
  </conditionalFormatting>
  <conditionalFormatting sqref="N6:N26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3:N118">
    <cfRule type="cellIs" dxfId="191" priority="49" operator="equal">
      <formula>16</formula>
    </cfRule>
    <cfRule type="cellIs" dxfId="190" priority="50" operator="equal">
      <formula>15</formula>
    </cfRule>
    <cfRule type="cellIs" dxfId="189" priority="51" operator="equal">
      <formula>14</formula>
    </cfRule>
    <cfRule type="cellIs" dxfId="188" priority="52" operator="equal">
      <formula>13</formula>
    </cfRule>
    <cfRule type="cellIs" dxfId="187" priority="53" operator="equal">
      <formula>12</formula>
    </cfRule>
    <cfRule type="cellIs" dxfId="186" priority="54" operator="equal">
      <formula>11</formula>
    </cfRule>
    <cfRule type="cellIs" dxfId="185" priority="55" operator="equal">
      <formula>10</formula>
    </cfRule>
    <cfRule type="cellIs" dxfId="184" priority="56" operator="equal">
      <formula>9</formula>
    </cfRule>
    <cfRule type="cellIs" dxfId="183" priority="57" operator="equal">
      <formula>8</formula>
    </cfRule>
    <cfRule type="cellIs" dxfId="182" priority="58" operator="equal">
      <formula>7</formula>
    </cfRule>
    <cfRule type="cellIs" dxfId="181" priority="59" operator="equal">
      <formula>6</formula>
    </cfRule>
    <cfRule type="cellIs" dxfId="180" priority="60" operator="equal">
      <formula>5</formula>
    </cfRule>
    <cfRule type="cellIs" dxfId="179" priority="61" operator="equal">
      <formula>4</formula>
    </cfRule>
    <cfRule type="cellIs" dxfId="178" priority="62" operator="equal">
      <formula>3</formula>
    </cfRule>
    <cfRule type="cellIs" dxfId="177" priority="63" operator="equal">
      <formula>2</formula>
    </cfRule>
    <cfRule type="cellIs" dxfId="176" priority="64" operator="equal">
      <formula>1</formula>
    </cfRule>
  </conditionalFormatting>
  <conditionalFormatting sqref="N112">
    <cfRule type="cellIs" dxfId="175" priority="33" operator="equal">
      <formula>16</formula>
    </cfRule>
    <cfRule type="cellIs" dxfId="174" priority="34" operator="equal">
      <formula>15</formula>
    </cfRule>
    <cfRule type="cellIs" dxfId="173" priority="35" operator="equal">
      <formula>14</formula>
    </cfRule>
    <cfRule type="cellIs" dxfId="172" priority="36" operator="equal">
      <formula>13</formula>
    </cfRule>
    <cfRule type="cellIs" dxfId="171" priority="37" operator="equal">
      <formula>12</formula>
    </cfRule>
    <cfRule type="cellIs" dxfId="170" priority="38" operator="equal">
      <formula>11</formula>
    </cfRule>
    <cfRule type="cellIs" dxfId="169" priority="39" operator="equal">
      <formula>10</formula>
    </cfRule>
    <cfRule type="cellIs" dxfId="168" priority="40" operator="equal">
      <formula>9</formula>
    </cfRule>
    <cfRule type="cellIs" dxfId="167" priority="41" operator="equal">
      <formula>8</formula>
    </cfRule>
    <cfRule type="cellIs" dxfId="166" priority="42" operator="equal">
      <formula>7</formula>
    </cfRule>
    <cfRule type="cellIs" dxfId="165" priority="43" operator="equal">
      <formula>6</formula>
    </cfRule>
    <cfRule type="cellIs" dxfId="164" priority="44" operator="equal">
      <formula>5</formula>
    </cfRule>
    <cfRule type="cellIs" dxfId="163" priority="45" operator="equal">
      <formula>4</formula>
    </cfRule>
    <cfRule type="cellIs" dxfId="162" priority="46" operator="equal">
      <formula>3</formula>
    </cfRule>
    <cfRule type="cellIs" dxfId="161" priority="47" operator="equal">
      <formula>2</formula>
    </cfRule>
    <cfRule type="cellIs" dxfId="160" priority="48" operator="equal">
      <formula>1</formula>
    </cfRule>
  </conditionalFormatting>
  <conditionalFormatting sqref="N91:N104">
    <cfRule type="cellIs" dxfId="159" priority="17" operator="equal">
      <formula>16</formula>
    </cfRule>
    <cfRule type="cellIs" dxfId="158" priority="18" operator="equal">
      <formula>15</formula>
    </cfRule>
    <cfRule type="cellIs" dxfId="157" priority="19" operator="equal">
      <formula>14</formula>
    </cfRule>
    <cfRule type="cellIs" dxfId="156" priority="20" operator="equal">
      <formula>13</formula>
    </cfRule>
    <cfRule type="cellIs" dxfId="155" priority="21" operator="equal">
      <formula>12</formula>
    </cfRule>
    <cfRule type="cellIs" dxfId="154" priority="22" operator="equal">
      <formula>11</formula>
    </cfRule>
    <cfRule type="cellIs" dxfId="153" priority="23" operator="equal">
      <formula>10</formula>
    </cfRule>
    <cfRule type="cellIs" dxfId="152" priority="24" operator="equal">
      <formula>9</formula>
    </cfRule>
    <cfRule type="cellIs" dxfId="151" priority="25" operator="equal">
      <formula>8</formula>
    </cfRule>
    <cfRule type="cellIs" dxfId="150" priority="26" operator="equal">
      <formula>7</formula>
    </cfRule>
    <cfRule type="cellIs" dxfId="149" priority="27" operator="equal">
      <formula>6</formula>
    </cfRule>
    <cfRule type="cellIs" dxfId="148" priority="28" operator="equal">
      <formula>5</formula>
    </cfRule>
    <cfRule type="cellIs" dxfId="147" priority="29" operator="equal">
      <formula>4</formula>
    </cfRule>
    <cfRule type="cellIs" dxfId="146" priority="30" operator="equal">
      <formula>3</formula>
    </cfRule>
    <cfRule type="cellIs" dxfId="145" priority="31" operator="equal">
      <formula>2</formula>
    </cfRule>
    <cfRule type="cellIs" dxfId="144" priority="32" operator="equal">
      <formula>1</formula>
    </cfRule>
  </conditionalFormatting>
  <conditionalFormatting sqref="N105:N111">
    <cfRule type="cellIs" dxfId="143" priority="1" operator="equal">
      <formula>16</formula>
    </cfRule>
    <cfRule type="cellIs" dxfId="142" priority="2" operator="equal">
      <formula>15</formula>
    </cfRule>
    <cfRule type="cellIs" dxfId="141" priority="3" operator="equal">
      <formula>14</formula>
    </cfRule>
    <cfRule type="cellIs" dxfId="140" priority="4" operator="equal">
      <formula>13</formula>
    </cfRule>
    <cfRule type="cellIs" dxfId="139" priority="5" operator="equal">
      <formula>12</formula>
    </cfRule>
    <cfRule type="cellIs" dxfId="138" priority="6" operator="equal">
      <formula>11</formula>
    </cfRule>
    <cfRule type="cellIs" dxfId="137" priority="7" operator="equal">
      <formula>10</formula>
    </cfRule>
    <cfRule type="cellIs" dxfId="136" priority="8" operator="equal">
      <formula>9</formula>
    </cfRule>
    <cfRule type="cellIs" dxfId="135" priority="9" operator="equal">
      <formula>8</formula>
    </cfRule>
    <cfRule type="cellIs" dxfId="134" priority="10" operator="equal">
      <formula>7</formula>
    </cfRule>
    <cfRule type="cellIs" dxfId="133" priority="11" operator="equal">
      <formula>6</formula>
    </cfRule>
    <cfRule type="cellIs" dxfId="132" priority="12" operator="equal">
      <formula>5</formula>
    </cfRule>
    <cfRule type="cellIs" dxfId="131" priority="13" operator="equal">
      <formula>4</formula>
    </cfRule>
    <cfRule type="cellIs" dxfId="130" priority="14" operator="equal">
      <formula>3</formula>
    </cfRule>
    <cfRule type="cellIs" dxfId="129" priority="15" operator="equal">
      <formula>2</formula>
    </cfRule>
    <cfRule type="cellIs" dxfId="12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8.5075129154559281E-2</v>
      </c>
      <c r="J6" s="24">
        <f t="shared" ref="J6:J13" si="3">IF(I$32&lt;=1+I$131,I6,B6*H6+J$33*(I6-B6*H6))</f>
        <v>8.9729511439081491E-2</v>
      </c>
      <c r="K6" s="22">
        <f t="shared" ref="K6:K31" si="4">B6</f>
        <v>8.9544227179821689E-2</v>
      </c>
      <c r="L6" s="22">
        <f t="shared" ref="L6:L29" si="5">IF(K6="","",K6*H6)</f>
        <v>8.9544227179821689E-2</v>
      </c>
      <c r="M6" s="177">
        <f t="shared" ref="M6:M31" si="6">J6</f>
        <v>8.9729511439081491E-2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0.35891804575632597</v>
      </c>
      <c r="Z6" s="156">
        <f>Poor!Z6</f>
        <v>0.17</v>
      </c>
      <c r="AA6" s="121">
        <f>$M6*Z6*4</f>
        <v>6.101606777857542E-2</v>
      </c>
      <c r="AB6" s="156">
        <f>Poor!AB6</f>
        <v>0.17</v>
      </c>
      <c r="AC6" s="121">
        <f t="shared" ref="AC6:AC29" si="7">$M6*AB6*4</f>
        <v>6.101606777857542E-2</v>
      </c>
      <c r="AD6" s="156">
        <f>Poor!AD6</f>
        <v>0.33</v>
      </c>
      <c r="AE6" s="121">
        <f t="shared" ref="AE6:AE29" si="8">$M6*AD6*4</f>
        <v>0.11844295509958758</v>
      </c>
      <c r="AF6" s="122">
        <f>1-SUM(Z6,AB6,AD6)</f>
        <v>0.32999999999999996</v>
      </c>
      <c r="AG6" s="121">
        <f>$M6*AF6*4</f>
        <v>0.11844295509958755</v>
      </c>
      <c r="AH6" s="123">
        <f>SUM(Z6,AB6,AD6,AF6)</f>
        <v>1</v>
      </c>
      <c r="AI6" s="183">
        <f>SUM(AA6,AC6,AE6,AG6)/4</f>
        <v>8.9729511439081491E-2</v>
      </c>
      <c r="AJ6" s="120">
        <f>(AA6+AC6)/2</f>
        <v>6.101606777857542E-2</v>
      </c>
      <c r="AK6" s="119">
        <f>(AE6+AG6)/2</f>
        <v>0.11844295509958756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1.5552461127913182E-2</v>
      </c>
      <c r="J7" s="24">
        <f t="shared" si="3"/>
        <v>1.5552461127913182E-2</v>
      </c>
      <c r="K7" s="22">
        <f t="shared" si="4"/>
        <v>1.5552461127913182E-2</v>
      </c>
      <c r="L7" s="22">
        <f t="shared" si="5"/>
        <v>1.5552461127913182E-2</v>
      </c>
      <c r="M7" s="177">
        <f t="shared" si="6"/>
        <v>1.5552461127913182E-2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5500.1415777267548</v>
      </c>
      <c r="S7" s="221">
        <f>IF($B$81=0,0,(SUMIF($N$6:$N$28,$U7,L$6:L$28)+SUMIF($N$91:$N$118,$U7,L$91:L$118))*$I$83*Poor!$B$81/$B$81)</f>
        <v>5500.1415777267548</v>
      </c>
      <c r="T7" s="221">
        <f>IF($B$81=0,0,(SUMIF($N$6:$N$28,$U7,M$6:M$28)+SUMIF($N$91:$N$118,$U7,M$91:M$118))*$I$83*Poor!$B$81/$B$81)</f>
        <v>5146.5915197066352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6.2209844511652727E-2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6.2209844511652727E-2</v>
      </c>
      <c r="AH7" s="123">
        <f t="shared" ref="AH7:AH30" si="12">SUM(Z7,AB7,AD7,AF7)</f>
        <v>1</v>
      </c>
      <c r="AI7" s="183">
        <f t="shared" ref="AI7:AI30" si="13">SUM(AA7,AC7,AE7,AG7)/4</f>
        <v>1.5552461127913182E-2</v>
      </c>
      <c r="AJ7" s="120">
        <f t="shared" ref="AJ7:AJ31" si="14">(AA7+AC7)/2</f>
        <v>0</v>
      </c>
      <c r="AK7" s="119">
        <f t="shared" ref="AK7:AK31" si="15">(AE7+AG7)/2</f>
        <v>3.1104922255826364E-2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8.7276110604578072E-2</v>
      </c>
      <c r="J8" s="24">
        <f t="shared" si="3"/>
        <v>8.7276110604578072E-2</v>
      </c>
      <c r="K8" s="22">
        <f t="shared" si="4"/>
        <v>8.7276110604578072E-2</v>
      </c>
      <c r="L8" s="22">
        <f t="shared" si="5"/>
        <v>8.7276110604578072E-2</v>
      </c>
      <c r="M8" s="223">
        <f t="shared" si="6"/>
        <v>8.7276110604578072E-2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19754.408163265307</v>
      </c>
      <c r="S8" s="221">
        <f>IF($B$81=0,0,(SUMIF($N$6:$N$28,$U8,L$6:L$28)+SUMIF($N$91:$N$118,$U8,L$91:L$118))*$I$83*Poor!$B$81/$B$81)</f>
        <v>19754.408163265307</v>
      </c>
      <c r="T8" s="221">
        <f>IF($B$81=0,0,(SUMIF($N$6:$N$28,$U8,M$6:M$28)+SUMIF($N$91:$N$118,$U8,M$91:M$118))*$I$83*Poor!$B$81/$B$81)</f>
        <v>20278.840607948419</v>
      </c>
      <c r="U8" s="222">
        <v>2</v>
      </c>
      <c r="V8" s="56"/>
      <c r="W8" s="115"/>
      <c r="X8" s="118">
        <f>Poor!X8</f>
        <v>1</v>
      </c>
      <c r="Y8" s="183">
        <f t="shared" si="9"/>
        <v>0.34910444241831229</v>
      </c>
      <c r="Z8" s="125">
        <f>IF($Y8=0,0,AA8/$Y8)</f>
        <v>0.47825746282096343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0.16696180489050916</v>
      </c>
      <c r="AB8" s="125">
        <f>IF($Y8=0,0,AC8/$Y8)</f>
        <v>0.34550449368108388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0.12061715361955609</v>
      </c>
      <c r="AD8" s="125">
        <f>IF($Y8=0,0,AE8/$Y8)</f>
        <v>0.17623804349795269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6.1525483908247039E-2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8.7276110604578072E-2</v>
      </c>
      <c r="AJ8" s="120">
        <f t="shared" si="14"/>
        <v>0.14378947925503263</v>
      </c>
      <c r="AK8" s="119">
        <f t="shared" si="15"/>
        <v>3.0762741954123519E-2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4.131836141898855E-2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4.131836141898855E-2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2387.5082640494115</v>
      </c>
      <c r="S9" s="221">
        <f>IF($B$81=0,0,(SUMIF($N$6:$N$28,$U9,L$6:L$28)+SUMIF($N$91:$N$118,$U9,L$91:L$118))*$I$83*Poor!$B$81/$B$81)</f>
        <v>2387.5082640494115</v>
      </c>
      <c r="T9" s="221">
        <f>IF($B$81=0,0,(SUMIF($N$6:$N$28,$U9,M$6:M$28)+SUMIF($N$91:$N$118,$U9,M$91:M$118))*$I$83*Poor!$B$81/$B$81)</f>
        <v>2389.807797573289</v>
      </c>
      <c r="U9" s="222">
        <v>3</v>
      </c>
      <c r="V9" s="56"/>
      <c r="W9" s="115"/>
      <c r="X9" s="118">
        <f>Poor!X9</f>
        <v>1</v>
      </c>
      <c r="Y9" s="183">
        <f t="shared" si="9"/>
        <v>0.1652734456759542</v>
      </c>
      <c r="Z9" s="125">
        <f>IF($Y9=0,0,AA9/$Y9)</f>
        <v>0.47825746282096349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7.9043258800660196E-2</v>
      </c>
      <c r="AB9" s="125">
        <f>IF($Y9=0,0,AC9/$Y9)</f>
        <v>0.34550449368108394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5.7102718167198689E-2</v>
      </c>
      <c r="AD9" s="125">
        <f>IF($Y9=0,0,AE9/$Y9)</f>
        <v>0.17623804349795255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2.9127468708095315E-2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4.131836141898855E-2</v>
      </c>
      <c r="AJ9" s="120">
        <f t="shared" si="14"/>
        <v>6.8072988483929439E-2</v>
      </c>
      <c r="AK9" s="119">
        <f t="shared" si="15"/>
        <v>1.4563734354047658E-2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</v>
      </c>
      <c r="H10" s="24">
        <f t="shared" si="1"/>
        <v>1</v>
      </c>
      <c r="I10" s="22">
        <f t="shared" si="2"/>
        <v>0.63001743853406877</v>
      </c>
      <c r="J10" s="24">
        <f t="shared" si="3"/>
        <v>0.13299130736706155</v>
      </c>
      <c r="K10" s="22">
        <f t="shared" si="4"/>
        <v>0.15277720223269881</v>
      </c>
      <c r="L10" s="22">
        <f t="shared" si="5"/>
        <v>0.15277720223269881</v>
      </c>
      <c r="M10" s="223">
        <f t="shared" si="6"/>
        <v>0.13299130736706155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1643.2653061224494</v>
      </c>
      <c r="S10" s="221">
        <f>IF($B$81=0,0,(SUMIF($N$6:$N$28,$U10,L$6:L$28)+SUMIF($N$91:$N$118,$U10,L$91:L$118))*$I$83*Poor!$B$81/$B$81)</f>
        <v>1643.2653061224494</v>
      </c>
      <c r="T10" s="221">
        <f>IF($B$81=0,0,(SUMIF($N$6:$N$28,$U10,M$6:M$28)+SUMIF($N$91:$N$118,$U10,M$91:M$118))*$I$83*Poor!$B$81/$B$81)</f>
        <v>1622.9588654469087</v>
      </c>
      <c r="U10" s="222">
        <v>4</v>
      </c>
      <c r="V10" s="56"/>
      <c r="W10" s="115"/>
      <c r="X10" s="118">
        <f>Poor!X10</f>
        <v>1</v>
      </c>
      <c r="Y10" s="183">
        <f t="shared" si="9"/>
        <v>0.5319652294682462</v>
      </c>
      <c r="Z10" s="125">
        <f>IF($Y10=0,0,AA10/$Y10)</f>
        <v>0.47825746282096354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0.25441634095445509</v>
      </c>
      <c r="AB10" s="125">
        <f>IF($Y10=0,0,AC10/$Y10)</f>
        <v>0.34550449368108394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0.18379637726336803</v>
      </c>
      <c r="AD10" s="125">
        <f>IF($Y10=0,0,AE10/$Y10)</f>
        <v>0.17623804349795255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9.3752511250423082E-2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0.13299130736706155</v>
      </c>
      <c r="AJ10" s="120">
        <f t="shared" si="14"/>
        <v>0.21910635910891157</v>
      </c>
      <c r="AK10" s="119">
        <f t="shared" si="15"/>
        <v>4.6876255625211541E-2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</v>
      </c>
      <c r="H11" s="24">
        <f t="shared" si="1"/>
        <v>1</v>
      </c>
      <c r="I11" s="22">
        <f t="shared" si="2"/>
        <v>2.5768695072051234E-2</v>
      </c>
      <c r="J11" s="24">
        <f t="shared" si="3"/>
        <v>2.5768695072051234E-2</v>
      </c>
      <c r="K11" s="22">
        <f t="shared" si="4"/>
        <v>2.5768695072051234E-2</v>
      </c>
      <c r="L11" s="22">
        <f t="shared" si="5"/>
        <v>2.5768695072051234E-2</v>
      </c>
      <c r="M11" s="223">
        <f t="shared" si="6"/>
        <v>2.5768695072051234E-2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25620.897959183676</v>
      </c>
      <c r="S11" s="221">
        <f>IF($B$81=0,0,(SUMIF($N$6:$N$28,$U11,L$6:L$28)+SUMIF($N$91:$N$118,$U11,L$91:L$118))*$I$83*Poor!$B$81/$B$81)</f>
        <v>25620.897959183676</v>
      </c>
      <c r="T11" s="221">
        <f>IF($B$81=0,0,(SUMIF($N$6:$N$28,$U11,M$6:M$28)+SUMIF($N$91:$N$118,$U11,M$91:M$118))*$I$83*Poor!$B$81/$B$81)</f>
        <v>25534.913720549888</v>
      </c>
      <c r="U11" s="222">
        <v>5</v>
      </c>
      <c r="V11" s="56"/>
      <c r="W11" s="115"/>
      <c r="X11" s="118">
        <f>Poor!X11</f>
        <v>1</v>
      </c>
      <c r="Y11" s="183">
        <f t="shared" si="9"/>
        <v>0.10307478028820494</v>
      </c>
      <c r="Z11" s="125">
        <f>IF($Y11=0,0,AA11/$Y11)</f>
        <v>0.47825746282096343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4.9296282901465149E-2</v>
      </c>
      <c r="AB11" s="125">
        <f>IF($Y11=0,0,AC11/$Y11)</f>
        <v>0.34550449368108394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3.5612799774765218E-2</v>
      </c>
      <c r="AD11" s="125">
        <f>IF($Y11=0,0,AE11/$Y11)</f>
        <v>0.17623804349795261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1.816569761197457E-2</v>
      </c>
      <c r="AF11" s="122">
        <f t="shared" si="10"/>
        <v>0</v>
      </c>
      <c r="AG11" s="121">
        <f t="shared" si="11"/>
        <v>0</v>
      </c>
      <c r="AH11" s="123">
        <f t="shared" si="12"/>
        <v>0.99999999999999989</v>
      </c>
      <c r="AI11" s="183">
        <f t="shared" si="13"/>
        <v>2.5768695072051234E-2</v>
      </c>
      <c r="AJ11" s="120">
        <f t="shared" si="14"/>
        <v>4.2454541338115187E-2</v>
      </c>
      <c r="AK11" s="119">
        <f t="shared" si="15"/>
        <v>9.0828488059872849E-3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6.2701010282588926E-2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6.2701010282588926E-2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20.754653540500136</v>
      </c>
      <c r="S12" s="221">
        <f>IF($B$81=0,0,(SUMIF($N$6:$N$28,$U12,L$6:L$28)+SUMIF($N$91:$N$118,$U12,L$91:L$118))*$I$83*Poor!$B$81/$B$81)</f>
        <v>20.754653540500136</v>
      </c>
      <c r="T12" s="221">
        <f>IF($B$81=0,0,(SUMIF($N$6:$N$28,$U12,M$6:M$28)+SUMIF($N$91:$N$118,$U12,M$91:M$118))*$I$83*Poor!$B$81/$B$81)</f>
        <v>20.539536833185387</v>
      </c>
      <c r="U12" s="222">
        <v>6</v>
      </c>
      <c r="V12" s="56"/>
      <c r="W12" s="117"/>
      <c r="X12" s="118"/>
      <c r="Y12" s="183">
        <f t="shared" si="9"/>
        <v>0.2508040411303557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0.16803870755733832</v>
      </c>
      <c r="AF12" s="122">
        <f>1-SUM(Z12,AB12,AD12)</f>
        <v>0.32999999999999996</v>
      </c>
      <c r="AG12" s="121">
        <f>$M12*AF12*4</f>
        <v>8.2765333573017366E-2</v>
      </c>
      <c r="AH12" s="123">
        <f t="shared" si="12"/>
        <v>1</v>
      </c>
      <c r="AI12" s="183">
        <f t="shared" si="13"/>
        <v>6.2701010282588926E-2</v>
      </c>
      <c r="AJ12" s="120">
        <f t="shared" si="14"/>
        <v>0</v>
      </c>
      <c r="AK12" s="119">
        <f t="shared" si="15"/>
        <v>0.12540202056517785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3.8883100746314223E-2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3.8883100746314223E-2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129064.48979591836</v>
      </c>
      <c r="S14" s="221">
        <f>IF($B$81=0,0,(SUMIF($N$6:$N$28,$U14,L$6:L$28)+SUMIF($N$91:$N$118,$U14,L$91:L$118))*$I$83*Poor!$B$81/$B$81)</f>
        <v>129064.48979591836</v>
      </c>
      <c r="T14" s="221">
        <f>IF($B$81=0,0,(SUMIF($N$6:$N$28,$U14,M$6:M$28)+SUMIF($N$91:$N$118,$U14,M$91:M$118))*$I$83*Poor!$B$81/$B$81)</f>
        <v>129064.48979591836</v>
      </c>
      <c r="U14" s="222">
        <v>8</v>
      </c>
      <c r="V14" s="56"/>
      <c r="W14" s="110"/>
      <c r="X14" s="118"/>
      <c r="Y14" s="183">
        <f>M14*4</f>
        <v>0.15553240298525689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0.15553240298525689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3.8883100746314223E-2</v>
      </c>
      <c r="AJ14" s="120">
        <f t="shared" si="14"/>
        <v>7.7766201492628445E-2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1.8490543076645719E-2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1.8490543076645719E-2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1273.4693877551019</v>
      </c>
      <c r="S15" s="221">
        <f>IF($B$81=0,0,(SUMIF($N$6:$N$28,$U15,L$6:L$28)+SUMIF($N$91:$N$118,$U15,L$91:L$118))*$I$83*Poor!$B$81/$B$81)</f>
        <v>1273.4693877551019</v>
      </c>
      <c r="T15" s="221">
        <f>IF($B$81=0,0,(SUMIF($N$6:$N$28,$U15,M$6:M$28)+SUMIF($N$91:$N$118,$U15,M$91:M$118))*$I$83*Poor!$B$81/$B$81)</f>
        <v>1273.4693877551019</v>
      </c>
      <c r="U15" s="222">
        <v>9</v>
      </c>
      <c r="V15" s="56"/>
      <c r="W15" s="110"/>
      <c r="X15" s="118"/>
      <c r="Y15" s="183">
        <f t="shared" si="9"/>
        <v>7.3962172306582877E-2</v>
      </c>
      <c r="Z15" s="156">
        <f>Poor!Z15</f>
        <v>0.25</v>
      </c>
      <c r="AA15" s="121">
        <f t="shared" si="16"/>
        <v>1.8490543076645719E-2</v>
      </c>
      <c r="AB15" s="156">
        <f>Poor!AB15</f>
        <v>0.25</v>
      </c>
      <c r="AC15" s="121">
        <f t="shared" si="7"/>
        <v>1.8490543076645719E-2</v>
      </c>
      <c r="AD15" s="156">
        <f>Poor!AD15</f>
        <v>0.25</v>
      </c>
      <c r="AE15" s="121">
        <f t="shared" si="8"/>
        <v>1.8490543076645719E-2</v>
      </c>
      <c r="AF15" s="122">
        <f t="shared" si="10"/>
        <v>0.25</v>
      </c>
      <c r="AG15" s="121">
        <f t="shared" si="11"/>
        <v>1.8490543076645719E-2</v>
      </c>
      <c r="AH15" s="123">
        <f t="shared" si="12"/>
        <v>1</v>
      </c>
      <c r="AI15" s="183">
        <f t="shared" si="13"/>
        <v>1.8490543076645719E-2</v>
      </c>
      <c r="AJ15" s="120">
        <f t="shared" si="14"/>
        <v>1.8490543076645719E-2</v>
      </c>
      <c r="AK15" s="119">
        <f t="shared" si="15"/>
        <v>1.8490543076645719E-2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9.091443561529227E-3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9.091443561529227E-3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979.59183673469374</v>
      </c>
      <c r="S16" s="221">
        <f>IF($B$81=0,0,(SUMIF($N$6:$N$28,$U16,L$6:L$28)+SUMIF($N$91:$N$118,$U16,L$91:L$118))*$I$83*Poor!$B$81/$B$81)</f>
        <v>979.59183673469374</v>
      </c>
      <c r="T16" s="221">
        <f>IF($B$81=0,0,(SUMIF($N$6:$N$28,$U16,M$6:M$28)+SUMIF($N$91:$N$118,$U16,M$91:M$118))*$I$83*Poor!$B$81/$B$81)</f>
        <v>971.46926046447777</v>
      </c>
      <c r="U16" s="222">
        <v>10</v>
      </c>
      <c r="V16" s="56"/>
      <c r="W16" s="110"/>
      <c r="X16" s="118"/>
      <c r="Y16" s="183">
        <f t="shared" si="9"/>
        <v>3.6365774246116908E-2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3.6365774246116908E-2</v>
      </c>
      <c r="AH16" s="123">
        <f t="shared" si="12"/>
        <v>1</v>
      </c>
      <c r="AI16" s="183">
        <f t="shared" si="13"/>
        <v>9.091443561529227E-3</v>
      </c>
      <c r="AJ16" s="120">
        <f t="shared" si="14"/>
        <v>0</v>
      </c>
      <c r="AK16" s="119">
        <f t="shared" si="15"/>
        <v>1.8182887123058454E-2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6.2580022598967208E-3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6.2580022598967208E-3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42253.714285714283</v>
      </c>
      <c r="S17" s="221">
        <f>IF($B$81=0,0,(SUMIF($N$6:$N$28,$U17,L$6:L$28)+SUMIF($N$91:$N$118,$U17,L$91:L$118))*$I$83*Poor!$B$81/$B$81)</f>
        <v>42253.714285714283</v>
      </c>
      <c r="T17" s="221">
        <f>IF($B$81=0,0,(SUMIF($N$6:$N$28,$U17,M$6:M$28)+SUMIF($N$91:$N$118,$U17,M$91:M$118))*$I$83*Poor!$B$81/$B$81)</f>
        <v>42253.714285714283</v>
      </c>
      <c r="U17" s="222">
        <v>11</v>
      </c>
      <c r="V17" s="56"/>
      <c r="W17" s="110"/>
      <c r="X17" s="118"/>
      <c r="Y17" s="183">
        <f t="shared" si="9"/>
        <v>2.5032009039586883E-2</v>
      </c>
      <c r="Z17" s="156">
        <f>Poor!Z17</f>
        <v>0.29409999999999997</v>
      </c>
      <c r="AA17" s="121">
        <f t="shared" si="16"/>
        <v>7.3619138585425013E-3</v>
      </c>
      <c r="AB17" s="156">
        <f>Poor!AB17</f>
        <v>0.17649999999999999</v>
      </c>
      <c r="AC17" s="121">
        <f t="shared" si="7"/>
        <v>4.4181495954870847E-3</v>
      </c>
      <c r="AD17" s="156">
        <f>Poor!AD17</f>
        <v>0.23530000000000001</v>
      </c>
      <c r="AE17" s="121">
        <f t="shared" si="8"/>
        <v>5.8900317270147943E-3</v>
      </c>
      <c r="AF17" s="122">
        <f t="shared" si="10"/>
        <v>0.29410000000000003</v>
      </c>
      <c r="AG17" s="121">
        <f t="shared" si="11"/>
        <v>7.361913858542503E-3</v>
      </c>
      <c r="AH17" s="123">
        <f t="shared" si="12"/>
        <v>1</v>
      </c>
      <c r="AI17" s="183">
        <f t="shared" si="13"/>
        <v>6.25800225989672E-3</v>
      </c>
      <c r="AJ17" s="120">
        <f t="shared" si="14"/>
        <v>5.8900317270147926E-3</v>
      </c>
      <c r="AK17" s="119">
        <f t="shared" si="15"/>
        <v>6.6259727927786491E-3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9.5330191461666658E-3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9.5330191461666658E-3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666.03909844902307</v>
      </c>
      <c r="S18" s="221">
        <f>IF($B$81=0,0,(SUMIF($N$6:$N$28,$U18,L$6:L$28)+SUMIF($N$91:$N$118,$U18,L$91:L$118))*$I$83*Poor!$B$81/$B$81)</f>
        <v>666.03909844902307</v>
      </c>
      <c r="T18" s="221">
        <f>IF($B$81=0,0,(SUMIF($N$6:$N$28,$U18,M$6:M$28)+SUMIF($N$91:$N$118,$U18,M$91:M$118))*$I$83*Poor!$B$81/$B$81)</f>
        <v>666.03909844902307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4.3346009553594619E-2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4.3346009553594619E-2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94.814790870651464</v>
      </c>
      <c r="S19" s="221">
        <f>IF($B$81=0,0,(SUMIF($N$6:$N$28,$U19,L$6:L$28)+SUMIF($N$91:$N$118,$U19,L$91:L$118))*$I$83*Poor!$B$81/$B$81)</f>
        <v>94.814790870651464</v>
      </c>
      <c r="T19" s="221">
        <f>IF($B$81=0,0,(SUMIF($N$6:$N$28,$U19,M$6:M$28)+SUMIF($N$91:$N$118,$U19,M$91:M$118))*$I$83*Poor!$B$81/$B$81)</f>
        <v>94.814790870651464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2.3163657021781064E-2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2.3163657021781064E-2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9934.0126165615275</v>
      </c>
      <c r="S20" s="221">
        <f>IF($B$81=0,0,(SUMIF($N$6:$N$28,$U20,L$6:L$28)+SUMIF($N$91:$N$118,$U20,L$91:L$118))*$I$83*Poor!$B$81/$B$81)</f>
        <v>9934.0126165615275</v>
      </c>
      <c r="T20" s="221">
        <f>IF($B$81=0,0,(SUMIF($N$6:$N$28,$U20,M$6:M$28)+SUMIF($N$91:$N$118,$U20,M$91:M$118))*$I$83*Poor!$B$81/$B$81)</f>
        <v>9934.0126165615275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3.1399975198922354E-3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3.1399975198922354E-3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6906.1224489795932</v>
      </c>
      <c r="S21" s="221">
        <f>IF($B$81=0,0,(SUMIF($N$6:$N$28,$U21,L$6:L$28)+SUMIF($N$91:$N$118,$U21,L$91:L$118))*$I$83*Poor!$B$81/$B$81)</f>
        <v>6906.1224489795932</v>
      </c>
      <c r="T21" s="221">
        <f>IF($B$81=0,0,(SUMIF($N$6:$N$28,$U21,M$6:M$28)+SUMIF($N$91:$N$118,$U21,M$91:M$118))*$I$83*Poor!$B$81/$B$81)</f>
        <v>6906.1224489795932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1.6549673349656908E-3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1.6549673349656908E-3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246099.2301848713</v>
      </c>
      <c r="S23" s="179">
        <f>SUM(S7:S22)</f>
        <v>246099.2301848713</v>
      </c>
      <c r="T23" s="179">
        <f>SUM(T7:T22)</f>
        <v>246157.78373277132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25250.743714722554</v>
      </c>
      <c r="S24" s="41">
        <f>IF($B$81=0,0,(SUM(($B$70*$H$70))+((1-$D$29)*$I$83))*Poor!$B$81/$B$81)</f>
        <v>25250.743714722554</v>
      </c>
      <c r="T24" s="41">
        <f>IF($B$81=0,0,(SUM(($B$70*$H$70))+((1-$D$29)*$I$83))*Poor!$B$81/$B$81)</f>
        <v>25250.743714722554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40877.51922492664</v>
      </c>
      <c r="S25" s="41">
        <f>IF($B$81=0,0,(SUM(($B$70*$H$70),($B$71*$H$71))+((1-$D$29)*$I$83))*Poor!$B$81/$B$81)</f>
        <v>40877.51922492664</v>
      </c>
      <c r="T25" s="41">
        <f>IF($B$81=0,0,(SUM(($B$70*$H$70),($B$71*$H$71))+((1-$D$29)*$I$83))*Poor!$B$81/$B$81)</f>
        <v>40877.51922492664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69753.927388191936</v>
      </c>
      <c r="S26" s="41">
        <f>IF($B$81=0,0,(SUM(($B$70*$H$70),($B$71*$H$71),($B$72*$H$72))+((1-$D$29)*$I$83))*Poor!$B$81/$B$81)</f>
        <v>69753.927388191936</v>
      </c>
      <c r="T26" s="41">
        <f>IF($B$81=0,0,(SUM(($B$70*$H$70),($B$71*$H$71),($B$72*$H$72))+((1-$D$29)*$I$83))*Poor!$B$81/$B$81)</f>
        <v>69753.927388191936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3.2509631992914068E-2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3.2509631992914068E-2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0.13003852797165627</v>
      </c>
      <c r="Z27" s="156">
        <f>Poor!Z27</f>
        <v>0.25</v>
      </c>
      <c r="AA27" s="121">
        <f t="shared" si="16"/>
        <v>3.2509631992914068E-2</v>
      </c>
      <c r="AB27" s="156">
        <f>Poor!AB27</f>
        <v>0.25</v>
      </c>
      <c r="AC27" s="121">
        <f t="shared" si="7"/>
        <v>3.2509631992914068E-2</v>
      </c>
      <c r="AD27" s="156">
        <f>Poor!AD27</f>
        <v>0.25</v>
      </c>
      <c r="AE27" s="121">
        <f t="shared" si="8"/>
        <v>3.2509631992914068E-2</v>
      </c>
      <c r="AF27" s="122">
        <f t="shared" si="10"/>
        <v>0.25</v>
      </c>
      <c r="AG27" s="121">
        <f t="shared" si="11"/>
        <v>3.2509631992914068E-2</v>
      </c>
      <c r="AH27" s="123">
        <f t="shared" si="12"/>
        <v>1</v>
      </c>
      <c r="AI27" s="183">
        <f t="shared" si="13"/>
        <v>3.2509631992914068E-2</v>
      </c>
      <c r="AJ27" s="120">
        <f t="shared" si="14"/>
        <v>3.2509631992914068E-2</v>
      </c>
      <c r="AK27" s="119">
        <f t="shared" si="15"/>
        <v>3.2509631992914068E-2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2.6293047260621635E-2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2.6293047260621635E-2</v>
      </c>
      <c r="N28" s="228"/>
      <c r="O28" s="2"/>
      <c r="P28" s="22"/>
      <c r="V28" s="56"/>
      <c r="W28" s="110"/>
      <c r="X28" s="118"/>
      <c r="Y28" s="183">
        <f t="shared" si="9"/>
        <v>0.10517218904248654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5.2586094521243271E-2</v>
      </c>
      <c r="AF28" s="122">
        <f t="shared" si="10"/>
        <v>0.5</v>
      </c>
      <c r="AG28" s="121">
        <f t="shared" si="11"/>
        <v>5.2586094521243271E-2</v>
      </c>
      <c r="AH28" s="123">
        <f t="shared" si="12"/>
        <v>1</v>
      </c>
      <c r="AI28" s="183">
        <f t="shared" si="13"/>
        <v>2.6293047260621635E-2</v>
      </c>
      <c r="AJ28" s="120">
        <f t="shared" si="14"/>
        <v>0</v>
      </c>
      <c r="AK28" s="119">
        <f t="shared" si="15"/>
        <v>5.2586094521243271E-2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0.27723824493746491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0.27723824493746491</v>
      </c>
      <c r="N29" s="228"/>
      <c r="P29" s="22"/>
      <c r="V29" s="56"/>
      <c r="W29" s="110"/>
      <c r="X29" s="118"/>
      <c r="Y29" s="183">
        <f t="shared" si="9"/>
        <v>1.1089529797498596</v>
      </c>
      <c r="Z29" s="156">
        <f>Poor!Z29</f>
        <v>0.25</v>
      </c>
      <c r="AA29" s="121">
        <f t="shared" si="16"/>
        <v>0.27723824493746491</v>
      </c>
      <c r="AB29" s="156">
        <f>Poor!AB29</f>
        <v>0.25</v>
      </c>
      <c r="AC29" s="121">
        <f t="shared" si="7"/>
        <v>0.27723824493746491</v>
      </c>
      <c r="AD29" s="156">
        <f>Poor!AD29</f>
        <v>0.25</v>
      </c>
      <c r="AE29" s="121">
        <f t="shared" si="8"/>
        <v>0.27723824493746491</v>
      </c>
      <c r="AF29" s="122">
        <f t="shared" si="10"/>
        <v>0.25</v>
      </c>
      <c r="AG29" s="121">
        <f t="shared" si="11"/>
        <v>0.27723824493746491</v>
      </c>
      <c r="AH29" s="123">
        <f t="shared" si="12"/>
        <v>1</v>
      </c>
      <c r="AI29" s="183">
        <f t="shared" si="13"/>
        <v>0.27723824493746491</v>
      </c>
      <c r="AJ29" s="120">
        <f t="shared" si="14"/>
        <v>0.27723824493746491</v>
      </c>
      <c r="AK29" s="119">
        <f t="shared" si="15"/>
        <v>0.27723824493746491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17.074732402582217</v>
      </c>
      <c r="J30" s="230">
        <f>IF(I$32&lt;=1,I30,1-SUM(J6:J29))</f>
        <v>-6.2447073237801298E-3</v>
      </c>
      <c r="K30" s="22">
        <f t="shared" si="4"/>
        <v>0.57492883275217932</v>
      </c>
      <c r="L30" s="22">
        <f>IF(L124=L119,0,IF(K30="",0,(L119-L124)/(B119-B124)*K30))</f>
        <v>0.57492883275217932</v>
      </c>
      <c r="M30" s="175">
        <f t="shared" si="6"/>
        <v>-6.2447073237801298E-3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-2.4978829295120519E-2</v>
      </c>
      <c r="Z30" s="122">
        <f>IF($Y30=0,0,AA30/($Y$30))</f>
        <v>8.8893119169682842E-15</v>
      </c>
      <c r="AA30" s="187">
        <f>IF(AA79*4/$I$83+SUM(AA6:AA29)&lt;1,AA79*4/$I$83,1-SUM(AA6:AA29))</f>
        <v>-2.2204460492503131E-16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-2.8250610933983307</v>
      </c>
      <c r="AE30" s="187">
        <f>IF(AE79*4/$I$83+SUM(AE6:AE29)&lt;1,AE79*4/$I$83,1-SUM(AE6:AE29))</f>
        <v>7.0566718800283423E-2</v>
      </c>
      <c r="AF30" s="122">
        <f>IF($Y30=0,0,AG30/($Y$30))</f>
        <v>-10.343309140773744</v>
      </c>
      <c r="AG30" s="187">
        <f>IF(AG79*4/$I$83+SUM(AG6:AG29)&lt;1,AG79*4/$I$83,1-SUM(AG6:AG29))</f>
        <v>0.25836375337404704</v>
      </c>
      <c r="AH30" s="123">
        <f t="shared" si="12"/>
        <v>-13.168370234172066</v>
      </c>
      <c r="AI30" s="183">
        <f t="shared" si="13"/>
        <v>8.2232618043582562E-2</v>
      </c>
      <c r="AJ30" s="120">
        <f t="shared" si="14"/>
        <v>-1.1102230246251565E-16</v>
      </c>
      <c r="AK30" s="119">
        <f t="shared" si="15"/>
        <v>0.16446523608716523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-0.60505983769791372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18.681006280967765</v>
      </c>
      <c r="J32" s="17"/>
      <c r="L32" s="22">
        <f>SUM(L6:L30)</f>
        <v>1.6050598376979137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3.646090698530549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-4.1458983045894661E-2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1857.1428571428573</v>
      </c>
      <c r="J37" s="38">
        <f>J91*I$83</f>
        <v>1410.803292980331</v>
      </c>
      <c r="K37" s="40">
        <f t="shared" ref="K37:K52" si="28">(B37/B$65)</f>
        <v>6.8763562108247449E-3</v>
      </c>
      <c r="L37" s="22">
        <f t="shared" ref="L37:L52" si="29">(K37*H37)</f>
        <v>6.8763562108247449E-3</v>
      </c>
      <c r="M37" s="24">
        <f t="shared" ref="M37:M52" si="30">J37/B$65</f>
        <v>6.7908301901561099E-3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1410.803292980331</v>
      </c>
      <c r="AH37" s="123">
        <f>SUM(Z37,AB37,AD37,AF37)</f>
        <v>1</v>
      </c>
      <c r="AI37" s="112">
        <f>SUM(AA37,AC37,AE37,AG37)</f>
        <v>1410.803292980331</v>
      </c>
      <c r="AJ37" s="148">
        <f>(AA37+AC37)</f>
        <v>0</v>
      </c>
      <c r="AK37" s="147">
        <f>(AE37+AG37)</f>
        <v>1410.803292980331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9.2857142857142865</v>
      </c>
      <c r="J38" s="38">
        <f t="shared" ref="J38:J64" si="33">J92*I$83</f>
        <v>9.2857142857142865</v>
      </c>
      <c r="K38" s="40">
        <f t="shared" si="28"/>
        <v>4.4696315370360842E-5</v>
      </c>
      <c r="L38" s="22">
        <f t="shared" si="29"/>
        <v>4.4696315370360842E-5</v>
      </c>
      <c r="M38" s="24">
        <f t="shared" si="30"/>
        <v>4.4696315370360842E-5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9.2857142857142865</v>
      </c>
      <c r="AH38" s="123">
        <f t="shared" ref="AH38:AI58" si="35">SUM(Z38,AB38,AD38,AF38)</f>
        <v>1</v>
      </c>
      <c r="AI38" s="112">
        <f t="shared" si="35"/>
        <v>9.2857142857142865</v>
      </c>
      <c r="AJ38" s="148">
        <f t="shared" ref="AJ38:AJ64" si="36">(AA38+AC38)</f>
        <v>0</v>
      </c>
      <c r="AK38" s="147">
        <f t="shared" ref="AK38:AK64" si="37">(AE38+AG38)</f>
        <v>9.2857142857142865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18571.428571428572</v>
      </c>
      <c r="J39" s="38">
        <f t="shared" si="33"/>
        <v>17567.164552062892</v>
      </c>
      <c r="K39" s="40">
        <f t="shared" si="28"/>
        <v>8.4751090298414974E-2</v>
      </c>
      <c r="L39" s="22">
        <f t="shared" si="29"/>
        <v>8.4751090298414974E-2</v>
      </c>
      <c r="M39" s="24">
        <f t="shared" si="30"/>
        <v>8.4558656751910571E-2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0.47825746282096343</v>
      </c>
      <c r="AA39" s="147">
        <f>$J39*Z39</f>
        <v>8401.6275476279643</v>
      </c>
      <c r="AB39" s="122">
        <f>AB8</f>
        <v>0.34550449368108388</v>
      </c>
      <c r="AC39" s="147">
        <f>$J39*AB39</f>
        <v>6069.5342939727743</v>
      </c>
      <c r="AD39" s="122">
        <f>AD8</f>
        <v>0.17623804349795269</v>
      </c>
      <c r="AE39" s="147">
        <f>$J39*AD39</f>
        <v>3096.0027104621527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17567.164552062892</v>
      </c>
      <c r="AJ39" s="148">
        <f t="shared" si="36"/>
        <v>14471.161841600739</v>
      </c>
      <c r="AK39" s="147">
        <f t="shared" si="37"/>
        <v>3096.0027104621527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1957.1428571428573</v>
      </c>
      <c r="J40" s="38">
        <f t="shared" si="33"/>
        <v>1622.3881840209626</v>
      </c>
      <c r="K40" s="40">
        <f t="shared" si="28"/>
        <v>7.8734278613943331E-3</v>
      </c>
      <c r="L40" s="22">
        <f t="shared" si="29"/>
        <v>7.8734278613943331E-3</v>
      </c>
      <c r="M40" s="24">
        <f t="shared" si="30"/>
        <v>7.8092833458928571E-3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0.47825746282096349</v>
      </c>
      <c r="AA40" s="147">
        <f>$J40*Z40</f>
        <v>775.91925660057598</v>
      </c>
      <c r="AB40" s="122">
        <f>AB9</f>
        <v>0.34550449368108394</v>
      </c>
      <c r="AC40" s="147">
        <f>$J40*AB40</f>
        <v>560.54240807433587</v>
      </c>
      <c r="AD40" s="122">
        <f>AD9</f>
        <v>0.17623804349795255</v>
      </c>
      <c r="AE40" s="147">
        <f>$J40*AD40</f>
        <v>285.92651934605067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1622.3881840209624</v>
      </c>
      <c r="AJ40" s="148">
        <f t="shared" si="36"/>
        <v>1336.4616646749118</v>
      </c>
      <c r="AK40" s="147">
        <f t="shared" si="37"/>
        <v>285.92651934605067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3328.2857142857142</v>
      </c>
      <c r="J41" s="38">
        <f t="shared" si="33"/>
        <v>2777.3539122544362</v>
      </c>
      <c r="K41" s="40">
        <f t="shared" si="28"/>
        <v>1.3474219995111086E-2</v>
      </c>
      <c r="L41" s="22">
        <f t="shared" si="29"/>
        <v>1.3474219995111086E-2</v>
      </c>
      <c r="M41" s="24">
        <f t="shared" si="30"/>
        <v>1.3368652376932435E-2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0.47825746282096343</v>
      </c>
      <c r="AA41" s="147">
        <f>$J41*Z41</f>
        <v>1328.2902354306834</v>
      </c>
      <c r="AB41" s="122">
        <f>AB11</f>
        <v>0.34550449368108394</v>
      </c>
      <c r="AC41" s="147">
        <f>$J41*AB41</f>
        <v>959.58825722664665</v>
      </c>
      <c r="AD41" s="122">
        <f>AD11</f>
        <v>0.17623804349795261</v>
      </c>
      <c r="AE41" s="147">
        <f>$J41*AD41</f>
        <v>489.47541959710617</v>
      </c>
      <c r="AF41" s="122">
        <f t="shared" si="31"/>
        <v>0</v>
      </c>
      <c r="AG41" s="147">
        <f t="shared" si="34"/>
        <v>0</v>
      </c>
      <c r="AH41" s="123">
        <f t="shared" si="35"/>
        <v>0.99999999999999989</v>
      </c>
      <c r="AI41" s="112">
        <f t="shared" si="35"/>
        <v>2777.3539122544362</v>
      </c>
      <c r="AJ41" s="148">
        <f t="shared" si="36"/>
        <v>2287.8784926573298</v>
      </c>
      <c r="AK41" s="147">
        <f t="shared" si="37"/>
        <v>489.47541959710617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85.714285714285708</v>
      </c>
      <c r="J42" s="38">
        <f t="shared" si="33"/>
        <v>85.714285714285708</v>
      </c>
      <c r="K42" s="40">
        <f t="shared" si="28"/>
        <v>4.1258137264948459E-4</v>
      </c>
      <c r="L42" s="22">
        <f t="shared" si="29"/>
        <v>4.1258137264948459E-4</v>
      </c>
      <c r="M42" s="24">
        <f t="shared" si="30"/>
        <v>4.1258137264948459E-4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21.428571428571427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42.857142857142854</v>
      </c>
      <c r="AF42" s="122">
        <f t="shared" si="31"/>
        <v>0.25</v>
      </c>
      <c r="AG42" s="147">
        <f t="shared" si="34"/>
        <v>21.428571428571427</v>
      </c>
      <c r="AH42" s="123">
        <f t="shared" si="35"/>
        <v>1</v>
      </c>
      <c r="AI42" s="112">
        <f t="shared" si="35"/>
        <v>85.714285714285708</v>
      </c>
      <c r="AJ42" s="148">
        <f t="shared" si="36"/>
        <v>21.428571428571427</v>
      </c>
      <c r="AK42" s="147">
        <f t="shared" si="37"/>
        <v>64.285714285714278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290.42857142857144</v>
      </c>
      <c r="J43" s="38">
        <f t="shared" si="33"/>
        <v>290.42857142857144</v>
      </c>
      <c r="K43" s="40">
        <f t="shared" si="28"/>
        <v>1.3979632176606706E-3</v>
      </c>
      <c r="L43" s="22">
        <f t="shared" si="29"/>
        <v>1.3979632176606706E-3</v>
      </c>
      <c r="M43" s="24">
        <f t="shared" si="30"/>
        <v>1.3979632176606706E-3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72.607142857142861</v>
      </c>
      <c r="AB43" s="156">
        <f>Poor!AB43</f>
        <v>0.25</v>
      </c>
      <c r="AC43" s="147">
        <f t="shared" si="39"/>
        <v>72.607142857142861</v>
      </c>
      <c r="AD43" s="156">
        <f>Poor!AD43</f>
        <v>0.25</v>
      </c>
      <c r="AE43" s="147">
        <f t="shared" si="40"/>
        <v>72.607142857142861</v>
      </c>
      <c r="AF43" s="122">
        <f t="shared" si="31"/>
        <v>0.25</v>
      </c>
      <c r="AG43" s="147">
        <f t="shared" si="34"/>
        <v>72.607142857142861</v>
      </c>
      <c r="AH43" s="123">
        <f t="shared" si="35"/>
        <v>1</v>
      </c>
      <c r="AI43" s="112">
        <f t="shared" si="35"/>
        <v>290.42857142857144</v>
      </c>
      <c r="AJ43" s="148">
        <f t="shared" si="36"/>
        <v>145.21428571428572</v>
      </c>
      <c r="AK43" s="147">
        <f t="shared" si="37"/>
        <v>145.21428571428572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6496.4351614218895</v>
      </c>
      <c r="K44" s="40">
        <f t="shared" si="28"/>
        <v>3.0025437485660975E-2</v>
      </c>
      <c r="L44" s="22">
        <f t="shared" si="29"/>
        <v>3.0025437485660975E-2</v>
      </c>
      <c r="M44" s="24">
        <f t="shared" si="30"/>
        <v>3.1270261589324562E-2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1624.1087903554724</v>
      </c>
      <c r="AB44" s="156">
        <f>Poor!AB44</f>
        <v>0.25</v>
      </c>
      <c r="AC44" s="147">
        <f t="shared" si="39"/>
        <v>1624.1087903554724</v>
      </c>
      <c r="AD44" s="156">
        <f>Poor!AD44</f>
        <v>0.25</v>
      </c>
      <c r="AE44" s="147">
        <f t="shared" si="40"/>
        <v>1624.1087903554724</v>
      </c>
      <c r="AF44" s="122">
        <f t="shared" si="31"/>
        <v>0.25</v>
      </c>
      <c r="AG44" s="147">
        <f t="shared" si="34"/>
        <v>1624.1087903554724</v>
      </c>
      <c r="AH44" s="123">
        <f t="shared" si="35"/>
        <v>1</v>
      </c>
      <c r="AI44" s="112">
        <f t="shared" si="35"/>
        <v>6496.4351614218895</v>
      </c>
      <c r="AJ44" s="148">
        <f t="shared" si="36"/>
        <v>3248.2175807109447</v>
      </c>
      <c r="AK44" s="147">
        <f t="shared" si="37"/>
        <v>3248.2175807109447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14.729205617363364</v>
      </c>
      <c r="K45" s="40">
        <f t="shared" si="28"/>
        <v>6.807592648716497E-5</v>
      </c>
      <c r="L45" s="22">
        <f t="shared" si="29"/>
        <v>6.807592648716497E-5</v>
      </c>
      <c r="M45" s="24">
        <f t="shared" si="30"/>
        <v>7.0898285169229889E-5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3.6823014043408411</v>
      </c>
      <c r="AB45" s="156">
        <f>Poor!AB45</f>
        <v>0.25</v>
      </c>
      <c r="AC45" s="147">
        <f t="shared" si="39"/>
        <v>3.6823014043408411</v>
      </c>
      <c r="AD45" s="156">
        <f>Poor!AD45</f>
        <v>0.25</v>
      </c>
      <c r="AE45" s="147">
        <f t="shared" si="40"/>
        <v>3.6823014043408411</v>
      </c>
      <c r="AF45" s="122">
        <f t="shared" si="31"/>
        <v>0.25</v>
      </c>
      <c r="AG45" s="147">
        <f t="shared" si="34"/>
        <v>3.6823014043408411</v>
      </c>
      <c r="AH45" s="123">
        <f t="shared" si="35"/>
        <v>1</v>
      </c>
      <c r="AI45" s="112">
        <f t="shared" si="35"/>
        <v>14.729205617363364</v>
      </c>
      <c r="AJ45" s="148">
        <f t="shared" si="36"/>
        <v>7.3646028086816822</v>
      </c>
      <c r="AK45" s="147">
        <f t="shared" si="37"/>
        <v>7.3646028086816822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1978.5714285714284</v>
      </c>
      <c r="J46" s="38">
        <f t="shared" si="33"/>
        <v>1773.2552290566664</v>
      </c>
      <c r="K46" s="40">
        <f t="shared" si="28"/>
        <v>8.5748161948984557E-3</v>
      </c>
      <c r="L46" s="22">
        <f t="shared" si="29"/>
        <v>8.5748161948984557E-3</v>
      </c>
      <c r="M46" s="24">
        <f t="shared" si="30"/>
        <v>8.5354742253908843E-3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443.3138072641666</v>
      </c>
      <c r="AB46" s="156">
        <f>Poor!AB46</f>
        <v>0.25</v>
      </c>
      <c r="AC46" s="147">
        <f t="shared" si="39"/>
        <v>443.3138072641666</v>
      </c>
      <c r="AD46" s="156">
        <f>Poor!AD46</f>
        <v>0.25</v>
      </c>
      <c r="AE46" s="147">
        <f t="shared" si="40"/>
        <v>443.3138072641666</v>
      </c>
      <c r="AF46" s="122">
        <f t="shared" si="31"/>
        <v>0.25</v>
      </c>
      <c r="AG46" s="147">
        <f t="shared" si="34"/>
        <v>443.3138072641666</v>
      </c>
      <c r="AH46" s="123">
        <f t="shared" si="35"/>
        <v>1</v>
      </c>
      <c r="AI46" s="112">
        <f t="shared" si="35"/>
        <v>1773.2552290566664</v>
      </c>
      <c r="AJ46" s="148">
        <f t="shared" si="36"/>
        <v>886.6276145283332</v>
      </c>
      <c r="AK46" s="147">
        <f t="shared" si="37"/>
        <v>886.6276145283332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1902.8571428571429</v>
      </c>
      <c r="J47" s="38">
        <f t="shared" si="33"/>
        <v>1919.2229268764356</v>
      </c>
      <c r="K47" s="40">
        <f t="shared" si="28"/>
        <v>9.2349463911376318E-3</v>
      </c>
      <c r="L47" s="22">
        <f t="shared" si="29"/>
        <v>9.2349463911376318E-3</v>
      </c>
      <c r="M47" s="24">
        <f t="shared" si="30"/>
        <v>9.2380823452288159E-3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479.80573171910891</v>
      </c>
      <c r="AB47" s="156">
        <f>Poor!AB47</f>
        <v>0.25</v>
      </c>
      <c r="AC47" s="147">
        <f t="shared" si="39"/>
        <v>479.80573171910891</v>
      </c>
      <c r="AD47" s="156">
        <f>Poor!AD47</f>
        <v>0.25</v>
      </c>
      <c r="AE47" s="147">
        <f t="shared" si="40"/>
        <v>479.80573171910891</v>
      </c>
      <c r="AF47" s="122">
        <f t="shared" si="31"/>
        <v>0.25</v>
      </c>
      <c r="AG47" s="147">
        <f t="shared" si="34"/>
        <v>479.80573171910891</v>
      </c>
      <c r="AH47" s="123">
        <f t="shared" si="35"/>
        <v>1</v>
      </c>
      <c r="AI47" s="112">
        <f t="shared" si="35"/>
        <v>1919.2229268764356</v>
      </c>
      <c r="AJ47" s="148">
        <f t="shared" si="36"/>
        <v>959.61146343821781</v>
      </c>
      <c r="AK47" s="147">
        <f t="shared" si="37"/>
        <v>959.61146343821781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64.285714285714221</v>
      </c>
      <c r="J48" s="38">
        <f t="shared" si="33"/>
        <v>2065.6723199904823</v>
      </c>
      <c r="K48" s="40">
        <f t="shared" si="28"/>
        <v>9.5595104042885595E-3</v>
      </c>
      <c r="L48" s="22">
        <f t="shared" si="29"/>
        <v>9.5595104042885595E-3</v>
      </c>
      <c r="M48" s="24">
        <f t="shared" si="30"/>
        <v>9.9430090809667169E-3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516.41807999762057</v>
      </c>
      <c r="AB48" s="156">
        <f>Poor!AB48</f>
        <v>0.25</v>
      </c>
      <c r="AC48" s="147">
        <f t="shared" si="39"/>
        <v>516.41807999762057</v>
      </c>
      <c r="AD48" s="156">
        <f>Poor!AD48</f>
        <v>0.25</v>
      </c>
      <c r="AE48" s="147">
        <f t="shared" si="40"/>
        <v>516.41807999762057</v>
      </c>
      <c r="AF48" s="122">
        <f t="shared" si="31"/>
        <v>0.25</v>
      </c>
      <c r="AG48" s="147">
        <f t="shared" si="34"/>
        <v>516.41807999762057</v>
      </c>
      <c r="AH48" s="123">
        <f t="shared" si="35"/>
        <v>1</v>
      </c>
      <c r="AI48" s="112">
        <f t="shared" si="35"/>
        <v>2065.6723199904823</v>
      </c>
      <c r="AJ48" s="148">
        <f t="shared" si="36"/>
        <v>1032.8361599952411</v>
      </c>
      <c r="AK48" s="147">
        <f t="shared" si="37"/>
        <v>1032.8361599952411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2393.1239631847452</v>
      </c>
      <c r="K49" s="40">
        <f t="shared" si="28"/>
        <v>1.1060618965111603E-2</v>
      </c>
      <c r="L49" s="22">
        <f t="shared" si="29"/>
        <v>1.1060618965111603E-2</v>
      </c>
      <c r="M49" s="24">
        <f t="shared" si="30"/>
        <v>1.1519180979263265E-2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598.2809907961863</v>
      </c>
      <c r="AB49" s="156">
        <f>Poor!AB49</f>
        <v>0.25</v>
      </c>
      <c r="AC49" s="147">
        <f t="shared" si="39"/>
        <v>598.2809907961863</v>
      </c>
      <c r="AD49" s="156">
        <f>Poor!AD49</f>
        <v>0.25</v>
      </c>
      <c r="AE49" s="147">
        <f t="shared" si="40"/>
        <v>598.2809907961863</v>
      </c>
      <c r="AF49" s="122">
        <f t="shared" si="31"/>
        <v>0.25</v>
      </c>
      <c r="AG49" s="147">
        <f t="shared" si="34"/>
        <v>598.2809907961863</v>
      </c>
      <c r="AH49" s="123">
        <f t="shared" si="35"/>
        <v>1</v>
      </c>
      <c r="AI49" s="112">
        <f t="shared" si="35"/>
        <v>2393.1239631847452</v>
      </c>
      <c r="AJ49" s="148">
        <f t="shared" si="36"/>
        <v>1196.5619815923726</v>
      </c>
      <c r="AK49" s="147">
        <f t="shared" si="37"/>
        <v>1196.5619815923726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2024.7142857142858</v>
      </c>
      <c r="J50" s="38">
        <f t="shared" si="33"/>
        <v>2234.0475413065105</v>
      </c>
      <c r="K50" s="40">
        <f t="shared" si="28"/>
        <v>1.0713362976464951E-2</v>
      </c>
      <c r="L50" s="22">
        <f t="shared" si="29"/>
        <v>1.0713362976464951E-2</v>
      </c>
      <c r="M50" s="24">
        <f t="shared" si="30"/>
        <v>1.0753474680158541E-2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558.51188532662763</v>
      </c>
      <c r="AB50" s="156">
        <f>Poor!AB55</f>
        <v>0.25</v>
      </c>
      <c r="AC50" s="147">
        <f t="shared" si="39"/>
        <v>558.51188532662763</v>
      </c>
      <c r="AD50" s="156">
        <f>Poor!AD55</f>
        <v>0.25</v>
      </c>
      <c r="AE50" s="147">
        <f t="shared" si="40"/>
        <v>558.51188532662763</v>
      </c>
      <c r="AF50" s="122">
        <f t="shared" si="31"/>
        <v>0.25</v>
      </c>
      <c r="AG50" s="147">
        <f t="shared" si="34"/>
        <v>558.51188532662763</v>
      </c>
      <c r="AH50" s="123">
        <f t="shared" si="35"/>
        <v>1</v>
      </c>
      <c r="AI50" s="112">
        <f t="shared" si="35"/>
        <v>2234.0475413065105</v>
      </c>
      <c r="AJ50" s="148">
        <f t="shared" si="36"/>
        <v>1117.0237706532553</v>
      </c>
      <c r="AK50" s="147">
        <f t="shared" si="37"/>
        <v>1117.0237706532553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494.6930169467999</v>
      </c>
      <c r="K51" s="40">
        <f t="shared" si="28"/>
        <v>2.2863884400992273E-3</v>
      </c>
      <c r="L51" s="22">
        <f t="shared" si="29"/>
        <v>2.2863884400992273E-3</v>
      </c>
      <c r="M51" s="24">
        <f t="shared" si="30"/>
        <v>2.3811797796736305E-3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123.67325423669998</v>
      </c>
      <c r="AB51" s="156">
        <f>Poor!AB56</f>
        <v>0.25</v>
      </c>
      <c r="AC51" s="147">
        <f t="shared" si="39"/>
        <v>123.67325423669998</v>
      </c>
      <c r="AD51" s="156">
        <f>Poor!AD56</f>
        <v>0.25</v>
      </c>
      <c r="AE51" s="147">
        <f t="shared" si="40"/>
        <v>123.67325423669998</v>
      </c>
      <c r="AF51" s="122">
        <f t="shared" si="31"/>
        <v>0.25</v>
      </c>
      <c r="AG51" s="147">
        <f t="shared" si="34"/>
        <v>123.67325423669998</v>
      </c>
      <c r="AH51" s="123">
        <f t="shared" si="35"/>
        <v>1</v>
      </c>
      <c r="AI51" s="112">
        <f t="shared" si="35"/>
        <v>494.6930169467999</v>
      </c>
      <c r="AJ51" s="148">
        <f t="shared" si="36"/>
        <v>247.34650847339995</v>
      </c>
      <c r="AK51" s="147">
        <f t="shared" si="37"/>
        <v>247.34650847339995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246.42857142857144</v>
      </c>
      <c r="J52" s="38">
        <f t="shared" si="33"/>
        <v>138.56317675596091</v>
      </c>
      <c r="K52" s="40">
        <f t="shared" si="28"/>
        <v>6.8763562108247443E-4</v>
      </c>
      <c r="L52" s="22">
        <f t="shared" si="29"/>
        <v>6.8763562108247443E-4</v>
      </c>
      <c r="M52" s="24">
        <f t="shared" si="30"/>
        <v>6.6696683275422101E-4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34.640794188990228</v>
      </c>
      <c r="AB52" s="156">
        <f>Poor!AB57</f>
        <v>0.25</v>
      </c>
      <c r="AC52" s="147">
        <f t="shared" si="39"/>
        <v>34.640794188990228</v>
      </c>
      <c r="AD52" s="156">
        <f>Poor!AD57</f>
        <v>0.25</v>
      </c>
      <c r="AE52" s="147">
        <f t="shared" si="40"/>
        <v>34.640794188990228</v>
      </c>
      <c r="AF52" s="122">
        <f t="shared" si="31"/>
        <v>0.25</v>
      </c>
      <c r="AG52" s="147">
        <f t="shared" si="34"/>
        <v>34.640794188990228</v>
      </c>
      <c r="AH52" s="123">
        <f t="shared" si="35"/>
        <v>1</v>
      </c>
      <c r="AI52" s="112">
        <f t="shared" si="35"/>
        <v>138.56317675596091</v>
      </c>
      <c r="AJ52" s="148">
        <f t="shared" si="36"/>
        <v>69.281588377980455</v>
      </c>
      <c r="AK52" s="147">
        <f t="shared" si="37"/>
        <v>69.281588377980455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214.24299079801261</v>
      </c>
      <c r="K53" s="40">
        <f t="shared" ref="K53:K64" si="43">(B53/B$65)</f>
        <v>9.901952943587632E-4</v>
      </c>
      <c r="L53" s="22">
        <f t="shared" ref="L53:L64" si="44">(K53*H53)</f>
        <v>9.901952943587632E-4</v>
      </c>
      <c r="M53" s="24">
        <f t="shared" ref="M53:M64" si="45">J53/B$65</f>
        <v>1.0312477842797077E-3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112931.42857142857</v>
      </c>
      <c r="J58" s="38">
        <f t="shared" si="33"/>
        <v>112931.42857142857</v>
      </c>
      <c r="K58" s="40">
        <f t="shared" si="43"/>
        <v>0.54358971117811761</v>
      </c>
      <c r="L58" s="22">
        <f t="shared" si="44"/>
        <v>0.54358971117811761</v>
      </c>
      <c r="M58" s="24">
        <f t="shared" si="45"/>
        <v>0.54358971117811761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28232.857142857141</v>
      </c>
      <c r="AB58" s="156">
        <f>Poor!AB58</f>
        <v>0.25</v>
      </c>
      <c r="AC58" s="147">
        <f t="shared" si="39"/>
        <v>28232.857142857141</v>
      </c>
      <c r="AD58" s="156">
        <f>Poor!AD58</f>
        <v>0.25</v>
      </c>
      <c r="AE58" s="147">
        <f t="shared" si="40"/>
        <v>28232.857142857141</v>
      </c>
      <c r="AF58" s="122">
        <f t="shared" si="31"/>
        <v>0.25</v>
      </c>
      <c r="AG58" s="147">
        <f t="shared" si="34"/>
        <v>28232.857142857141</v>
      </c>
      <c r="AH58" s="123">
        <f t="shared" si="35"/>
        <v>1</v>
      </c>
      <c r="AI58" s="112">
        <f t="shared" si="35"/>
        <v>112931.42857142857</v>
      </c>
      <c r="AJ58" s="148">
        <f t="shared" si="36"/>
        <v>56465.714285714283</v>
      </c>
      <c r="AK58" s="147">
        <f t="shared" si="37"/>
        <v>56465.714285714283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1028.5714285714284</v>
      </c>
      <c r="J59" s="38">
        <f t="shared" si="33"/>
        <v>850.03560290641803</v>
      </c>
      <c r="K59" s="40">
        <f t="shared" si="43"/>
        <v>4.1258137264948459E-3</v>
      </c>
      <c r="L59" s="22">
        <f t="shared" si="44"/>
        <v>4.1258137264948459E-3</v>
      </c>
      <c r="M59" s="24">
        <f t="shared" si="45"/>
        <v>4.0916033182273924E-3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212.50890072660451</v>
      </c>
      <c r="AB59" s="156">
        <f>Poor!AB59</f>
        <v>0.25</v>
      </c>
      <c r="AC59" s="147">
        <f t="shared" si="39"/>
        <v>212.50890072660451</v>
      </c>
      <c r="AD59" s="156">
        <f>Poor!AD59</f>
        <v>0.25</v>
      </c>
      <c r="AE59" s="147">
        <f t="shared" si="40"/>
        <v>212.50890072660451</v>
      </c>
      <c r="AF59" s="122">
        <f t="shared" si="31"/>
        <v>0.25</v>
      </c>
      <c r="AG59" s="147">
        <f t="shared" si="34"/>
        <v>212.50890072660451</v>
      </c>
      <c r="AH59" s="123">
        <f t="shared" ref="AH59:AI64" si="46">SUM(Z59,AB59,AD59,AF59)</f>
        <v>1</v>
      </c>
      <c r="AI59" s="112">
        <f t="shared" si="46"/>
        <v>850.03560290641803</v>
      </c>
      <c r="AJ59" s="148">
        <f t="shared" si="36"/>
        <v>425.01780145320902</v>
      </c>
      <c r="AK59" s="147">
        <f t="shared" si="37"/>
        <v>425.01780145320902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36972</v>
      </c>
      <c r="J60" s="38">
        <f t="shared" si="33"/>
        <v>36972</v>
      </c>
      <c r="K60" s="40">
        <f t="shared" si="43"/>
        <v>0.17796284927862871</v>
      </c>
      <c r="L60" s="22">
        <f t="shared" si="44"/>
        <v>0.17796284927862871</v>
      </c>
      <c r="M60" s="24">
        <f t="shared" si="45"/>
        <v>0.17796284927862871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9243</v>
      </c>
      <c r="AB60" s="156">
        <f>Poor!AB60</f>
        <v>0.25</v>
      </c>
      <c r="AC60" s="147">
        <f t="shared" si="39"/>
        <v>9243</v>
      </c>
      <c r="AD60" s="156">
        <f>Poor!AD60</f>
        <v>0.25</v>
      </c>
      <c r="AE60" s="147">
        <f t="shared" si="40"/>
        <v>9243</v>
      </c>
      <c r="AF60" s="122">
        <f t="shared" si="31"/>
        <v>0.25</v>
      </c>
      <c r="AG60" s="147">
        <f t="shared" si="34"/>
        <v>9243</v>
      </c>
      <c r="AH60" s="123">
        <f t="shared" si="46"/>
        <v>1</v>
      </c>
      <c r="AI60" s="112">
        <f t="shared" si="46"/>
        <v>36972</v>
      </c>
      <c r="AJ60" s="148">
        <f t="shared" si="36"/>
        <v>18486</v>
      </c>
      <c r="AK60" s="147">
        <f t="shared" si="37"/>
        <v>18486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8692.2610394913372</v>
      </c>
      <c r="J61" s="38">
        <f t="shared" si="33"/>
        <v>8692.2610394913372</v>
      </c>
      <c r="K61" s="40">
        <f t="shared" si="43"/>
        <v>4.1839758229511345E-2</v>
      </c>
      <c r="L61" s="22">
        <f t="shared" si="44"/>
        <v>4.1839758229511345E-2</v>
      </c>
      <c r="M61" s="24">
        <f t="shared" si="45"/>
        <v>4.1839758229511345E-2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2173.0652598728343</v>
      </c>
      <c r="AB61" s="156">
        <f>Poor!AB61</f>
        <v>0.25</v>
      </c>
      <c r="AC61" s="147">
        <f t="shared" si="39"/>
        <v>2173.0652598728343</v>
      </c>
      <c r="AD61" s="156">
        <f>Poor!AD61</f>
        <v>0.25</v>
      </c>
      <c r="AE61" s="147">
        <f t="shared" si="40"/>
        <v>2173.0652598728343</v>
      </c>
      <c r="AF61" s="122">
        <f t="shared" si="31"/>
        <v>0.25</v>
      </c>
      <c r="AG61" s="147">
        <f t="shared" si="34"/>
        <v>2173.0652598728343</v>
      </c>
      <c r="AH61" s="123">
        <f t="shared" si="46"/>
        <v>1</v>
      </c>
      <c r="AI61" s="112">
        <f t="shared" si="46"/>
        <v>8692.2610394913372</v>
      </c>
      <c r="AJ61" s="148">
        <f t="shared" si="36"/>
        <v>4346.1305197456686</v>
      </c>
      <c r="AK61" s="147">
        <f t="shared" si="37"/>
        <v>4346.1305197456686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1114.2857142857142</v>
      </c>
      <c r="J62" s="38">
        <f t="shared" si="33"/>
        <v>1114.2857142857142</v>
      </c>
      <c r="K62" s="40">
        <f t="shared" si="43"/>
        <v>5.3635578444432997E-3</v>
      </c>
      <c r="L62" s="22">
        <f t="shared" si="44"/>
        <v>5.3635578444432997E-3</v>
      </c>
      <c r="M62" s="24">
        <f t="shared" si="45"/>
        <v>5.3635578444432997E-3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278.57142857142856</v>
      </c>
      <c r="AB62" s="156">
        <f>Poor!AB62</f>
        <v>0.25</v>
      </c>
      <c r="AC62" s="147">
        <f t="shared" si="39"/>
        <v>278.57142857142856</v>
      </c>
      <c r="AD62" s="156">
        <f>Poor!AD62</f>
        <v>0.25</v>
      </c>
      <c r="AE62" s="147">
        <f t="shared" si="40"/>
        <v>278.57142857142856</v>
      </c>
      <c r="AF62" s="122">
        <f t="shared" si="31"/>
        <v>0.25</v>
      </c>
      <c r="AG62" s="147">
        <f t="shared" si="34"/>
        <v>278.57142857142856</v>
      </c>
      <c r="AH62" s="123">
        <f t="shared" si="46"/>
        <v>1</v>
      </c>
      <c r="AI62" s="112">
        <f t="shared" si="46"/>
        <v>1114.2857142857142</v>
      </c>
      <c r="AJ62" s="148">
        <f t="shared" si="36"/>
        <v>557.14285714285711</v>
      </c>
      <c r="AK62" s="147">
        <f t="shared" si="37"/>
        <v>557.14285714285711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6042.8571428571431</v>
      </c>
      <c r="J64" s="38">
        <f t="shared" si="33"/>
        <v>6042.857142857144</v>
      </c>
      <c r="K64" s="40">
        <f t="shared" si="43"/>
        <v>2.908698677178867E-2</v>
      </c>
      <c r="L64" s="22">
        <f t="shared" si="44"/>
        <v>2.908698677178867E-2</v>
      </c>
      <c r="M64" s="24">
        <f t="shared" si="45"/>
        <v>2.9086986771788673E-2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1510.714285714286</v>
      </c>
      <c r="AB64" s="156">
        <f>Poor!AB64</f>
        <v>0.25</v>
      </c>
      <c r="AC64" s="149">
        <f t="shared" si="39"/>
        <v>1510.714285714286</v>
      </c>
      <c r="AD64" s="156">
        <f>Poor!AD64</f>
        <v>0.25</v>
      </c>
      <c r="AE64" s="149">
        <f t="shared" si="40"/>
        <v>1510.714285714286</v>
      </c>
      <c r="AF64" s="150">
        <f t="shared" si="31"/>
        <v>0.25</v>
      </c>
      <c r="AG64" s="149">
        <f t="shared" si="34"/>
        <v>1510.714285714286</v>
      </c>
      <c r="AH64" s="123">
        <f t="shared" si="46"/>
        <v>1</v>
      </c>
      <c r="AI64" s="112">
        <f t="shared" si="46"/>
        <v>6042.857142857144</v>
      </c>
      <c r="AJ64" s="151">
        <f t="shared" si="36"/>
        <v>3021.428571428572</v>
      </c>
      <c r="AK64" s="149">
        <f t="shared" si="37"/>
        <v>3021.428571428572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199097.68961091989</v>
      </c>
      <c r="J65" s="39">
        <f>SUM(J37:J64)</f>
        <v>208109.99211567122</v>
      </c>
      <c r="K65" s="40">
        <f>SUM(K37:K64)</f>
        <v>1</v>
      </c>
      <c r="L65" s="22">
        <f>SUM(L37:L64)</f>
        <v>1</v>
      </c>
      <c r="M65" s="24">
        <f>SUM(M37:M64)</f>
        <v>1.0017269057734992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56633.025406976449</v>
      </c>
      <c r="AB65" s="137"/>
      <c r="AC65" s="153">
        <f>SUM(AC37:AC64)</f>
        <v>53695.424755162399</v>
      </c>
      <c r="AD65" s="137"/>
      <c r="AE65" s="153">
        <f>SUM(AE37:AE64)</f>
        <v>50020.021588151103</v>
      </c>
      <c r="AF65" s="137"/>
      <c r="AG65" s="153">
        <f>SUM(AG37:AG64)</f>
        <v>47547.277374583267</v>
      </c>
      <c r="AH65" s="137"/>
      <c r="AI65" s="153">
        <f>SUM(AI37:AI64)</f>
        <v>207895.7491248732</v>
      </c>
      <c r="AJ65" s="153">
        <f>SUM(AJ37:AJ64)</f>
        <v>110328.45016213885</v>
      </c>
      <c r="AK65" s="153">
        <f>SUM(AK37:AK64)</f>
        <v>97567.298962734363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13674.870846626609</v>
      </c>
      <c r="J70" s="51">
        <f>J124*I$83</f>
        <v>13674.870846626609</v>
      </c>
      <c r="K70" s="40">
        <f>B70/B$76</f>
        <v>6.5823298154898971E-2</v>
      </c>
      <c r="L70" s="22">
        <f>(L124*G$37*F$9/F$7)/B$130</f>
        <v>6.5823298154898971E-2</v>
      </c>
      <c r="M70" s="24">
        <f>J70/B$76</f>
        <v>6.5823298154898971E-2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3418.7177116566522</v>
      </c>
      <c r="AB70" s="156">
        <f>Poor!AB70</f>
        <v>0.25</v>
      </c>
      <c r="AC70" s="147">
        <f>$J70*AB70</f>
        <v>3418.7177116566522</v>
      </c>
      <c r="AD70" s="156">
        <f>Poor!AD70</f>
        <v>0.25</v>
      </c>
      <c r="AE70" s="147">
        <f>$J70*AD70</f>
        <v>3418.7177116566522</v>
      </c>
      <c r="AF70" s="156">
        <f>Poor!AF70</f>
        <v>0.25</v>
      </c>
      <c r="AG70" s="147">
        <f>$J70*AF70</f>
        <v>3418.7177116566522</v>
      </c>
      <c r="AH70" s="155">
        <f>SUM(Z70,AB70,AD70,AF70)</f>
        <v>1</v>
      </c>
      <c r="AI70" s="147">
        <f>SUM(AA70,AC70,AE70,AG70)</f>
        <v>13674.870846626609</v>
      </c>
      <c r="AJ70" s="148">
        <f>(AA70+AC70)</f>
        <v>6837.4354233133045</v>
      </c>
      <c r="AK70" s="147">
        <f>(AE70+AG70)</f>
        <v>6837.4354233133045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13673.428571428574</v>
      </c>
      <c r="J71" s="51">
        <f t="shared" ref="J71:J72" si="49">J125*I$83</f>
        <v>13673.428571428574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25266.857142857141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26950.714285714286</v>
      </c>
      <c r="K73" s="40">
        <f>B73/B$76</f>
        <v>0.12972589809531421</v>
      </c>
      <c r="L73" s="22">
        <f>(L127*G$37*F$9/F$7)/B$130</f>
        <v>0.12972589809531421</v>
      </c>
      <c r="M73" s="24">
        <f>J73/B$76</f>
        <v>0.12972589809531421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2425.5642857142857</v>
      </c>
      <c r="AB73" s="156">
        <f>Poor!AB73</f>
        <v>0.09</v>
      </c>
      <c r="AC73" s="147">
        <f>$H$73*$B$73*AB73</f>
        <v>2425.5642857142857</v>
      </c>
      <c r="AD73" s="156">
        <f>Poor!AD73</f>
        <v>0.23</v>
      </c>
      <c r="AE73" s="147">
        <f>$H$73*$B$73*AD73</f>
        <v>6198.6642857142861</v>
      </c>
      <c r="AF73" s="156">
        <f>Poor!AF73</f>
        <v>0.59</v>
      </c>
      <c r="AG73" s="147">
        <f>$H$73*$B$73*AF73</f>
        <v>15900.921428571428</v>
      </c>
      <c r="AH73" s="155">
        <f>SUM(Z73,AB73,AD73,AF73)</f>
        <v>1</v>
      </c>
      <c r="AI73" s="147">
        <f>SUM(AA73,AC73,AE73,AG73)</f>
        <v>26950.714285714283</v>
      </c>
      <c r="AJ73" s="148">
        <f>(AA73+AC73)</f>
        <v>4851.1285714285714</v>
      </c>
      <c r="AK73" s="147">
        <f>(AE73+AG73)</f>
        <v>22099.585714285713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185422.8187642933</v>
      </c>
      <c r="J74" s="51">
        <f>J128*I$83</f>
        <v>-67.81431222654048</v>
      </c>
      <c r="K74" s="40">
        <f>B74/B$76</f>
        <v>3.0052442019310059E-2</v>
      </c>
      <c r="L74" s="22">
        <f>(L128*G$37*F$9/F$7)/B$130</f>
        <v>3.0052442019310056E-2</v>
      </c>
      <c r="M74" s="24">
        <f>J74/B$76</f>
        <v>-3.2642075694324599E-4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-6.0282257381639423E-13</v>
      </c>
      <c r="AB74" s="156"/>
      <c r="AC74" s="147">
        <f>AC30*$I$83/4</f>
        <v>0</v>
      </c>
      <c r="AD74" s="156"/>
      <c r="AE74" s="147">
        <f>AE30*$I$83/4</f>
        <v>191.57957504676619</v>
      </c>
      <c r="AF74" s="156"/>
      <c r="AG74" s="147">
        <f>AG30*$I$83/4</f>
        <v>701.42439552806081</v>
      </c>
      <c r="AH74" s="155"/>
      <c r="AI74" s="147">
        <f>SUM(AA74,AC74,AE74,AG74)</f>
        <v>893.00397057482644</v>
      </c>
      <c r="AJ74" s="148">
        <f>(AA74+AC74)</f>
        <v>-6.0282257381639423E-13</v>
      </c>
      <c r="AK74" s="147">
        <f>(AE74+AG74)</f>
        <v>893.00397057482701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128611.93558127119</v>
      </c>
      <c r="K75" s="40">
        <f>B75/B$76</f>
        <v>0.58696126886457367</v>
      </c>
      <c r="L75" s="22">
        <f>(L129*G$37*F$9/F$7)/B$130</f>
        <v>0.58696126886457378</v>
      </c>
      <c r="M75" s="24">
        <f>J75/B$76</f>
        <v>0.61906703741432623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53214.307695319796</v>
      </c>
      <c r="AB75" s="158"/>
      <c r="AC75" s="149">
        <f>AA75+AC65-SUM(AC70,AC74)</f>
        <v>103491.01473882556</v>
      </c>
      <c r="AD75" s="158"/>
      <c r="AE75" s="149">
        <f>AC75+AE65-SUM(AE70,AE74)</f>
        <v>149900.73904027324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193327.87430767179</v>
      </c>
      <c r="AJ75" s="151">
        <f>AJ76-SUM(AJ70,AJ74)</f>
        <v>103491.01473882554</v>
      </c>
      <c r="AK75" s="149">
        <f>AJ75+AK76-SUM(AK70,AK74)</f>
        <v>193327.87430767177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199097.68961091992</v>
      </c>
      <c r="J76" s="51">
        <f>J130*I$83</f>
        <v>208109.99211567128</v>
      </c>
      <c r="K76" s="40">
        <f>SUM(K70:K75)</f>
        <v>0.81256290713409696</v>
      </c>
      <c r="L76" s="22">
        <f>SUM(L70:L75)</f>
        <v>0.81256290713409696</v>
      </c>
      <c r="M76" s="24">
        <f>SUM(M70:M75)</f>
        <v>0.81428981290759617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56633.025406976449</v>
      </c>
      <c r="AB76" s="137"/>
      <c r="AC76" s="153">
        <f>AC65</f>
        <v>53695.424755162399</v>
      </c>
      <c r="AD76" s="137"/>
      <c r="AE76" s="153">
        <f>AE65</f>
        <v>50020.021588151103</v>
      </c>
      <c r="AF76" s="137"/>
      <c r="AG76" s="153">
        <f>AG65</f>
        <v>47547.277374583267</v>
      </c>
      <c r="AH76" s="137"/>
      <c r="AI76" s="153">
        <f>SUM(AA76,AC76,AE76,AG76)</f>
        <v>207895.74912487323</v>
      </c>
      <c r="AJ76" s="154">
        <f>SUM(AA76,AC76)</f>
        <v>110328.45016213885</v>
      </c>
      <c r="AK76" s="154">
        <f>SUM(AE76,AG76)</f>
        <v>97567.298962734378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13673.428571428571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53214.307695319796</v>
      </c>
      <c r="AD78" s="112"/>
      <c r="AE78" s="112">
        <f>AC75</f>
        <v>103491.01473882556</v>
      </c>
      <c r="AF78" s="112"/>
      <c r="AG78" s="112">
        <f>AE75</f>
        <v>149900.73904027324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53214.307695319796</v>
      </c>
      <c r="AB79" s="112"/>
      <c r="AC79" s="112">
        <f>AA79-AA74+AC65-AC70</f>
        <v>103491.01473882556</v>
      </c>
      <c r="AD79" s="112"/>
      <c r="AE79" s="112">
        <f>AC79-AC74+AE65-AE70</f>
        <v>150092.31861532002</v>
      </c>
      <c r="AF79" s="112"/>
      <c r="AG79" s="112">
        <f>AE79-AE74+AG65-AG70</f>
        <v>194029.29870319986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10859.486075240146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2714.8715188100364</v>
      </c>
      <c r="AB83" s="112"/>
      <c r="AC83" s="165">
        <f>$I$83*AB82/4</f>
        <v>2714.8715188100364</v>
      </c>
      <c r="AD83" s="112"/>
      <c r="AE83" s="165">
        <f>$I$83*AD82/4</f>
        <v>2714.8715188100364</v>
      </c>
      <c r="AF83" s="112"/>
      <c r="AG83" s="165">
        <f>$I$83*AF82/4</f>
        <v>2714.8715188100364</v>
      </c>
      <c r="AH83" s="165">
        <f>SUM(AA83,AC83,AE83,AG83)</f>
        <v>10859.486075240146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22094.400750382236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1</v>
      </c>
      <c r="I91" s="22">
        <f t="shared" ref="I91" si="52">(D91*H91)</f>
        <v>0.17101572250064223</v>
      </c>
      <c r="J91" s="24">
        <f>IF(I$32&lt;=1+I$131,I91,L91+J$33*(I91-L91))</f>
        <v>0.12991437009132428</v>
      </c>
      <c r="K91" s="22">
        <f t="shared" ref="K91" si="53">(B91)</f>
        <v>0.1315505557697248</v>
      </c>
      <c r="L91" s="22">
        <f t="shared" ref="L91" si="54">(K91*H91)</f>
        <v>0.1315505557697248</v>
      </c>
      <c r="M91" s="226">
        <f t="shared" si="50"/>
        <v>0.12991437009132428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1</v>
      </c>
      <c r="I92" s="22">
        <f t="shared" ref="I92:I118" si="59">(D92*H92)</f>
        <v>8.5507861250321124E-4</v>
      </c>
      <c r="J92" s="24">
        <f t="shared" ref="J92:J118" si="60">IF(I$32&lt;=1+I$131,I92,L92+J$33*(I92-L92))</f>
        <v>8.5507861250321124E-4</v>
      </c>
      <c r="K92" s="22">
        <f t="shared" ref="K92:K118" si="61">(B92)</f>
        <v>8.5507861250321124E-4</v>
      </c>
      <c r="L92" s="22">
        <f t="shared" ref="L92:L118" si="62">(K92*H92)</f>
        <v>8.5507861250321124E-4</v>
      </c>
      <c r="M92" s="226">
        <f t="shared" ref="M92:M118" si="63">(J92)</f>
        <v>8.5507861250321124E-4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1</v>
      </c>
      <c r="I93" s="22">
        <f t="shared" si="59"/>
        <v>1.7101572250064225</v>
      </c>
      <c r="J93" s="24">
        <f t="shared" si="60"/>
        <v>1.6176791820854572</v>
      </c>
      <c r="K93" s="22">
        <f t="shared" si="61"/>
        <v>1.6213605998618583</v>
      </c>
      <c r="L93" s="22">
        <f t="shared" si="62"/>
        <v>1.6213605998618583</v>
      </c>
      <c r="M93" s="226">
        <f t="shared" si="63"/>
        <v>1.6176791820854572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1</v>
      </c>
      <c r="I94" s="22">
        <f t="shared" si="59"/>
        <v>0.180224261404523</v>
      </c>
      <c r="J94" s="24">
        <f t="shared" si="60"/>
        <v>0.14939824709753452</v>
      </c>
      <c r="K94" s="22">
        <f t="shared" si="61"/>
        <v>0.15062538635633491</v>
      </c>
      <c r="L94" s="22">
        <f t="shared" si="62"/>
        <v>0.15062538635633491</v>
      </c>
      <c r="M94" s="226">
        <f t="shared" si="63"/>
        <v>0.14939824709753452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1</v>
      </c>
      <c r="I95" s="22">
        <f t="shared" si="59"/>
        <v>0.30648648483230484</v>
      </c>
      <c r="J95" s="24">
        <f t="shared" si="60"/>
        <v>0.25575371550840337</v>
      </c>
      <c r="K95" s="22">
        <f t="shared" si="61"/>
        <v>0.25777331403077575</v>
      </c>
      <c r="L95" s="22">
        <f t="shared" si="62"/>
        <v>0.25777331403077575</v>
      </c>
      <c r="M95" s="226">
        <f t="shared" si="63"/>
        <v>0.25575371550840337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1</v>
      </c>
      <c r="I96" s="22">
        <f t="shared" si="59"/>
        <v>7.8930333461834871E-3</v>
      </c>
      <c r="J96" s="24">
        <f t="shared" si="60"/>
        <v>7.8930333461834871E-3</v>
      </c>
      <c r="K96" s="22">
        <f t="shared" si="61"/>
        <v>7.8930333461834871E-3</v>
      </c>
      <c r="L96" s="22">
        <f t="shared" si="62"/>
        <v>7.8930333461834871E-3</v>
      </c>
      <c r="M96" s="226">
        <f t="shared" si="63"/>
        <v>7.8930333461834871E-3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1</v>
      </c>
      <c r="I97" s="22">
        <f t="shared" si="59"/>
        <v>2.674422798798505E-2</v>
      </c>
      <c r="J97" s="24">
        <f t="shared" si="60"/>
        <v>2.674422798798505E-2</v>
      </c>
      <c r="K97" s="22">
        <f t="shared" si="61"/>
        <v>2.674422798798505E-2</v>
      </c>
      <c r="L97" s="22">
        <f t="shared" si="62"/>
        <v>2.674422798798505E-2</v>
      </c>
      <c r="M97" s="226">
        <f t="shared" si="63"/>
        <v>2.674422798798505E-2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0.59822675920492197</v>
      </c>
      <c r="K98" s="22">
        <f t="shared" si="61"/>
        <v>0.5744122130046091</v>
      </c>
      <c r="L98" s="22">
        <f t="shared" si="62"/>
        <v>0.5744122130046091</v>
      </c>
      <c r="M98" s="226">
        <f t="shared" si="63"/>
        <v>0.59822675920492197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1.3563446295074921E-3</v>
      </c>
      <c r="K99" s="22">
        <f t="shared" si="61"/>
        <v>1.3023505021202753E-3</v>
      </c>
      <c r="L99" s="22">
        <f t="shared" si="62"/>
        <v>1.3023505021202753E-3</v>
      </c>
      <c r="M99" s="226">
        <f t="shared" si="63"/>
        <v>1.3563446295074921E-3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1</v>
      </c>
      <c r="I100" s="22">
        <f t="shared" si="59"/>
        <v>0.18219751974106882</v>
      </c>
      <c r="J100" s="24">
        <f t="shared" si="60"/>
        <v>0.16329089763278257</v>
      </c>
      <c r="K100" s="22">
        <f t="shared" si="61"/>
        <v>0.16404354304484681</v>
      </c>
      <c r="L100" s="22">
        <f t="shared" si="62"/>
        <v>0.16404354304484681</v>
      </c>
      <c r="M100" s="226">
        <f t="shared" si="63"/>
        <v>0.16329089763278257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1</v>
      </c>
      <c r="I101" s="22">
        <f t="shared" si="59"/>
        <v>0.17522534028527345</v>
      </c>
      <c r="J101" s="24">
        <f t="shared" si="60"/>
        <v>0.17673238987361509</v>
      </c>
      <c r="K101" s="22">
        <f t="shared" si="61"/>
        <v>0.17667239639874041</v>
      </c>
      <c r="L101" s="22">
        <f t="shared" si="62"/>
        <v>0.17667239639874041</v>
      </c>
      <c r="M101" s="226">
        <f t="shared" si="63"/>
        <v>0.17673238987361509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1</v>
      </c>
      <c r="I102" s="22">
        <f t="shared" si="59"/>
        <v>5.9197750096376123E-3</v>
      </c>
      <c r="J102" s="24">
        <f t="shared" si="60"/>
        <v>0.19021823921301931</v>
      </c>
      <c r="K102" s="22">
        <f t="shared" si="61"/>
        <v>0.1828815826310714</v>
      </c>
      <c r="L102" s="22">
        <f t="shared" si="62"/>
        <v>0.1828815826310714</v>
      </c>
      <c r="M102" s="226">
        <f t="shared" si="63"/>
        <v>0.19021823921301931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0.22037175116795976</v>
      </c>
      <c r="K103" s="22">
        <f t="shared" si="61"/>
        <v>0.21159906895560235</v>
      </c>
      <c r="L103" s="22">
        <f t="shared" si="62"/>
        <v>0.21159906895560235</v>
      </c>
      <c r="M103" s="226">
        <f t="shared" si="63"/>
        <v>0.22037175116795976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1</v>
      </c>
      <c r="I104" s="22">
        <f t="shared" si="59"/>
        <v>0.18644660269243096</v>
      </c>
      <c r="J104" s="24">
        <f t="shared" si="60"/>
        <v>0.20572313697240108</v>
      </c>
      <c r="K104" s="22">
        <f t="shared" si="61"/>
        <v>0.20495576588923123</v>
      </c>
      <c r="L104" s="22">
        <f t="shared" si="62"/>
        <v>0.20495576588923123</v>
      </c>
      <c r="M104" s="226">
        <f t="shared" si="63"/>
        <v>0.20572313697240108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4.5553998920327389E-2</v>
      </c>
      <c r="K105" s="22">
        <f t="shared" si="61"/>
        <v>4.3740559793433491E-2</v>
      </c>
      <c r="L105" s="22">
        <f t="shared" si="62"/>
        <v>4.3740559793433491E-2</v>
      </c>
      <c r="M105" s="226">
        <f t="shared" si="63"/>
        <v>4.5553998920327389E-2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1</v>
      </c>
      <c r="I106" s="22">
        <f t="shared" si="59"/>
        <v>2.2692470870277526E-2</v>
      </c>
      <c r="J106" s="24">
        <f t="shared" si="60"/>
        <v>1.2759644038025689E-2</v>
      </c>
      <c r="K106" s="22">
        <f t="shared" si="61"/>
        <v>1.3155055576972479E-2</v>
      </c>
      <c r="L106" s="22">
        <f t="shared" si="62"/>
        <v>1.3155055576972479E-2</v>
      </c>
      <c r="M106" s="226">
        <f t="shared" si="63"/>
        <v>1.2759644038025689E-2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1.9728649156472617E-2</v>
      </c>
      <c r="K107" s="22">
        <f t="shared" si="61"/>
        <v>1.8943280030840372E-2</v>
      </c>
      <c r="L107" s="22">
        <f t="shared" si="62"/>
        <v>1.8943280030840372E-2</v>
      </c>
      <c r="M107" s="226">
        <f t="shared" si="63"/>
        <v>1.9728649156472617E-2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1</v>
      </c>
      <c r="I112" s="22">
        <f t="shared" si="59"/>
        <v>10.399334534708284</v>
      </c>
      <c r="J112" s="24">
        <f t="shared" si="60"/>
        <v>10.399334534708284</v>
      </c>
      <c r="K112" s="22">
        <f t="shared" si="61"/>
        <v>10.399334534708284</v>
      </c>
      <c r="L112" s="22">
        <f t="shared" si="62"/>
        <v>10.399334534708284</v>
      </c>
      <c r="M112" s="226">
        <f t="shared" si="63"/>
        <v>10.399334534708284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1</v>
      </c>
      <c r="I113" s="22">
        <f t="shared" si="59"/>
        <v>9.4716400154201838E-2</v>
      </c>
      <c r="J113" s="24">
        <f t="shared" si="60"/>
        <v>7.8275859190474667E-2</v>
      </c>
      <c r="K113" s="22">
        <f t="shared" si="61"/>
        <v>7.8930333461834867E-2</v>
      </c>
      <c r="L113" s="22">
        <f t="shared" si="62"/>
        <v>7.8930333461834867E-2</v>
      </c>
      <c r="M113" s="226">
        <f t="shared" si="63"/>
        <v>7.8275859190474667E-2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1</v>
      </c>
      <c r="I114" s="22">
        <f t="shared" si="59"/>
        <v>3.4045810035427855</v>
      </c>
      <c r="J114" s="24">
        <f t="shared" si="60"/>
        <v>3.4045810035427855</v>
      </c>
      <c r="K114" s="22">
        <f t="shared" si="61"/>
        <v>3.4045810035427855</v>
      </c>
      <c r="L114" s="22">
        <f t="shared" si="62"/>
        <v>3.4045810035427855</v>
      </c>
      <c r="M114" s="226">
        <f t="shared" si="63"/>
        <v>3.4045810035427855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1</v>
      </c>
      <c r="I115" s="22">
        <f t="shared" si="59"/>
        <v>0.80043023944842784</v>
      </c>
      <c r="J115" s="24">
        <f t="shared" si="60"/>
        <v>0.80043023944842784</v>
      </c>
      <c r="K115" s="22">
        <f t="shared" si="61"/>
        <v>0.80043023944842784</v>
      </c>
      <c r="L115" s="22">
        <f t="shared" si="62"/>
        <v>0.80043023944842784</v>
      </c>
      <c r="M115" s="226">
        <f t="shared" si="63"/>
        <v>0.80043023944842784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1</v>
      </c>
      <c r="I116" s="22">
        <f t="shared" si="59"/>
        <v>0.10260943350038533</v>
      </c>
      <c r="J116" s="24">
        <f t="shared" si="60"/>
        <v>0.10260943350038533</v>
      </c>
      <c r="K116" s="22">
        <f t="shared" si="61"/>
        <v>0.10260943350038533</v>
      </c>
      <c r="L116" s="22">
        <f t="shared" si="62"/>
        <v>0.10260943350038533</v>
      </c>
      <c r="M116" s="226">
        <f t="shared" si="63"/>
        <v>0.10260943350038533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1</v>
      </c>
      <c r="I118" s="22">
        <f t="shared" si="59"/>
        <v>0.55645885090593594</v>
      </c>
      <c r="J118" s="24">
        <f t="shared" si="60"/>
        <v>0.55645885090593594</v>
      </c>
      <c r="K118" s="22">
        <f t="shared" si="61"/>
        <v>0.55645885090593594</v>
      </c>
      <c r="L118" s="22">
        <f t="shared" si="62"/>
        <v>0.55645885090593594</v>
      </c>
      <c r="M118" s="226">
        <f t="shared" si="63"/>
        <v>0.55645885090593594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18.333988204549275</v>
      </c>
      <c r="J119" s="24">
        <f>SUM(J91:J118)</f>
        <v>19.163889586834721</v>
      </c>
      <c r="K119" s="22">
        <f>SUM(K91:K118)</f>
        <v>19.130852407360489</v>
      </c>
      <c r="L119" s="22">
        <f>SUM(L91:L118)</f>
        <v>19.130852407360489</v>
      </c>
      <c r="M119" s="57">
        <f t="shared" si="50"/>
        <v>19.163889586834721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1.2592558019670561</v>
      </c>
      <c r="J124" s="236">
        <f>IF(SUMPRODUCT($B$124:$B124,$H$124:$H124)&lt;J$119,($B124*$H124),J$119)</f>
        <v>1.2592558019670561</v>
      </c>
      <c r="K124" s="22">
        <f>(B124)</f>
        <v>1.2592558019670561</v>
      </c>
      <c r="L124" s="29">
        <f>IF(SUMPRODUCT($B$124:$B124,$H$124:$H124)&lt;L$119,($B124*$H124),L$119)</f>
        <v>1.2592558019670561</v>
      </c>
      <c r="M124" s="57">
        <f t="shared" si="90"/>
        <v>1.2592558019670561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1.2591229894943441</v>
      </c>
      <c r="J125" s="236">
        <f>IF(SUMPRODUCT($B$124:$B125,$H$124:$H125)&lt;J$119,($B125*$H125),IF(SUMPRODUCT($B$124:$B124,$H$124:$H124)&lt;J$119,J$119-SUMPRODUCT($B$124:$B124,$H$124:$H124),0))</f>
        <v>1.2591229894943441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1.2591229894943441</v>
      </c>
      <c r="M125" s="57">
        <f t="shared" ref="M125:M126" si="92">(J125)</f>
        <v>1.2591229894943441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2.3267083697879682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2.3267083697879682</v>
      </c>
      <c r="M126" s="57">
        <f t="shared" si="92"/>
        <v>2.3267083697879682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2.4817670098737432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2.4817670098737432</v>
      </c>
      <c r="M127" s="57">
        <f t="shared" si="90"/>
        <v>2.4817670098737432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17.074732402582217</v>
      </c>
      <c r="J128" s="227">
        <f>(J30)</f>
        <v>-6.2447073237801298E-3</v>
      </c>
      <c r="K128" s="22">
        <f>(B128)</f>
        <v>0.57492883275217932</v>
      </c>
      <c r="L128" s="22">
        <f>IF(L124=L119,0,(L119-L124)/(B119-B124)*K128)</f>
        <v>0.57492883275217932</v>
      </c>
      <c r="M128" s="57">
        <f t="shared" si="90"/>
        <v>-6.2447073237801298E-3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11.843280123035388</v>
      </c>
      <c r="K129" s="29">
        <f>(B129)</f>
        <v>11.229069403485196</v>
      </c>
      <c r="L129" s="60">
        <f>IF(SUM(L124:L128)&gt;L130,0,L130-SUM(L124:L128))</f>
        <v>11.229069403485198</v>
      </c>
      <c r="M129" s="57">
        <f t="shared" si="90"/>
        <v>11.843280123035388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18.333988204549275</v>
      </c>
      <c r="J130" s="227">
        <f>(J119)</f>
        <v>19.163889586834721</v>
      </c>
      <c r="K130" s="22">
        <f>(B130)</f>
        <v>19.130852407360489</v>
      </c>
      <c r="L130" s="22">
        <f>(L119)</f>
        <v>19.130852407360489</v>
      </c>
      <c r="M130" s="57">
        <f t="shared" si="90"/>
        <v>19.163889586834721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1.2591229894943439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70" priority="180" operator="equal">
      <formula>16</formula>
    </cfRule>
    <cfRule type="cellIs" dxfId="369" priority="181" operator="equal">
      <formula>15</formula>
    </cfRule>
    <cfRule type="cellIs" dxfId="368" priority="182" operator="equal">
      <formula>14</formula>
    </cfRule>
    <cfRule type="cellIs" dxfId="367" priority="183" operator="equal">
      <formula>13</formula>
    </cfRule>
    <cfRule type="cellIs" dxfId="366" priority="184" operator="equal">
      <formula>12</formula>
    </cfRule>
    <cfRule type="cellIs" dxfId="365" priority="185" operator="equal">
      <formula>11</formula>
    </cfRule>
    <cfRule type="cellIs" dxfId="364" priority="186" operator="equal">
      <formula>10</formula>
    </cfRule>
    <cfRule type="cellIs" dxfId="363" priority="187" operator="equal">
      <formula>9</formula>
    </cfRule>
    <cfRule type="cellIs" dxfId="362" priority="188" operator="equal">
      <formula>8</formula>
    </cfRule>
    <cfRule type="cellIs" dxfId="361" priority="189" operator="equal">
      <formula>7</formula>
    </cfRule>
    <cfRule type="cellIs" dxfId="360" priority="190" operator="equal">
      <formula>6</formula>
    </cfRule>
    <cfRule type="cellIs" dxfId="359" priority="191" operator="equal">
      <formula>5</formula>
    </cfRule>
    <cfRule type="cellIs" dxfId="358" priority="192" operator="equal">
      <formula>4</formula>
    </cfRule>
    <cfRule type="cellIs" dxfId="357" priority="193" operator="equal">
      <formula>3</formula>
    </cfRule>
    <cfRule type="cellIs" dxfId="356" priority="194" operator="equal">
      <formula>2</formula>
    </cfRule>
    <cfRule type="cellIs" dxfId="355" priority="195" operator="equal">
      <formula>1</formula>
    </cfRule>
  </conditionalFormatting>
  <conditionalFormatting sqref="N29">
    <cfRule type="cellIs" dxfId="354" priority="164" operator="equal">
      <formula>16</formula>
    </cfRule>
    <cfRule type="cellIs" dxfId="353" priority="165" operator="equal">
      <formula>15</formula>
    </cfRule>
    <cfRule type="cellIs" dxfId="352" priority="166" operator="equal">
      <formula>14</formula>
    </cfRule>
    <cfRule type="cellIs" dxfId="351" priority="167" operator="equal">
      <formula>13</formula>
    </cfRule>
    <cfRule type="cellIs" dxfId="350" priority="168" operator="equal">
      <formula>12</formula>
    </cfRule>
    <cfRule type="cellIs" dxfId="349" priority="169" operator="equal">
      <formula>11</formula>
    </cfRule>
    <cfRule type="cellIs" dxfId="348" priority="170" operator="equal">
      <formula>10</formula>
    </cfRule>
    <cfRule type="cellIs" dxfId="347" priority="171" operator="equal">
      <formula>9</formula>
    </cfRule>
    <cfRule type="cellIs" dxfId="346" priority="172" operator="equal">
      <formula>8</formula>
    </cfRule>
    <cfRule type="cellIs" dxfId="345" priority="173" operator="equal">
      <formula>7</formula>
    </cfRule>
    <cfRule type="cellIs" dxfId="344" priority="174" operator="equal">
      <formula>6</formula>
    </cfRule>
    <cfRule type="cellIs" dxfId="343" priority="175" operator="equal">
      <formula>5</formula>
    </cfRule>
    <cfRule type="cellIs" dxfId="342" priority="176" operator="equal">
      <formula>4</formula>
    </cfRule>
    <cfRule type="cellIs" dxfId="341" priority="177" operator="equal">
      <formula>3</formula>
    </cfRule>
    <cfRule type="cellIs" dxfId="340" priority="178" operator="equal">
      <formula>2</formula>
    </cfRule>
    <cfRule type="cellIs" dxfId="339" priority="179" operator="equal">
      <formula>1</formula>
    </cfRule>
  </conditionalFormatting>
  <conditionalFormatting sqref="N113:N118">
    <cfRule type="cellIs" dxfId="338" priority="116" operator="equal">
      <formula>16</formula>
    </cfRule>
    <cfRule type="cellIs" dxfId="337" priority="117" operator="equal">
      <formula>15</formula>
    </cfRule>
    <cfRule type="cellIs" dxfId="336" priority="118" operator="equal">
      <formula>14</formula>
    </cfRule>
    <cfRule type="cellIs" dxfId="335" priority="119" operator="equal">
      <formula>13</formula>
    </cfRule>
    <cfRule type="cellIs" dxfId="334" priority="120" operator="equal">
      <formula>12</formula>
    </cfRule>
    <cfRule type="cellIs" dxfId="333" priority="121" operator="equal">
      <formula>11</formula>
    </cfRule>
    <cfRule type="cellIs" dxfId="332" priority="122" operator="equal">
      <formula>10</formula>
    </cfRule>
    <cfRule type="cellIs" dxfId="331" priority="123" operator="equal">
      <formula>9</formula>
    </cfRule>
    <cfRule type="cellIs" dxfId="330" priority="124" operator="equal">
      <formula>8</formula>
    </cfRule>
    <cfRule type="cellIs" dxfId="329" priority="125" operator="equal">
      <formula>7</formula>
    </cfRule>
    <cfRule type="cellIs" dxfId="328" priority="126" operator="equal">
      <formula>6</formula>
    </cfRule>
    <cfRule type="cellIs" dxfId="327" priority="127" operator="equal">
      <formula>5</formula>
    </cfRule>
    <cfRule type="cellIs" dxfId="326" priority="128" operator="equal">
      <formula>4</formula>
    </cfRule>
    <cfRule type="cellIs" dxfId="325" priority="129" operator="equal">
      <formula>3</formula>
    </cfRule>
    <cfRule type="cellIs" dxfId="324" priority="130" operator="equal">
      <formula>2</formula>
    </cfRule>
    <cfRule type="cellIs" dxfId="323" priority="131" operator="equal">
      <formula>1</formula>
    </cfRule>
  </conditionalFormatting>
  <conditionalFormatting sqref="N27:N28">
    <cfRule type="cellIs" dxfId="322" priority="100" operator="equal">
      <formula>16</formula>
    </cfRule>
    <cfRule type="cellIs" dxfId="321" priority="101" operator="equal">
      <formula>15</formula>
    </cfRule>
    <cfRule type="cellIs" dxfId="320" priority="102" operator="equal">
      <formula>14</formula>
    </cfRule>
    <cfRule type="cellIs" dxfId="319" priority="103" operator="equal">
      <formula>13</formula>
    </cfRule>
    <cfRule type="cellIs" dxfId="318" priority="104" operator="equal">
      <formula>12</formula>
    </cfRule>
    <cfRule type="cellIs" dxfId="317" priority="105" operator="equal">
      <formula>11</formula>
    </cfRule>
    <cfRule type="cellIs" dxfId="316" priority="106" operator="equal">
      <formula>10</formula>
    </cfRule>
    <cfRule type="cellIs" dxfId="315" priority="107" operator="equal">
      <formula>9</formula>
    </cfRule>
    <cfRule type="cellIs" dxfId="314" priority="108" operator="equal">
      <formula>8</formula>
    </cfRule>
    <cfRule type="cellIs" dxfId="313" priority="109" operator="equal">
      <formula>7</formula>
    </cfRule>
    <cfRule type="cellIs" dxfId="312" priority="110" operator="equal">
      <formula>6</formula>
    </cfRule>
    <cfRule type="cellIs" dxfId="311" priority="111" operator="equal">
      <formula>5</formula>
    </cfRule>
    <cfRule type="cellIs" dxfId="310" priority="112" operator="equal">
      <formula>4</formula>
    </cfRule>
    <cfRule type="cellIs" dxfId="309" priority="113" operator="equal">
      <formula>3</formula>
    </cfRule>
    <cfRule type="cellIs" dxfId="308" priority="114" operator="equal">
      <formula>2</formula>
    </cfRule>
    <cfRule type="cellIs" dxfId="307" priority="115" operator="equal">
      <formula>1</formula>
    </cfRule>
  </conditionalFormatting>
  <conditionalFormatting sqref="N112">
    <cfRule type="cellIs" dxfId="306" priority="68" operator="equal">
      <formula>16</formula>
    </cfRule>
    <cfRule type="cellIs" dxfId="305" priority="69" operator="equal">
      <formula>15</formula>
    </cfRule>
    <cfRule type="cellIs" dxfId="304" priority="70" operator="equal">
      <formula>14</formula>
    </cfRule>
    <cfRule type="cellIs" dxfId="303" priority="71" operator="equal">
      <formula>13</formula>
    </cfRule>
    <cfRule type="cellIs" dxfId="302" priority="72" operator="equal">
      <formula>12</formula>
    </cfRule>
    <cfRule type="cellIs" dxfId="301" priority="73" operator="equal">
      <formula>11</formula>
    </cfRule>
    <cfRule type="cellIs" dxfId="300" priority="74" operator="equal">
      <formula>10</formula>
    </cfRule>
    <cfRule type="cellIs" dxfId="299" priority="75" operator="equal">
      <formula>9</formula>
    </cfRule>
    <cfRule type="cellIs" dxfId="298" priority="76" operator="equal">
      <formula>8</formula>
    </cfRule>
    <cfRule type="cellIs" dxfId="297" priority="77" operator="equal">
      <formula>7</formula>
    </cfRule>
    <cfRule type="cellIs" dxfId="296" priority="78" operator="equal">
      <formula>6</formula>
    </cfRule>
    <cfRule type="cellIs" dxfId="295" priority="79" operator="equal">
      <formula>5</formula>
    </cfRule>
    <cfRule type="cellIs" dxfId="294" priority="80" operator="equal">
      <formula>4</formula>
    </cfRule>
    <cfRule type="cellIs" dxfId="293" priority="81" operator="equal">
      <formula>3</formula>
    </cfRule>
    <cfRule type="cellIs" dxfId="292" priority="82" operator="equal">
      <formula>2</formula>
    </cfRule>
    <cfRule type="cellIs" dxfId="291" priority="83" operator="equal">
      <formula>1</formula>
    </cfRule>
  </conditionalFormatting>
  <conditionalFormatting sqref="N91:N104">
    <cfRule type="cellIs" dxfId="290" priority="52" operator="equal">
      <formula>16</formula>
    </cfRule>
    <cfRule type="cellIs" dxfId="289" priority="53" operator="equal">
      <formula>15</formula>
    </cfRule>
    <cfRule type="cellIs" dxfId="288" priority="54" operator="equal">
      <formula>14</formula>
    </cfRule>
    <cfRule type="cellIs" dxfId="287" priority="55" operator="equal">
      <formula>13</formula>
    </cfRule>
    <cfRule type="cellIs" dxfId="286" priority="56" operator="equal">
      <formula>12</formula>
    </cfRule>
    <cfRule type="cellIs" dxfId="285" priority="57" operator="equal">
      <formula>11</formula>
    </cfRule>
    <cfRule type="cellIs" dxfId="284" priority="58" operator="equal">
      <formula>10</formula>
    </cfRule>
    <cfRule type="cellIs" dxfId="283" priority="59" operator="equal">
      <formula>9</formula>
    </cfRule>
    <cfRule type="cellIs" dxfId="282" priority="60" operator="equal">
      <formula>8</formula>
    </cfRule>
    <cfRule type="cellIs" dxfId="281" priority="61" operator="equal">
      <formula>7</formula>
    </cfRule>
    <cfRule type="cellIs" dxfId="280" priority="62" operator="equal">
      <formula>6</formula>
    </cfRule>
    <cfRule type="cellIs" dxfId="279" priority="63" operator="equal">
      <formula>5</formula>
    </cfRule>
    <cfRule type="cellIs" dxfId="278" priority="64" operator="equal">
      <formula>4</formula>
    </cfRule>
    <cfRule type="cellIs" dxfId="277" priority="65" operator="equal">
      <formula>3</formula>
    </cfRule>
    <cfRule type="cellIs" dxfId="276" priority="66" operator="equal">
      <formula>2</formula>
    </cfRule>
    <cfRule type="cellIs" dxfId="275" priority="67" operator="equal">
      <formula>1</formula>
    </cfRule>
  </conditionalFormatting>
  <conditionalFormatting sqref="N105:N111">
    <cfRule type="cellIs" dxfId="274" priority="36" operator="equal">
      <formula>16</formula>
    </cfRule>
    <cfRule type="cellIs" dxfId="273" priority="37" operator="equal">
      <formula>15</formula>
    </cfRule>
    <cfRule type="cellIs" dxfId="272" priority="38" operator="equal">
      <formula>14</formula>
    </cfRule>
    <cfRule type="cellIs" dxfId="271" priority="39" operator="equal">
      <formula>13</formula>
    </cfRule>
    <cfRule type="cellIs" dxfId="270" priority="40" operator="equal">
      <formula>12</formula>
    </cfRule>
    <cfRule type="cellIs" dxfId="269" priority="41" operator="equal">
      <formula>11</formula>
    </cfRule>
    <cfRule type="cellIs" dxfId="268" priority="42" operator="equal">
      <formula>10</formula>
    </cfRule>
    <cfRule type="cellIs" dxfId="267" priority="43" operator="equal">
      <formula>9</formula>
    </cfRule>
    <cfRule type="cellIs" dxfId="266" priority="44" operator="equal">
      <formula>8</formula>
    </cfRule>
    <cfRule type="cellIs" dxfId="265" priority="45" operator="equal">
      <formula>7</formula>
    </cfRule>
    <cfRule type="cellIs" dxfId="264" priority="46" operator="equal">
      <formula>6</formula>
    </cfRule>
    <cfRule type="cellIs" dxfId="263" priority="47" operator="equal">
      <formula>5</formula>
    </cfRule>
    <cfRule type="cellIs" dxfId="262" priority="48" operator="equal">
      <formula>4</formula>
    </cfRule>
    <cfRule type="cellIs" dxfId="261" priority="49" operator="equal">
      <formula>3</formula>
    </cfRule>
    <cfRule type="cellIs" dxfId="260" priority="50" operator="equal">
      <formula>2</formula>
    </cfRule>
    <cfRule type="cellIs" dxfId="259" priority="51" operator="equal">
      <formula>1</formula>
    </cfRule>
  </conditionalFormatting>
  <conditionalFormatting sqref="R31:T31">
    <cfRule type="cellIs" dxfId="242" priority="19" operator="greaterThan">
      <formula>0</formula>
    </cfRule>
  </conditionalFormatting>
  <conditionalFormatting sqref="R32:T32">
    <cfRule type="cellIs" dxfId="241" priority="18" operator="greaterThan">
      <formula>0</formula>
    </cfRule>
  </conditionalFormatting>
  <conditionalFormatting sqref="R30:T30">
    <cfRule type="cellIs" dxfId="240" priority="17" operator="greaterThan">
      <formula>0</formula>
    </cfRule>
  </conditionalFormatting>
  <conditionalFormatting sqref="N6:N26">
    <cfRule type="cellIs" dxfId="207" priority="1" operator="equal">
      <formula>16</formula>
    </cfRule>
    <cfRule type="cellIs" dxfId="206" priority="2" operator="equal">
      <formula>15</formula>
    </cfRule>
    <cfRule type="cellIs" dxfId="205" priority="3" operator="equal">
      <formula>14</formula>
    </cfRule>
    <cfRule type="cellIs" dxfId="204" priority="4" operator="equal">
      <formula>13</formula>
    </cfRule>
    <cfRule type="cellIs" dxfId="203" priority="5" operator="equal">
      <formula>12</formula>
    </cfRule>
    <cfRule type="cellIs" dxfId="202" priority="6" operator="equal">
      <formula>11</formula>
    </cfRule>
    <cfRule type="cellIs" dxfId="201" priority="7" operator="equal">
      <formula>10</formula>
    </cfRule>
    <cfRule type="cellIs" dxfId="200" priority="8" operator="equal">
      <formula>9</formula>
    </cfRule>
    <cfRule type="cellIs" dxfId="199" priority="9" operator="equal">
      <formula>8</formula>
    </cfRule>
    <cfRule type="cellIs" dxfId="198" priority="10" operator="equal">
      <formula>7</formula>
    </cfRule>
    <cfRule type="cellIs" dxfId="197" priority="11" operator="equal">
      <formula>6</formula>
    </cfRule>
    <cfRule type="cellIs" dxfId="196" priority="12" operator="equal">
      <formula>5</formula>
    </cfRule>
    <cfRule type="cellIs" dxfId="195" priority="13" operator="equal">
      <formula>4</formula>
    </cfRule>
    <cfRule type="cellIs" dxfId="194" priority="14" operator="equal">
      <formula>3</formula>
    </cfRule>
    <cfRule type="cellIs" dxfId="193" priority="15" operator="equal">
      <formula>2</formula>
    </cfRule>
    <cfRule type="cellIs" dxfId="19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2234.7000145901743</v>
      </c>
      <c r="C72" s="109">
        <f>Poor!R7</f>
        <v>3024.9479078639997</v>
      </c>
      <c r="D72" s="109">
        <f>Middle!R7</f>
        <v>3902.3113940959197</v>
      </c>
      <c r="E72" s="109">
        <f>Rich!R7</f>
        <v>5500.1415777267548</v>
      </c>
      <c r="F72" s="109">
        <f>V.Poor!T7</f>
        <v>2229.9383208573549</v>
      </c>
      <c r="G72" s="109">
        <f>Poor!T7</f>
        <v>2978.7492143983718</v>
      </c>
      <c r="H72" s="109">
        <f>Middle!T7</f>
        <v>3796.2012117120398</v>
      </c>
      <c r="I72" s="109">
        <f>Rich!T7</f>
        <v>5146.5915197066352</v>
      </c>
    </row>
    <row r="73" spans="1:9">
      <c r="A73" t="str">
        <f>V.Poor!Q8</f>
        <v>Own crops sold</v>
      </c>
      <c r="B73" s="109">
        <f>V.Poor!R8</f>
        <v>202.61224489795921</v>
      </c>
      <c r="C73" s="109">
        <f>Poor!R8</f>
        <v>559.71428571428567</v>
      </c>
      <c r="D73" s="109">
        <f>Middle!R8</f>
        <v>4368.8163265306121</v>
      </c>
      <c r="E73" s="109">
        <f>Rich!R8</f>
        <v>19754.408163265307</v>
      </c>
      <c r="F73" s="109">
        <f>V.Poor!T8</f>
        <v>218.8696689197852</v>
      </c>
      <c r="G73" s="109">
        <f>Poor!T8</f>
        <v>616.38791036865848</v>
      </c>
      <c r="H73" s="109">
        <f>Middle!T8</f>
        <v>4654.8036383441658</v>
      </c>
      <c r="I73" s="109">
        <f>Rich!T8</f>
        <v>20278.840607948419</v>
      </c>
    </row>
    <row r="74" spans="1:9">
      <c r="A74" t="str">
        <f>V.Poor!Q9</f>
        <v>Animal products consumed</v>
      </c>
      <c r="B74" s="109">
        <f>V.Poor!R9</f>
        <v>298.7672860360521</v>
      </c>
      <c r="C74" s="109">
        <f>Poor!R9</f>
        <v>746.20013442697268</v>
      </c>
      <c r="D74" s="109">
        <f>Middle!R9</f>
        <v>1571.5517117999168</v>
      </c>
      <c r="E74" s="109">
        <f>Rich!R9</f>
        <v>2387.5082640494115</v>
      </c>
      <c r="F74" s="109">
        <f>V.Poor!T9</f>
        <v>298.7672860360521</v>
      </c>
      <c r="G74" s="109">
        <f>Poor!T9</f>
        <v>746.20013442697268</v>
      </c>
      <c r="H74" s="109">
        <f>Middle!T9</f>
        <v>1574.1501647888549</v>
      </c>
      <c r="I74" s="109">
        <f>Rich!T9</f>
        <v>2389.807797573289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1.4285714285714286</v>
      </c>
      <c r="D75" s="109">
        <f>Middle!R10</f>
        <v>905.30612244897952</v>
      </c>
      <c r="E75" s="109">
        <f>Rich!R10</f>
        <v>1643.2653061224494</v>
      </c>
      <c r="F75" s="109">
        <f>V.Poor!T10</f>
        <v>0</v>
      </c>
      <c r="G75" s="109">
        <f>Poor!T10</f>
        <v>1.4285714285714286</v>
      </c>
      <c r="H75" s="109">
        <f>Middle!T10</f>
        <v>876.62349458111078</v>
      </c>
      <c r="I75" s="109">
        <f>Rich!T10</f>
        <v>1622.9588654469087</v>
      </c>
    </row>
    <row r="76" spans="1:9">
      <c r="A76" t="str">
        <f>V.Poor!Q11</f>
        <v>Animals sold</v>
      </c>
      <c r="B76" s="109">
        <f>V.Poor!R11</f>
        <v>389.3877551020409</v>
      </c>
      <c r="C76" s="109">
        <f>Poor!R11</f>
        <v>3064.5</v>
      </c>
      <c r="D76" s="109">
        <f>Middle!R11</f>
        <v>12585.632653061226</v>
      </c>
      <c r="E76" s="109">
        <f>Rich!R11</f>
        <v>25620.897959183676</v>
      </c>
      <c r="F76" s="109">
        <f>V.Poor!T11</f>
        <v>389.3877551020409</v>
      </c>
      <c r="G76" s="109">
        <f>Poor!T11</f>
        <v>3084.3425280064744</v>
      </c>
      <c r="H76" s="109">
        <f>Middle!T11</f>
        <v>12822.336039540814</v>
      </c>
      <c r="I76" s="109">
        <f>Rich!T11</f>
        <v>25534.913720549888</v>
      </c>
    </row>
    <row r="77" spans="1:9">
      <c r="A77" t="str">
        <f>V.Poor!Q12</f>
        <v>Wild foods consumed and sold</v>
      </c>
      <c r="B77" s="109">
        <f>V.Poor!R12</f>
        <v>223.1781572761632</v>
      </c>
      <c r="C77" s="109">
        <f>Poor!R12</f>
        <v>175.00442595871576</v>
      </c>
      <c r="D77" s="109">
        <f>Middle!R12</f>
        <v>26.34600136314819</v>
      </c>
      <c r="E77" s="109">
        <f>Rich!R12</f>
        <v>20.754653540500136</v>
      </c>
      <c r="F77" s="109">
        <f>V.Poor!T12</f>
        <v>191.56591373637974</v>
      </c>
      <c r="G77" s="109">
        <f>Poor!T12</f>
        <v>162.60126525923042</v>
      </c>
      <c r="H77" s="109">
        <f>Middle!T12</f>
        <v>25.767439564829886</v>
      </c>
      <c r="I77" s="109">
        <f>Rich!T12</f>
        <v>20.539536833185387</v>
      </c>
    </row>
    <row r="78" spans="1:9">
      <c r="A78" t="str">
        <f>V.Poor!Q13</f>
        <v>Labour - casual</v>
      </c>
      <c r="B78" s="109">
        <f>V.Poor!R13</f>
        <v>5820.3402820651263</v>
      </c>
      <c r="C78" s="109">
        <f>Poor!R13</f>
        <v>6697.594744716831</v>
      </c>
      <c r="D78" s="109">
        <f>Middle!R13</f>
        <v>5675.0152930503709</v>
      </c>
      <c r="E78" s="109">
        <f>Rich!R13</f>
        <v>0</v>
      </c>
      <c r="F78" s="109">
        <f>V.Poor!T13</f>
        <v>5820.3402820651263</v>
      </c>
      <c r="G78" s="109">
        <f>Poor!T13</f>
        <v>6697.594744716831</v>
      </c>
      <c r="H78" s="109">
        <f>Middle!T13</f>
        <v>5689.0377501841058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35559.183673469386</v>
      </c>
      <c r="E79" s="109">
        <f>Rich!R14</f>
        <v>129064.48979591836</v>
      </c>
      <c r="F79" s="109">
        <f>V.Poor!T14</f>
        <v>0</v>
      </c>
      <c r="G79" s="109">
        <f>Poor!T14</f>
        <v>0</v>
      </c>
      <c r="H79" s="109">
        <f>Middle!T14</f>
        <v>35559.183673469386</v>
      </c>
      <c r="I79" s="109">
        <f>Rich!T14</f>
        <v>129064.48979591836</v>
      </c>
    </row>
    <row r="80" spans="1:9">
      <c r="A80" t="str">
        <f>V.Poor!Q15</f>
        <v>Labour - public works</v>
      </c>
      <c r="B80" s="109">
        <f>V.Poor!R15</f>
        <v>3311.020408163266</v>
      </c>
      <c r="C80" s="109">
        <f>Poor!R15</f>
        <v>1974.4285714285716</v>
      </c>
      <c r="D80" s="109">
        <f>Middle!R15</f>
        <v>3626.2857142857142</v>
      </c>
      <c r="E80" s="109">
        <f>Rich!R15</f>
        <v>1273.4693877551019</v>
      </c>
      <c r="F80" s="109">
        <f>V.Poor!T15</f>
        <v>3311.020408163266</v>
      </c>
      <c r="G80" s="109">
        <f>Poor!T15</f>
        <v>1974.4285714285716</v>
      </c>
      <c r="H80" s="109">
        <f>Middle!T15</f>
        <v>3626.2857142857142</v>
      </c>
      <c r="I80" s="109">
        <f>Rich!T15</f>
        <v>1273.4693877551019</v>
      </c>
    </row>
    <row r="81" spans="1:9">
      <c r="A81" t="str">
        <f>V.Poor!Q16</f>
        <v>Self - employment</v>
      </c>
      <c r="B81" s="109">
        <f>V.Poor!R16</f>
        <v>2390.204081632653</v>
      </c>
      <c r="C81" s="109">
        <f>Poor!R16</f>
        <v>1682.8571428571429</v>
      </c>
      <c r="D81" s="109">
        <f>Middle!R16</f>
        <v>8971.2653061224501</v>
      </c>
      <c r="E81" s="109">
        <f>Rich!R16</f>
        <v>979.59183673469374</v>
      </c>
      <c r="F81" s="109">
        <f>V.Poor!T16</f>
        <v>2342.649898280099</v>
      </c>
      <c r="G81" s="109">
        <f>Poor!T16</f>
        <v>1647.468046730532</v>
      </c>
      <c r="H81" s="109">
        <f>Middle!T16</f>
        <v>8813.6571342512962</v>
      </c>
      <c r="I81" s="109">
        <f>Rich!T16</f>
        <v>971.46926046447777</v>
      </c>
    </row>
    <row r="82" spans="1:9">
      <c r="A82" t="str">
        <f>V.Poor!Q17</f>
        <v>Small business/petty trading</v>
      </c>
      <c r="B82" s="109">
        <f>V.Poor!R17</f>
        <v>587.75510204081638</v>
      </c>
      <c r="C82" s="109">
        <f>Poor!R17</f>
        <v>2005.7142857142856</v>
      </c>
      <c r="D82" s="109">
        <f>Middle!R17</f>
        <v>13302.857142857143</v>
      </c>
      <c r="E82" s="109">
        <f>Rich!R17</f>
        <v>42253.714285714283</v>
      </c>
      <c r="F82" s="109">
        <f>V.Poor!T17</f>
        <v>587.75510204081638</v>
      </c>
      <c r="G82" s="109">
        <f>Poor!T17</f>
        <v>2005.7142857142856</v>
      </c>
      <c r="H82" s="109">
        <f>Middle!T17</f>
        <v>13302.857142857143</v>
      </c>
      <c r="I82" s="109">
        <f>Rich!T17</f>
        <v>42253.714285714283</v>
      </c>
    </row>
    <row r="83" spans="1:9">
      <c r="A83" t="str">
        <f>V.Poor!Q18</f>
        <v>Food transfer - official</v>
      </c>
      <c r="B83" s="109">
        <f>V.Poor!R18</f>
        <v>1380.7034018818351</v>
      </c>
      <c r="C83" s="109">
        <f>Poor!R18</f>
        <v>1393.5836886007596</v>
      </c>
      <c r="D83" s="109">
        <f>Middle!R18</f>
        <v>1170.5938681996413</v>
      </c>
      <c r="E83" s="109">
        <f>Rich!R18</f>
        <v>666.03909844902307</v>
      </c>
      <c r="F83" s="109">
        <f>V.Poor!T18</f>
        <v>1380.7034018818351</v>
      </c>
      <c r="G83" s="109">
        <f>Poor!T18</f>
        <v>1393.5836886007596</v>
      </c>
      <c r="H83" s="109">
        <f>Middle!T18</f>
        <v>1170.5938681996413</v>
      </c>
      <c r="I83" s="109">
        <f>Rich!T18</f>
        <v>666.03909844902307</v>
      </c>
    </row>
    <row r="84" spans="1:9">
      <c r="A84" t="str">
        <f>V.Poor!Q19</f>
        <v>Food transfer - gifts</v>
      </c>
      <c r="B84" s="109">
        <f>V.Poor!R19</f>
        <v>9.9821051762341622</v>
      </c>
      <c r="C84" s="109">
        <f>Poor!R19</f>
        <v>9.9821051762341639</v>
      </c>
      <c r="D84" s="109">
        <f>Middle!R19</f>
        <v>31.372541096906733</v>
      </c>
      <c r="E84" s="109">
        <f>Rich!R19</f>
        <v>94.814790870651464</v>
      </c>
      <c r="F84" s="109">
        <f>V.Poor!T19</f>
        <v>9.9821051762341622</v>
      </c>
      <c r="G84" s="109">
        <f>Poor!T19</f>
        <v>9.9821051762341639</v>
      </c>
      <c r="H84" s="109">
        <f>Middle!T19</f>
        <v>31.372541096906733</v>
      </c>
      <c r="I84" s="109">
        <f>Rich!T19</f>
        <v>94.814790870651464</v>
      </c>
    </row>
    <row r="85" spans="1:9">
      <c r="A85" t="str">
        <f>V.Poor!Q20</f>
        <v>Cash transfer - official</v>
      </c>
      <c r="B85" s="109">
        <f>V.Poor!R20</f>
        <v>22422.322201369043</v>
      </c>
      <c r="C85" s="109">
        <f>Poor!R20</f>
        <v>22412.509881111353</v>
      </c>
      <c r="D85" s="109">
        <f>Middle!R20</f>
        <v>15920.298330847245</v>
      </c>
      <c r="E85" s="109">
        <f>Rich!R20</f>
        <v>9934.0126165615275</v>
      </c>
      <c r="F85" s="109">
        <f>V.Poor!T20</f>
        <v>22422.322201369043</v>
      </c>
      <c r="G85" s="109">
        <f>Poor!T20</f>
        <v>22412.509881111353</v>
      </c>
      <c r="H85" s="109">
        <f>Middle!T20</f>
        <v>15920.298330847245</v>
      </c>
      <c r="I85" s="109">
        <f>Rich!T20</f>
        <v>9934.0126165615275</v>
      </c>
    </row>
    <row r="86" spans="1:9">
      <c r="A86" t="str">
        <f>V.Poor!Q21</f>
        <v>Cash transfer - gifts</v>
      </c>
      <c r="B86" s="109">
        <f>V.Poor!R21</f>
        <v>1534.6938775510205</v>
      </c>
      <c r="C86" s="109">
        <f>Poor!R21</f>
        <v>2671.4285714285716</v>
      </c>
      <c r="D86" s="109">
        <f>Middle!R21</f>
        <v>4408.1632653061224</v>
      </c>
      <c r="E86" s="109">
        <f>Rich!R21</f>
        <v>6906.1224489795932</v>
      </c>
      <c r="F86" s="109">
        <f>V.Poor!T21</f>
        <v>1534.6938775510205</v>
      </c>
      <c r="G86" s="109">
        <f>Poor!T21</f>
        <v>2671.4285714285716</v>
      </c>
      <c r="H86" s="109">
        <f>Middle!T21</f>
        <v>4408.1632653061224</v>
      </c>
      <c r="I86" s="109">
        <f>Rich!T21</f>
        <v>6906.1224489795932</v>
      </c>
    </row>
    <row r="87" spans="1:9">
      <c r="A87" t="str">
        <f>V.Poor!Q22</f>
        <v>Other</v>
      </c>
      <c r="B87" s="109">
        <f>V.Poor!R22</f>
        <v>73.469387755102048</v>
      </c>
      <c r="C87" s="109">
        <f>Poor!R22</f>
        <v>0</v>
      </c>
      <c r="D87" s="109">
        <f>Middle!R22</f>
        <v>261.22448979591837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40879.136305537482</v>
      </c>
      <c r="C88" s="109">
        <f>Poor!R23</f>
        <v>46419.894316426296</v>
      </c>
      <c r="D88" s="109">
        <f>Middle!R23</f>
        <v>112286.2238343307</v>
      </c>
      <c r="E88" s="109">
        <f>Rich!R23</f>
        <v>246099.2301848713</v>
      </c>
      <c r="F88" s="109">
        <f>V.Poor!T23</f>
        <v>40811.465608934159</v>
      </c>
      <c r="G88" s="109">
        <f>Poor!T23</f>
        <v>46402.419518795425</v>
      </c>
      <c r="H88" s="109">
        <f>Middle!T23</f>
        <v>112532.5558988253</v>
      </c>
      <c r="I88" s="109">
        <f>Rich!T23</f>
        <v>246157.78373277132</v>
      </c>
    </row>
    <row r="89" spans="1:9">
      <c r="A89" t="str">
        <f>V.Poor!Q24</f>
        <v>Food Poverty line</v>
      </c>
      <c r="B89" s="109">
        <f>V.Poor!R24</f>
        <v>25250.743714722554</v>
      </c>
      <c r="C89" s="109">
        <f>Poor!R24</f>
        <v>25250.743714722543</v>
      </c>
      <c r="D89" s="109">
        <f>Middle!R24</f>
        <v>25250.743714722554</v>
      </c>
      <c r="E89" s="109">
        <f>Rich!R24</f>
        <v>25250.743714722554</v>
      </c>
      <c r="F89" s="109">
        <f>V.Poor!T24</f>
        <v>25250.743714722554</v>
      </c>
      <c r="G89" s="109">
        <f>Poor!T24</f>
        <v>25250.743714722543</v>
      </c>
      <c r="H89" s="109">
        <f>Middle!T24</f>
        <v>25250.743714722554</v>
      </c>
      <c r="I89" s="109">
        <f>Rich!T24</f>
        <v>25250.743714722554</v>
      </c>
    </row>
    <row r="90" spans="1:9">
      <c r="A90" s="108" t="str">
        <f>V.Poor!Q25</f>
        <v>Lower Bound Poverty line</v>
      </c>
      <c r="B90" s="109">
        <f>V.Poor!R25</f>
        <v>40877.51922492664</v>
      </c>
      <c r="C90" s="109">
        <f>Poor!R25</f>
        <v>40877.519224926655</v>
      </c>
      <c r="D90" s="109">
        <f>Middle!R25</f>
        <v>40877.51922492664</v>
      </c>
      <c r="E90" s="109">
        <f>Rich!R25</f>
        <v>40877.51922492664</v>
      </c>
      <c r="F90" s="109">
        <f>V.Poor!T25</f>
        <v>40877.51922492664</v>
      </c>
      <c r="G90" s="109">
        <f>Poor!T25</f>
        <v>40877.519224926655</v>
      </c>
      <c r="H90" s="109">
        <f>Middle!T25</f>
        <v>40877.51922492664</v>
      </c>
      <c r="I90" s="109">
        <f>Rich!T25</f>
        <v>40877.51922492664</v>
      </c>
    </row>
    <row r="91" spans="1:9">
      <c r="A91" s="108" t="str">
        <f>V.Poor!Q26</f>
        <v>Upper Bound Poverty line</v>
      </c>
      <c r="B91" s="109">
        <f>V.Poor!R26</f>
        <v>69753.927388191936</v>
      </c>
      <c r="C91" s="109">
        <f>Poor!R26</f>
        <v>69753.927388191922</v>
      </c>
      <c r="D91" s="109">
        <f>Middle!R26</f>
        <v>69753.927388191936</v>
      </c>
      <c r="E91" s="109">
        <f>Rich!R26</f>
        <v>69753.927388191936</v>
      </c>
      <c r="F91" s="109">
        <f>V.Poor!T26</f>
        <v>69753.927388191936</v>
      </c>
      <c r="G91" s="109">
        <f>Poor!T26</f>
        <v>69753.927388191922</v>
      </c>
      <c r="H91" s="109">
        <f>Middle!T26</f>
        <v>69753.927388191936</v>
      </c>
      <c r="I91" s="109">
        <f>Rich!T26</f>
        <v>69753.927388191936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25250.743714722554</v>
      </c>
      <c r="G93" s="109">
        <f>Poor!T24</f>
        <v>25250.743714722543</v>
      </c>
      <c r="H93" s="109">
        <f>Middle!T24</f>
        <v>25250.743714722554</v>
      </c>
      <c r="I93" s="109">
        <f>Rich!T24</f>
        <v>25250.743714722554</v>
      </c>
    </row>
    <row r="94" spans="1:9">
      <c r="A94" t="str">
        <f>V.Poor!Q25</f>
        <v>Lower Bound Poverty line</v>
      </c>
      <c r="F94" s="109">
        <f>V.Poor!T25</f>
        <v>40877.51922492664</v>
      </c>
      <c r="G94" s="109">
        <f>Poor!T25</f>
        <v>40877.519224926655</v>
      </c>
      <c r="H94" s="109">
        <f>Middle!T25</f>
        <v>40877.51922492664</v>
      </c>
      <c r="I94" s="109">
        <f>Rich!T25</f>
        <v>40877.51922492664</v>
      </c>
    </row>
    <row r="95" spans="1:9">
      <c r="A95" t="str">
        <f>V.Poor!Q26</f>
        <v>Upper Bound Poverty line</v>
      </c>
      <c r="F95" s="109">
        <f>V.Poor!T26</f>
        <v>69753.927388191936</v>
      </c>
      <c r="G95" s="109">
        <f>Poor!T26</f>
        <v>69753.927388191922</v>
      </c>
      <c r="H95" s="109">
        <f>Middle!T26</f>
        <v>69753.927388191936</v>
      </c>
      <c r="I95" s="109">
        <f>Rich!T26</f>
        <v>69753.927388191936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66.053615992481355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28874.791082654454</v>
      </c>
      <c r="C100" s="238">
        <f t="shared" si="0"/>
        <v>23334.033071765625</v>
      </c>
      <c r="D100" s="238">
        <f t="shared" si="0"/>
        <v>0</v>
      </c>
      <c r="E100" s="238">
        <f t="shared" si="0"/>
        <v>0</v>
      </c>
      <c r="F100" s="238">
        <f t="shared" si="0"/>
        <v>28942.461779257777</v>
      </c>
      <c r="G100" s="238">
        <f t="shared" si="0"/>
        <v>23351.507869396497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2234.7000145901743</v>
      </c>
      <c r="C3" s="203">
        <f>Income!C72</f>
        <v>3024.9479078639997</v>
      </c>
      <c r="D3" s="203">
        <f>Income!D72</f>
        <v>3902.3113940959197</v>
      </c>
      <c r="E3" s="203">
        <f>Income!E72</f>
        <v>5500.1415777267548</v>
      </c>
      <c r="F3" s="204">
        <f>IF(F$2&lt;=($B$2+$C$2+$D$2),IF(F$2&lt;=($B$2+$C$2),IF(F$2&lt;=$B$2,$B3,$C3),$D3),$E3)</f>
        <v>2234.7000145901743</v>
      </c>
      <c r="G3" s="204">
        <f t="shared" ref="G3:AW7" si="0">IF(G$2&lt;=($B$2+$C$2+$D$2),IF(G$2&lt;=($B$2+$C$2),IF(G$2&lt;=$B$2,$B3,$C3),$D3),$E3)</f>
        <v>2234.7000145901743</v>
      </c>
      <c r="H3" s="204">
        <f t="shared" si="0"/>
        <v>2234.7000145901743</v>
      </c>
      <c r="I3" s="204">
        <f t="shared" si="0"/>
        <v>2234.7000145901743</v>
      </c>
      <c r="J3" s="204">
        <f t="shared" si="0"/>
        <v>2234.7000145901743</v>
      </c>
      <c r="K3" s="204">
        <f t="shared" si="0"/>
        <v>2234.7000145901743</v>
      </c>
      <c r="L3" s="204">
        <f t="shared" si="0"/>
        <v>2234.7000145901743</v>
      </c>
      <c r="M3" s="204">
        <f t="shared" si="0"/>
        <v>2234.7000145901743</v>
      </c>
      <c r="N3" s="204">
        <f t="shared" si="0"/>
        <v>2234.7000145901743</v>
      </c>
      <c r="O3" s="204">
        <f t="shared" si="0"/>
        <v>2234.7000145901743</v>
      </c>
      <c r="P3" s="204">
        <f t="shared" si="0"/>
        <v>2234.7000145901743</v>
      </c>
      <c r="Q3" s="204">
        <f t="shared" si="0"/>
        <v>2234.7000145901743</v>
      </c>
      <c r="R3" s="204">
        <f t="shared" si="0"/>
        <v>2234.7000145901743</v>
      </c>
      <c r="S3" s="204">
        <f t="shared" si="0"/>
        <v>2234.7000145901743</v>
      </c>
      <c r="T3" s="204">
        <f t="shared" si="0"/>
        <v>2234.7000145901743</v>
      </c>
      <c r="U3" s="204">
        <f t="shared" si="0"/>
        <v>2234.7000145901743</v>
      </c>
      <c r="V3" s="204">
        <f t="shared" si="0"/>
        <v>2234.7000145901743</v>
      </c>
      <c r="W3" s="204">
        <f t="shared" si="0"/>
        <v>2234.7000145901743</v>
      </c>
      <c r="X3" s="204">
        <f t="shared" si="0"/>
        <v>2234.7000145901743</v>
      </c>
      <c r="Y3" s="204">
        <f t="shared" si="0"/>
        <v>2234.7000145901743</v>
      </c>
      <c r="Z3" s="204">
        <f t="shared" si="0"/>
        <v>2234.7000145901743</v>
      </c>
      <c r="AA3" s="204">
        <f t="shared" si="0"/>
        <v>2234.7000145901743</v>
      </c>
      <c r="AB3" s="204">
        <f t="shared" si="0"/>
        <v>2234.7000145901743</v>
      </c>
      <c r="AC3" s="204">
        <f t="shared" si="0"/>
        <v>2234.7000145901743</v>
      </c>
      <c r="AD3" s="204">
        <f t="shared" si="0"/>
        <v>2234.7000145901743</v>
      </c>
      <c r="AE3" s="204">
        <f t="shared" si="0"/>
        <v>2234.7000145901743</v>
      </c>
      <c r="AF3" s="204">
        <f t="shared" si="0"/>
        <v>2234.7000145901743</v>
      </c>
      <c r="AG3" s="204">
        <f t="shared" si="0"/>
        <v>2234.7000145901743</v>
      </c>
      <c r="AH3" s="204">
        <f t="shared" si="0"/>
        <v>2234.7000145901743</v>
      </c>
      <c r="AI3" s="204">
        <f t="shared" si="0"/>
        <v>2234.7000145901743</v>
      </c>
      <c r="AJ3" s="204">
        <f t="shared" si="0"/>
        <v>2234.7000145901743</v>
      </c>
      <c r="AK3" s="204">
        <f t="shared" si="0"/>
        <v>2234.7000145901743</v>
      </c>
      <c r="AL3" s="204">
        <f t="shared" si="0"/>
        <v>2234.7000145901743</v>
      </c>
      <c r="AM3" s="204">
        <f t="shared" si="0"/>
        <v>2234.7000145901743</v>
      </c>
      <c r="AN3" s="204">
        <f t="shared" si="0"/>
        <v>2234.7000145901743</v>
      </c>
      <c r="AO3" s="204">
        <f t="shared" si="0"/>
        <v>3024.9479078639997</v>
      </c>
      <c r="AP3" s="204">
        <f t="shared" si="0"/>
        <v>3024.9479078639997</v>
      </c>
      <c r="AQ3" s="204">
        <f t="shared" si="0"/>
        <v>3024.9479078639997</v>
      </c>
      <c r="AR3" s="204">
        <f t="shared" si="0"/>
        <v>3024.9479078639997</v>
      </c>
      <c r="AS3" s="204">
        <f t="shared" si="0"/>
        <v>3024.9479078639997</v>
      </c>
      <c r="AT3" s="204">
        <f t="shared" si="0"/>
        <v>3024.9479078639997</v>
      </c>
      <c r="AU3" s="204">
        <f t="shared" si="0"/>
        <v>3024.9479078639997</v>
      </c>
      <c r="AV3" s="204">
        <f t="shared" si="0"/>
        <v>3024.9479078639997</v>
      </c>
      <c r="AW3" s="204">
        <f t="shared" si="0"/>
        <v>3024.9479078639997</v>
      </c>
      <c r="AX3" s="204">
        <f t="shared" ref="AX3:BZ10" si="1">IF(AX$2&lt;=($B$2+$C$2+$D$2),IF(AX$2&lt;=($B$2+$C$2),IF(AX$2&lt;=$B$2,$B3,$C3),$D3),$E3)</f>
        <v>3024.9479078639997</v>
      </c>
      <c r="AY3" s="204">
        <f t="shared" si="1"/>
        <v>3024.9479078639997</v>
      </c>
      <c r="AZ3" s="204">
        <f t="shared" si="1"/>
        <v>3024.9479078639997</v>
      </c>
      <c r="BA3" s="204">
        <f t="shared" si="1"/>
        <v>3024.9479078639997</v>
      </c>
      <c r="BB3" s="204">
        <f t="shared" si="1"/>
        <v>3024.9479078639997</v>
      </c>
      <c r="BC3" s="204">
        <f t="shared" si="1"/>
        <v>3024.9479078639997</v>
      </c>
      <c r="BD3" s="204">
        <f t="shared" si="1"/>
        <v>3024.9479078639997</v>
      </c>
      <c r="BE3" s="204">
        <f t="shared" si="1"/>
        <v>3024.9479078639997</v>
      </c>
      <c r="BF3" s="204">
        <f t="shared" si="1"/>
        <v>3024.9479078639997</v>
      </c>
      <c r="BG3" s="204">
        <f t="shared" si="1"/>
        <v>3024.9479078639997</v>
      </c>
      <c r="BH3" s="204">
        <f t="shared" si="1"/>
        <v>3024.9479078639997</v>
      </c>
      <c r="BI3" s="204">
        <f t="shared" si="1"/>
        <v>3024.9479078639997</v>
      </c>
      <c r="BJ3" s="204">
        <f t="shared" si="1"/>
        <v>3024.9479078639997</v>
      </c>
      <c r="BK3" s="204">
        <f t="shared" si="1"/>
        <v>3024.9479078639997</v>
      </c>
      <c r="BL3" s="204">
        <f t="shared" si="1"/>
        <v>3024.9479078639997</v>
      </c>
      <c r="BM3" s="204">
        <f t="shared" si="1"/>
        <v>3024.9479078639997</v>
      </c>
      <c r="BN3" s="204">
        <f t="shared" si="1"/>
        <v>3024.9479078639997</v>
      </c>
      <c r="BO3" s="204">
        <f t="shared" si="1"/>
        <v>3024.9479078639997</v>
      </c>
      <c r="BP3" s="204">
        <f t="shared" si="1"/>
        <v>3024.9479078639997</v>
      </c>
      <c r="BQ3" s="204">
        <f t="shared" si="1"/>
        <v>3024.9479078639997</v>
      </c>
      <c r="BR3" s="204">
        <f t="shared" si="1"/>
        <v>3024.9479078639997</v>
      </c>
      <c r="BS3" s="204">
        <f t="shared" si="1"/>
        <v>3024.9479078639997</v>
      </c>
      <c r="BT3" s="204">
        <f t="shared" si="1"/>
        <v>3024.9479078639997</v>
      </c>
      <c r="BU3" s="204">
        <f t="shared" si="1"/>
        <v>3902.3113940959197</v>
      </c>
      <c r="BV3" s="204">
        <f t="shared" si="1"/>
        <v>3902.3113940959197</v>
      </c>
      <c r="BW3" s="204">
        <f t="shared" si="1"/>
        <v>3902.3113940959197</v>
      </c>
      <c r="BX3" s="204">
        <f t="shared" si="1"/>
        <v>3902.3113940959197</v>
      </c>
      <c r="BY3" s="204">
        <f t="shared" si="1"/>
        <v>3902.3113940959197</v>
      </c>
      <c r="BZ3" s="204">
        <f t="shared" si="1"/>
        <v>3902.3113940959197</v>
      </c>
      <c r="CA3" s="204">
        <f t="shared" ref="CA3:CR15" si="2">IF(CA$2&lt;=($B$2+$C$2+$D$2),IF(CA$2&lt;=($B$2+$C$2),IF(CA$2&lt;=$B$2,$B3,$C3),$D3),$E3)</f>
        <v>3902.3113940959197</v>
      </c>
      <c r="CB3" s="204">
        <f t="shared" si="2"/>
        <v>3902.3113940959197</v>
      </c>
      <c r="CC3" s="204">
        <f t="shared" si="2"/>
        <v>3902.3113940959197</v>
      </c>
      <c r="CD3" s="204">
        <f t="shared" si="2"/>
        <v>3902.3113940959197</v>
      </c>
      <c r="CE3" s="204">
        <f t="shared" si="2"/>
        <v>3902.3113940959197</v>
      </c>
      <c r="CF3" s="204">
        <f t="shared" si="2"/>
        <v>3902.3113940959197</v>
      </c>
      <c r="CG3" s="204">
        <f t="shared" si="2"/>
        <v>3902.3113940959197</v>
      </c>
      <c r="CH3" s="204">
        <f t="shared" si="2"/>
        <v>3902.3113940959197</v>
      </c>
      <c r="CI3" s="204">
        <f t="shared" si="2"/>
        <v>3902.3113940959197</v>
      </c>
      <c r="CJ3" s="204">
        <f t="shared" si="2"/>
        <v>3902.3113940959197</v>
      </c>
      <c r="CK3" s="204">
        <f t="shared" si="2"/>
        <v>3902.3113940959197</v>
      </c>
      <c r="CL3" s="204">
        <f t="shared" si="2"/>
        <v>3902.3113940959197</v>
      </c>
      <c r="CM3" s="204">
        <f t="shared" si="2"/>
        <v>3902.3113940959197</v>
      </c>
      <c r="CN3" s="204">
        <f t="shared" si="2"/>
        <v>3902.3113940959197</v>
      </c>
      <c r="CO3" s="204">
        <f t="shared" si="2"/>
        <v>3902.3113940959197</v>
      </c>
      <c r="CP3" s="204">
        <f t="shared" si="2"/>
        <v>3902.3113940959197</v>
      </c>
      <c r="CQ3" s="204">
        <f t="shared" si="2"/>
        <v>3902.3113940959197</v>
      </c>
      <c r="CR3" s="204">
        <f t="shared" si="2"/>
        <v>5500.1415777267548</v>
      </c>
      <c r="CS3" s="204">
        <f t="shared" ref="CS3:DA15" si="3">IF(CS$2&lt;=($B$2+$C$2+$D$2),IF(CS$2&lt;=($B$2+$C$2),IF(CS$2&lt;=$B$2,$B3,$C3),$D3),$E3)</f>
        <v>5500.1415777267548</v>
      </c>
      <c r="CT3" s="204">
        <f t="shared" si="3"/>
        <v>5500.1415777267548</v>
      </c>
      <c r="CU3" s="204">
        <f t="shared" si="3"/>
        <v>5500.1415777267548</v>
      </c>
      <c r="CV3" s="204">
        <f t="shared" si="3"/>
        <v>5500.1415777267548</v>
      </c>
      <c r="CW3" s="204">
        <f t="shared" si="3"/>
        <v>5500.1415777267548</v>
      </c>
      <c r="CX3" s="204">
        <f t="shared" si="3"/>
        <v>5500.1415777267548</v>
      </c>
      <c r="CY3" s="204">
        <f t="shared" si="3"/>
        <v>5500.1415777267548</v>
      </c>
      <c r="CZ3" s="204">
        <f t="shared" si="3"/>
        <v>5500.1415777267548</v>
      </c>
      <c r="DA3" s="204">
        <f t="shared" si="3"/>
        <v>5500.1415777267548</v>
      </c>
      <c r="DB3" s="204"/>
    </row>
    <row r="4" spans="1:106">
      <c r="A4" s="201" t="str">
        <f>Income!A73</f>
        <v>Own crops sold</v>
      </c>
      <c r="B4" s="203">
        <f>Income!B73</f>
        <v>202.61224489795921</v>
      </c>
      <c r="C4" s="203">
        <f>Income!C73</f>
        <v>559.71428571428567</v>
      </c>
      <c r="D4" s="203">
        <f>Income!D73</f>
        <v>4368.8163265306121</v>
      </c>
      <c r="E4" s="203">
        <f>Income!E73</f>
        <v>19754.408163265307</v>
      </c>
      <c r="F4" s="204">
        <f t="shared" ref="F4:U17" si="4">IF(F$2&lt;=($B$2+$C$2+$D$2),IF(F$2&lt;=($B$2+$C$2),IF(F$2&lt;=$B$2,$B4,$C4),$D4),$E4)</f>
        <v>202.61224489795921</v>
      </c>
      <c r="G4" s="204">
        <f t="shared" si="0"/>
        <v>202.61224489795921</v>
      </c>
      <c r="H4" s="204">
        <f t="shared" si="0"/>
        <v>202.61224489795921</v>
      </c>
      <c r="I4" s="204">
        <f t="shared" si="0"/>
        <v>202.61224489795921</v>
      </c>
      <c r="J4" s="204">
        <f t="shared" si="0"/>
        <v>202.61224489795921</v>
      </c>
      <c r="K4" s="204">
        <f t="shared" si="0"/>
        <v>202.61224489795921</v>
      </c>
      <c r="L4" s="204">
        <f t="shared" si="0"/>
        <v>202.61224489795921</v>
      </c>
      <c r="M4" s="204">
        <f t="shared" si="0"/>
        <v>202.61224489795921</v>
      </c>
      <c r="N4" s="204">
        <f t="shared" si="0"/>
        <v>202.61224489795921</v>
      </c>
      <c r="O4" s="204">
        <f t="shared" si="0"/>
        <v>202.61224489795921</v>
      </c>
      <c r="P4" s="204">
        <f t="shared" si="0"/>
        <v>202.61224489795921</v>
      </c>
      <c r="Q4" s="204">
        <f t="shared" si="0"/>
        <v>202.61224489795921</v>
      </c>
      <c r="R4" s="204">
        <f t="shared" si="0"/>
        <v>202.61224489795921</v>
      </c>
      <c r="S4" s="204">
        <f t="shared" si="0"/>
        <v>202.61224489795921</v>
      </c>
      <c r="T4" s="204">
        <f t="shared" si="0"/>
        <v>202.61224489795921</v>
      </c>
      <c r="U4" s="204">
        <f t="shared" si="0"/>
        <v>202.61224489795921</v>
      </c>
      <c r="V4" s="204">
        <f t="shared" si="0"/>
        <v>202.61224489795921</v>
      </c>
      <c r="W4" s="204">
        <f t="shared" si="0"/>
        <v>202.61224489795921</v>
      </c>
      <c r="X4" s="204">
        <f t="shared" si="0"/>
        <v>202.61224489795921</v>
      </c>
      <c r="Y4" s="204">
        <f t="shared" si="0"/>
        <v>202.61224489795921</v>
      </c>
      <c r="Z4" s="204">
        <f t="shared" si="0"/>
        <v>202.61224489795921</v>
      </c>
      <c r="AA4" s="204">
        <f t="shared" si="0"/>
        <v>202.61224489795921</v>
      </c>
      <c r="AB4" s="204">
        <f t="shared" si="0"/>
        <v>202.61224489795921</v>
      </c>
      <c r="AC4" s="204">
        <f t="shared" si="0"/>
        <v>202.61224489795921</v>
      </c>
      <c r="AD4" s="204">
        <f t="shared" si="0"/>
        <v>202.61224489795921</v>
      </c>
      <c r="AE4" s="204">
        <f t="shared" si="0"/>
        <v>202.61224489795921</v>
      </c>
      <c r="AF4" s="204">
        <f t="shared" si="0"/>
        <v>202.61224489795921</v>
      </c>
      <c r="AG4" s="204">
        <f t="shared" si="0"/>
        <v>202.61224489795921</v>
      </c>
      <c r="AH4" s="204">
        <f t="shared" si="0"/>
        <v>202.61224489795921</v>
      </c>
      <c r="AI4" s="204">
        <f t="shared" si="0"/>
        <v>202.61224489795921</v>
      </c>
      <c r="AJ4" s="204">
        <f t="shared" si="0"/>
        <v>202.61224489795921</v>
      </c>
      <c r="AK4" s="204">
        <f t="shared" si="0"/>
        <v>202.61224489795921</v>
      </c>
      <c r="AL4" s="204">
        <f t="shared" si="0"/>
        <v>202.61224489795921</v>
      </c>
      <c r="AM4" s="204">
        <f t="shared" si="0"/>
        <v>202.61224489795921</v>
      </c>
      <c r="AN4" s="204">
        <f t="shared" si="0"/>
        <v>202.61224489795921</v>
      </c>
      <c r="AO4" s="204">
        <f t="shared" si="0"/>
        <v>559.71428571428567</v>
      </c>
      <c r="AP4" s="204">
        <f t="shared" si="0"/>
        <v>559.71428571428567</v>
      </c>
      <c r="AQ4" s="204">
        <f t="shared" si="0"/>
        <v>559.71428571428567</v>
      </c>
      <c r="AR4" s="204">
        <f t="shared" si="0"/>
        <v>559.71428571428567</v>
      </c>
      <c r="AS4" s="204">
        <f t="shared" si="0"/>
        <v>559.71428571428567</v>
      </c>
      <c r="AT4" s="204">
        <f t="shared" si="0"/>
        <v>559.71428571428567</v>
      </c>
      <c r="AU4" s="204">
        <f t="shared" si="0"/>
        <v>559.71428571428567</v>
      </c>
      <c r="AV4" s="204">
        <f t="shared" si="0"/>
        <v>559.71428571428567</v>
      </c>
      <c r="AW4" s="204">
        <f t="shared" si="0"/>
        <v>559.71428571428567</v>
      </c>
      <c r="AX4" s="204">
        <f t="shared" si="1"/>
        <v>559.71428571428567</v>
      </c>
      <c r="AY4" s="204">
        <f t="shared" si="1"/>
        <v>559.71428571428567</v>
      </c>
      <c r="AZ4" s="204">
        <f t="shared" si="1"/>
        <v>559.71428571428567</v>
      </c>
      <c r="BA4" s="204">
        <f t="shared" si="1"/>
        <v>559.71428571428567</v>
      </c>
      <c r="BB4" s="204">
        <f t="shared" si="1"/>
        <v>559.71428571428567</v>
      </c>
      <c r="BC4" s="204">
        <f t="shared" si="1"/>
        <v>559.71428571428567</v>
      </c>
      <c r="BD4" s="204">
        <f t="shared" si="1"/>
        <v>559.71428571428567</v>
      </c>
      <c r="BE4" s="204">
        <f t="shared" si="1"/>
        <v>559.71428571428567</v>
      </c>
      <c r="BF4" s="204">
        <f t="shared" si="1"/>
        <v>559.71428571428567</v>
      </c>
      <c r="BG4" s="204">
        <f t="shared" si="1"/>
        <v>559.71428571428567</v>
      </c>
      <c r="BH4" s="204">
        <f t="shared" si="1"/>
        <v>559.71428571428567</v>
      </c>
      <c r="BI4" s="204">
        <f t="shared" si="1"/>
        <v>559.71428571428567</v>
      </c>
      <c r="BJ4" s="204">
        <f t="shared" si="1"/>
        <v>559.71428571428567</v>
      </c>
      <c r="BK4" s="204">
        <f t="shared" si="1"/>
        <v>559.71428571428567</v>
      </c>
      <c r="BL4" s="204">
        <f t="shared" si="1"/>
        <v>559.71428571428567</v>
      </c>
      <c r="BM4" s="204">
        <f t="shared" si="1"/>
        <v>559.71428571428567</v>
      </c>
      <c r="BN4" s="204">
        <f t="shared" si="1"/>
        <v>559.71428571428567</v>
      </c>
      <c r="BO4" s="204">
        <f t="shared" si="1"/>
        <v>559.71428571428567</v>
      </c>
      <c r="BP4" s="204">
        <f t="shared" si="1"/>
        <v>559.71428571428567</v>
      </c>
      <c r="BQ4" s="204">
        <f t="shared" si="1"/>
        <v>559.71428571428567</v>
      </c>
      <c r="BR4" s="204">
        <f t="shared" si="1"/>
        <v>559.71428571428567</v>
      </c>
      <c r="BS4" s="204">
        <f t="shared" si="1"/>
        <v>559.71428571428567</v>
      </c>
      <c r="BT4" s="204">
        <f t="shared" si="1"/>
        <v>559.71428571428567</v>
      </c>
      <c r="BU4" s="204">
        <f t="shared" si="1"/>
        <v>4368.8163265306121</v>
      </c>
      <c r="BV4" s="204">
        <f t="shared" si="1"/>
        <v>4368.8163265306121</v>
      </c>
      <c r="BW4" s="204">
        <f t="shared" si="1"/>
        <v>4368.8163265306121</v>
      </c>
      <c r="BX4" s="204">
        <f t="shared" si="1"/>
        <v>4368.8163265306121</v>
      </c>
      <c r="BY4" s="204">
        <f t="shared" si="1"/>
        <v>4368.8163265306121</v>
      </c>
      <c r="BZ4" s="204">
        <f t="shared" si="1"/>
        <v>4368.8163265306121</v>
      </c>
      <c r="CA4" s="204">
        <f t="shared" si="2"/>
        <v>4368.8163265306121</v>
      </c>
      <c r="CB4" s="204">
        <f t="shared" si="2"/>
        <v>4368.8163265306121</v>
      </c>
      <c r="CC4" s="204">
        <f t="shared" si="2"/>
        <v>4368.8163265306121</v>
      </c>
      <c r="CD4" s="204">
        <f t="shared" si="2"/>
        <v>4368.8163265306121</v>
      </c>
      <c r="CE4" s="204">
        <f t="shared" si="2"/>
        <v>4368.8163265306121</v>
      </c>
      <c r="CF4" s="204">
        <f t="shared" si="2"/>
        <v>4368.8163265306121</v>
      </c>
      <c r="CG4" s="204">
        <f t="shared" si="2"/>
        <v>4368.8163265306121</v>
      </c>
      <c r="CH4" s="204">
        <f t="shared" si="2"/>
        <v>4368.8163265306121</v>
      </c>
      <c r="CI4" s="204">
        <f t="shared" si="2"/>
        <v>4368.8163265306121</v>
      </c>
      <c r="CJ4" s="204">
        <f t="shared" si="2"/>
        <v>4368.8163265306121</v>
      </c>
      <c r="CK4" s="204">
        <f t="shared" si="2"/>
        <v>4368.8163265306121</v>
      </c>
      <c r="CL4" s="204">
        <f t="shared" si="2"/>
        <v>4368.8163265306121</v>
      </c>
      <c r="CM4" s="204">
        <f t="shared" si="2"/>
        <v>4368.8163265306121</v>
      </c>
      <c r="CN4" s="204">
        <f t="shared" si="2"/>
        <v>4368.8163265306121</v>
      </c>
      <c r="CO4" s="204">
        <f t="shared" si="2"/>
        <v>4368.8163265306121</v>
      </c>
      <c r="CP4" s="204">
        <f t="shared" si="2"/>
        <v>4368.8163265306121</v>
      </c>
      <c r="CQ4" s="204">
        <f t="shared" si="2"/>
        <v>4368.8163265306121</v>
      </c>
      <c r="CR4" s="204">
        <f t="shared" si="2"/>
        <v>19754.408163265307</v>
      </c>
      <c r="CS4" s="204">
        <f t="shared" si="3"/>
        <v>19754.408163265307</v>
      </c>
      <c r="CT4" s="204">
        <f t="shared" si="3"/>
        <v>19754.408163265307</v>
      </c>
      <c r="CU4" s="204">
        <f t="shared" si="3"/>
        <v>19754.408163265307</v>
      </c>
      <c r="CV4" s="204">
        <f t="shared" si="3"/>
        <v>19754.408163265307</v>
      </c>
      <c r="CW4" s="204">
        <f t="shared" si="3"/>
        <v>19754.408163265307</v>
      </c>
      <c r="CX4" s="204">
        <f t="shared" si="3"/>
        <v>19754.408163265307</v>
      </c>
      <c r="CY4" s="204">
        <f t="shared" si="3"/>
        <v>19754.408163265307</v>
      </c>
      <c r="CZ4" s="204">
        <f t="shared" si="3"/>
        <v>19754.408163265307</v>
      </c>
      <c r="DA4" s="204">
        <f t="shared" si="3"/>
        <v>19754.408163265307</v>
      </c>
      <c r="DB4" s="204"/>
    </row>
    <row r="5" spans="1:106">
      <c r="A5" s="201" t="str">
        <f>Income!A74</f>
        <v>Animal products consumed</v>
      </c>
      <c r="B5" s="203">
        <f>Income!B74</f>
        <v>298.7672860360521</v>
      </c>
      <c r="C5" s="203">
        <f>Income!C74</f>
        <v>746.20013442697268</v>
      </c>
      <c r="D5" s="203">
        <f>Income!D74</f>
        <v>1571.5517117999168</v>
      </c>
      <c r="E5" s="203">
        <f>Income!E74</f>
        <v>2387.5082640494115</v>
      </c>
      <c r="F5" s="204">
        <f t="shared" si="4"/>
        <v>298.7672860360521</v>
      </c>
      <c r="G5" s="204">
        <f t="shared" si="0"/>
        <v>298.7672860360521</v>
      </c>
      <c r="H5" s="204">
        <f t="shared" si="0"/>
        <v>298.7672860360521</v>
      </c>
      <c r="I5" s="204">
        <f t="shared" si="0"/>
        <v>298.7672860360521</v>
      </c>
      <c r="J5" s="204">
        <f t="shared" si="0"/>
        <v>298.7672860360521</v>
      </c>
      <c r="K5" s="204">
        <f t="shared" si="0"/>
        <v>298.7672860360521</v>
      </c>
      <c r="L5" s="204">
        <f t="shared" si="0"/>
        <v>298.7672860360521</v>
      </c>
      <c r="M5" s="204">
        <f t="shared" si="0"/>
        <v>298.7672860360521</v>
      </c>
      <c r="N5" s="204">
        <f t="shared" si="0"/>
        <v>298.7672860360521</v>
      </c>
      <c r="O5" s="204">
        <f t="shared" si="0"/>
        <v>298.7672860360521</v>
      </c>
      <c r="P5" s="204">
        <f t="shared" si="0"/>
        <v>298.7672860360521</v>
      </c>
      <c r="Q5" s="204">
        <f t="shared" si="0"/>
        <v>298.7672860360521</v>
      </c>
      <c r="R5" s="204">
        <f t="shared" si="0"/>
        <v>298.7672860360521</v>
      </c>
      <c r="S5" s="204">
        <f t="shared" si="0"/>
        <v>298.7672860360521</v>
      </c>
      <c r="T5" s="204">
        <f t="shared" si="0"/>
        <v>298.7672860360521</v>
      </c>
      <c r="U5" s="204">
        <f t="shared" si="0"/>
        <v>298.7672860360521</v>
      </c>
      <c r="V5" s="204">
        <f t="shared" si="0"/>
        <v>298.7672860360521</v>
      </c>
      <c r="W5" s="204">
        <f t="shared" si="0"/>
        <v>298.7672860360521</v>
      </c>
      <c r="X5" s="204">
        <f t="shared" si="0"/>
        <v>298.7672860360521</v>
      </c>
      <c r="Y5" s="204">
        <f t="shared" si="0"/>
        <v>298.7672860360521</v>
      </c>
      <c r="Z5" s="204">
        <f t="shared" si="0"/>
        <v>298.7672860360521</v>
      </c>
      <c r="AA5" s="204">
        <f t="shared" si="0"/>
        <v>298.7672860360521</v>
      </c>
      <c r="AB5" s="204">
        <f t="shared" si="0"/>
        <v>298.7672860360521</v>
      </c>
      <c r="AC5" s="204">
        <f t="shared" si="0"/>
        <v>298.7672860360521</v>
      </c>
      <c r="AD5" s="204">
        <f t="shared" si="0"/>
        <v>298.7672860360521</v>
      </c>
      <c r="AE5" s="204">
        <f t="shared" si="0"/>
        <v>298.7672860360521</v>
      </c>
      <c r="AF5" s="204">
        <f t="shared" si="0"/>
        <v>298.7672860360521</v>
      </c>
      <c r="AG5" s="204">
        <f t="shared" si="0"/>
        <v>298.7672860360521</v>
      </c>
      <c r="AH5" s="204">
        <f t="shared" si="0"/>
        <v>298.7672860360521</v>
      </c>
      <c r="AI5" s="204">
        <f t="shared" si="0"/>
        <v>298.7672860360521</v>
      </c>
      <c r="AJ5" s="204">
        <f t="shared" si="0"/>
        <v>298.7672860360521</v>
      </c>
      <c r="AK5" s="204">
        <f t="shared" si="0"/>
        <v>298.7672860360521</v>
      </c>
      <c r="AL5" s="204">
        <f t="shared" si="0"/>
        <v>298.7672860360521</v>
      </c>
      <c r="AM5" s="204">
        <f t="shared" si="0"/>
        <v>298.7672860360521</v>
      </c>
      <c r="AN5" s="204">
        <f t="shared" si="0"/>
        <v>298.7672860360521</v>
      </c>
      <c r="AO5" s="204">
        <f t="shared" si="0"/>
        <v>746.20013442697268</v>
      </c>
      <c r="AP5" s="204">
        <f t="shared" si="0"/>
        <v>746.20013442697268</v>
      </c>
      <c r="AQ5" s="204">
        <f t="shared" si="0"/>
        <v>746.20013442697268</v>
      </c>
      <c r="AR5" s="204">
        <f t="shared" si="0"/>
        <v>746.20013442697268</v>
      </c>
      <c r="AS5" s="204">
        <f t="shared" si="0"/>
        <v>746.20013442697268</v>
      </c>
      <c r="AT5" s="204">
        <f t="shared" si="0"/>
        <v>746.20013442697268</v>
      </c>
      <c r="AU5" s="204">
        <f t="shared" si="0"/>
        <v>746.20013442697268</v>
      </c>
      <c r="AV5" s="204">
        <f t="shared" si="0"/>
        <v>746.20013442697268</v>
      </c>
      <c r="AW5" s="204">
        <f t="shared" si="0"/>
        <v>746.20013442697268</v>
      </c>
      <c r="AX5" s="204">
        <f t="shared" si="1"/>
        <v>746.20013442697268</v>
      </c>
      <c r="AY5" s="204">
        <f t="shared" si="1"/>
        <v>746.20013442697268</v>
      </c>
      <c r="AZ5" s="204">
        <f t="shared" si="1"/>
        <v>746.20013442697268</v>
      </c>
      <c r="BA5" s="204">
        <f t="shared" si="1"/>
        <v>746.20013442697268</v>
      </c>
      <c r="BB5" s="204">
        <f t="shared" si="1"/>
        <v>746.20013442697268</v>
      </c>
      <c r="BC5" s="204">
        <f t="shared" si="1"/>
        <v>746.20013442697268</v>
      </c>
      <c r="BD5" s="204">
        <f t="shared" si="1"/>
        <v>746.20013442697268</v>
      </c>
      <c r="BE5" s="204">
        <f t="shared" si="1"/>
        <v>746.20013442697268</v>
      </c>
      <c r="BF5" s="204">
        <f t="shared" si="1"/>
        <v>746.20013442697268</v>
      </c>
      <c r="BG5" s="204">
        <f t="shared" si="1"/>
        <v>746.20013442697268</v>
      </c>
      <c r="BH5" s="204">
        <f t="shared" si="1"/>
        <v>746.20013442697268</v>
      </c>
      <c r="BI5" s="204">
        <f t="shared" si="1"/>
        <v>746.20013442697268</v>
      </c>
      <c r="BJ5" s="204">
        <f t="shared" si="1"/>
        <v>746.20013442697268</v>
      </c>
      <c r="BK5" s="204">
        <f t="shared" si="1"/>
        <v>746.20013442697268</v>
      </c>
      <c r="BL5" s="204">
        <f t="shared" si="1"/>
        <v>746.20013442697268</v>
      </c>
      <c r="BM5" s="204">
        <f t="shared" si="1"/>
        <v>746.20013442697268</v>
      </c>
      <c r="BN5" s="204">
        <f t="shared" si="1"/>
        <v>746.20013442697268</v>
      </c>
      <c r="BO5" s="204">
        <f t="shared" si="1"/>
        <v>746.20013442697268</v>
      </c>
      <c r="BP5" s="204">
        <f t="shared" si="1"/>
        <v>746.20013442697268</v>
      </c>
      <c r="BQ5" s="204">
        <f t="shared" si="1"/>
        <v>746.20013442697268</v>
      </c>
      <c r="BR5" s="204">
        <f t="shared" si="1"/>
        <v>746.20013442697268</v>
      </c>
      <c r="BS5" s="204">
        <f t="shared" si="1"/>
        <v>746.20013442697268</v>
      </c>
      <c r="BT5" s="204">
        <f t="shared" si="1"/>
        <v>746.20013442697268</v>
      </c>
      <c r="BU5" s="204">
        <f t="shared" si="1"/>
        <v>1571.5517117999168</v>
      </c>
      <c r="BV5" s="204">
        <f t="shared" si="1"/>
        <v>1571.5517117999168</v>
      </c>
      <c r="BW5" s="204">
        <f t="shared" si="1"/>
        <v>1571.5517117999168</v>
      </c>
      <c r="BX5" s="204">
        <f t="shared" si="1"/>
        <v>1571.5517117999168</v>
      </c>
      <c r="BY5" s="204">
        <f t="shared" si="1"/>
        <v>1571.5517117999168</v>
      </c>
      <c r="BZ5" s="204">
        <f t="shared" si="1"/>
        <v>1571.5517117999168</v>
      </c>
      <c r="CA5" s="204">
        <f t="shared" si="2"/>
        <v>1571.5517117999168</v>
      </c>
      <c r="CB5" s="204">
        <f t="shared" si="2"/>
        <v>1571.5517117999168</v>
      </c>
      <c r="CC5" s="204">
        <f t="shared" si="2"/>
        <v>1571.5517117999168</v>
      </c>
      <c r="CD5" s="204">
        <f t="shared" si="2"/>
        <v>1571.5517117999168</v>
      </c>
      <c r="CE5" s="204">
        <f t="shared" si="2"/>
        <v>1571.5517117999168</v>
      </c>
      <c r="CF5" s="204">
        <f t="shared" si="2"/>
        <v>1571.5517117999168</v>
      </c>
      <c r="CG5" s="204">
        <f t="shared" si="2"/>
        <v>1571.5517117999168</v>
      </c>
      <c r="CH5" s="204">
        <f t="shared" si="2"/>
        <v>1571.5517117999168</v>
      </c>
      <c r="CI5" s="204">
        <f t="shared" si="2"/>
        <v>1571.5517117999168</v>
      </c>
      <c r="CJ5" s="204">
        <f t="shared" si="2"/>
        <v>1571.5517117999168</v>
      </c>
      <c r="CK5" s="204">
        <f t="shared" si="2"/>
        <v>1571.5517117999168</v>
      </c>
      <c r="CL5" s="204">
        <f t="shared" si="2"/>
        <v>1571.5517117999168</v>
      </c>
      <c r="CM5" s="204">
        <f t="shared" si="2"/>
        <v>1571.5517117999168</v>
      </c>
      <c r="CN5" s="204">
        <f t="shared" si="2"/>
        <v>1571.5517117999168</v>
      </c>
      <c r="CO5" s="204">
        <f t="shared" si="2"/>
        <v>1571.5517117999168</v>
      </c>
      <c r="CP5" s="204">
        <f t="shared" si="2"/>
        <v>1571.5517117999168</v>
      </c>
      <c r="CQ5" s="204">
        <f t="shared" si="2"/>
        <v>1571.5517117999168</v>
      </c>
      <c r="CR5" s="204">
        <f t="shared" si="2"/>
        <v>2387.5082640494115</v>
      </c>
      <c r="CS5" s="204">
        <f t="shared" si="3"/>
        <v>2387.5082640494115</v>
      </c>
      <c r="CT5" s="204">
        <f t="shared" si="3"/>
        <v>2387.5082640494115</v>
      </c>
      <c r="CU5" s="204">
        <f t="shared" si="3"/>
        <v>2387.5082640494115</v>
      </c>
      <c r="CV5" s="204">
        <f t="shared" si="3"/>
        <v>2387.5082640494115</v>
      </c>
      <c r="CW5" s="204">
        <f t="shared" si="3"/>
        <v>2387.5082640494115</v>
      </c>
      <c r="CX5" s="204">
        <f t="shared" si="3"/>
        <v>2387.5082640494115</v>
      </c>
      <c r="CY5" s="204">
        <f t="shared" si="3"/>
        <v>2387.5082640494115</v>
      </c>
      <c r="CZ5" s="204">
        <f t="shared" si="3"/>
        <v>2387.5082640494115</v>
      </c>
      <c r="DA5" s="204">
        <f t="shared" si="3"/>
        <v>2387.5082640494115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1.4285714285714286</v>
      </c>
      <c r="D6" s="203">
        <f>Income!D75</f>
        <v>905.30612244897952</v>
      </c>
      <c r="E6" s="203">
        <f>Income!E75</f>
        <v>1643.2653061224494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1.4285714285714286</v>
      </c>
      <c r="AP6" s="204">
        <f t="shared" si="0"/>
        <v>1.4285714285714286</v>
      </c>
      <c r="AQ6" s="204">
        <f t="shared" si="0"/>
        <v>1.4285714285714286</v>
      </c>
      <c r="AR6" s="204">
        <f t="shared" si="0"/>
        <v>1.4285714285714286</v>
      </c>
      <c r="AS6" s="204">
        <f t="shared" si="0"/>
        <v>1.4285714285714286</v>
      </c>
      <c r="AT6" s="204">
        <f t="shared" si="0"/>
        <v>1.4285714285714286</v>
      </c>
      <c r="AU6" s="204">
        <f t="shared" si="0"/>
        <v>1.4285714285714286</v>
      </c>
      <c r="AV6" s="204">
        <f t="shared" si="0"/>
        <v>1.4285714285714286</v>
      </c>
      <c r="AW6" s="204">
        <f t="shared" si="0"/>
        <v>1.4285714285714286</v>
      </c>
      <c r="AX6" s="204">
        <f t="shared" si="1"/>
        <v>1.4285714285714286</v>
      </c>
      <c r="AY6" s="204">
        <f t="shared" si="1"/>
        <v>1.4285714285714286</v>
      </c>
      <c r="AZ6" s="204">
        <f t="shared" si="1"/>
        <v>1.4285714285714286</v>
      </c>
      <c r="BA6" s="204">
        <f t="shared" si="1"/>
        <v>1.4285714285714286</v>
      </c>
      <c r="BB6" s="204">
        <f t="shared" si="1"/>
        <v>1.4285714285714286</v>
      </c>
      <c r="BC6" s="204">
        <f t="shared" si="1"/>
        <v>1.4285714285714286</v>
      </c>
      <c r="BD6" s="204">
        <f t="shared" si="1"/>
        <v>1.4285714285714286</v>
      </c>
      <c r="BE6" s="204">
        <f t="shared" si="1"/>
        <v>1.4285714285714286</v>
      </c>
      <c r="BF6" s="204">
        <f t="shared" si="1"/>
        <v>1.4285714285714286</v>
      </c>
      <c r="BG6" s="204">
        <f t="shared" si="1"/>
        <v>1.4285714285714286</v>
      </c>
      <c r="BH6" s="204">
        <f t="shared" si="1"/>
        <v>1.4285714285714286</v>
      </c>
      <c r="BI6" s="204">
        <f t="shared" si="1"/>
        <v>1.4285714285714286</v>
      </c>
      <c r="BJ6" s="204">
        <f t="shared" si="1"/>
        <v>1.4285714285714286</v>
      </c>
      <c r="BK6" s="204">
        <f t="shared" si="1"/>
        <v>1.4285714285714286</v>
      </c>
      <c r="BL6" s="204">
        <f t="shared" si="1"/>
        <v>1.4285714285714286</v>
      </c>
      <c r="BM6" s="204">
        <f t="shared" si="1"/>
        <v>1.4285714285714286</v>
      </c>
      <c r="BN6" s="204">
        <f t="shared" si="1"/>
        <v>1.4285714285714286</v>
      </c>
      <c r="BO6" s="204">
        <f t="shared" si="1"/>
        <v>1.4285714285714286</v>
      </c>
      <c r="BP6" s="204">
        <f t="shared" si="1"/>
        <v>1.4285714285714286</v>
      </c>
      <c r="BQ6" s="204">
        <f t="shared" si="1"/>
        <v>1.4285714285714286</v>
      </c>
      <c r="BR6" s="204">
        <f t="shared" si="1"/>
        <v>1.4285714285714286</v>
      </c>
      <c r="BS6" s="204">
        <f t="shared" si="1"/>
        <v>1.4285714285714286</v>
      </c>
      <c r="BT6" s="204">
        <f t="shared" si="1"/>
        <v>1.4285714285714286</v>
      </c>
      <c r="BU6" s="204">
        <f t="shared" si="1"/>
        <v>905.30612244897952</v>
      </c>
      <c r="BV6" s="204">
        <f t="shared" si="1"/>
        <v>905.30612244897952</v>
      </c>
      <c r="BW6" s="204">
        <f t="shared" si="1"/>
        <v>905.30612244897952</v>
      </c>
      <c r="BX6" s="204">
        <f t="shared" si="1"/>
        <v>905.30612244897952</v>
      </c>
      <c r="BY6" s="204">
        <f t="shared" si="1"/>
        <v>905.30612244897952</v>
      </c>
      <c r="BZ6" s="204">
        <f t="shared" si="1"/>
        <v>905.30612244897952</v>
      </c>
      <c r="CA6" s="204">
        <f t="shared" si="2"/>
        <v>905.30612244897952</v>
      </c>
      <c r="CB6" s="204">
        <f t="shared" si="2"/>
        <v>905.30612244897952</v>
      </c>
      <c r="CC6" s="204">
        <f t="shared" si="2"/>
        <v>905.30612244897952</v>
      </c>
      <c r="CD6" s="204">
        <f t="shared" si="2"/>
        <v>905.30612244897952</v>
      </c>
      <c r="CE6" s="204">
        <f t="shared" si="2"/>
        <v>905.30612244897952</v>
      </c>
      <c r="CF6" s="204">
        <f t="shared" si="2"/>
        <v>905.30612244897952</v>
      </c>
      <c r="CG6" s="204">
        <f t="shared" si="2"/>
        <v>905.30612244897952</v>
      </c>
      <c r="CH6" s="204">
        <f t="shared" si="2"/>
        <v>905.30612244897952</v>
      </c>
      <c r="CI6" s="204">
        <f t="shared" si="2"/>
        <v>905.30612244897952</v>
      </c>
      <c r="CJ6" s="204">
        <f t="shared" si="2"/>
        <v>905.30612244897952</v>
      </c>
      <c r="CK6" s="204">
        <f t="shared" si="2"/>
        <v>905.30612244897952</v>
      </c>
      <c r="CL6" s="204">
        <f t="shared" si="2"/>
        <v>905.30612244897952</v>
      </c>
      <c r="CM6" s="204">
        <f t="shared" si="2"/>
        <v>905.30612244897952</v>
      </c>
      <c r="CN6" s="204">
        <f t="shared" si="2"/>
        <v>905.30612244897952</v>
      </c>
      <c r="CO6" s="204">
        <f t="shared" si="2"/>
        <v>905.30612244897952</v>
      </c>
      <c r="CP6" s="204">
        <f t="shared" si="2"/>
        <v>905.30612244897952</v>
      </c>
      <c r="CQ6" s="204">
        <f t="shared" si="2"/>
        <v>905.30612244897952</v>
      </c>
      <c r="CR6" s="204">
        <f t="shared" si="2"/>
        <v>1643.2653061224494</v>
      </c>
      <c r="CS6" s="204">
        <f t="shared" si="3"/>
        <v>1643.2653061224494</v>
      </c>
      <c r="CT6" s="204">
        <f t="shared" si="3"/>
        <v>1643.2653061224494</v>
      </c>
      <c r="CU6" s="204">
        <f t="shared" si="3"/>
        <v>1643.2653061224494</v>
      </c>
      <c r="CV6" s="204">
        <f t="shared" si="3"/>
        <v>1643.2653061224494</v>
      </c>
      <c r="CW6" s="204">
        <f t="shared" si="3"/>
        <v>1643.2653061224494</v>
      </c>
      <c r="CX6" s="204">
        <f t="shared" si="3"/>
        <v>1643.2653061224494</v>
      </c>
      <c r="CY6" s="204">
        <f t="shared" si="3"/>
        <v>1643.2653061224494</v>
      </c>
      <c r="CZ6" s="204">
        <f t="shared" si="3"/>
        <v>1643.2653061224494</v>
      </c>
      <c r="DA6" s="204">
        <f t="shared" si="3"/>
        <v>1643.2653061224494</v>
      </c>
      <c r="DB6" s="204"/>
    </row>
    <row r="7" spans="1:106">
      <c r="A7" s="201" t="str">
        <f>Income!A76</f>
        <v>Animals sold</v>
      </c>
      <c r="B7" s="203">
        <f>Income!B76</f>
        <v>389.3877551020409</v>
      </c>
      <c r="C7" s="203">
        <f>Income!C76</f>
        <v>3064.5</v>
      </c>
      <c r="D7" s="203">
        <f>Income!D76</f>
        <v>12585.632653061226</v>
      </c>
      <c r="E7" s="203">
        <f>Income!E76</f>
        <v>25620.897959183676</v>
      </c>
      <c r="F7" s="204">
        <f t="shared" si="4"/>
        <v>389.3877551020409</v>
      </c>
      <c r="G7" s="204">
        <f t="shared" si="0"/>
        <v>389.3877551020409</v>
      </c>
      <c r="H7" s="204">
        <f t="shared" si="0"/>
        <v>389.3877551020409</v>
      </c>
      <c r="I7" s="204">
        <f t="shared" si="0"/>
        <v>389.3877551020409</v>
      </c>
      <c r="J7" s="204">
        <f t="shared" si="0"/>
        <v>389.3877551020409</v>
      </c>
      <c r="K7" s="204">
        <f t="shared" si="0"/>
        <v>389.3877551020409</v>
      </c>
      <c r="L7" s="204">
        <f t="shared" si="0"/>
        <v>389.3877551020409</v>
      </c>
      <c r="M7" s="204">
        <f t="shared" si="0"/>
        <v>389.3877551020409</v>
      </c>
      <c r="N7" s="204">
        <f t="shared" si="0"/>
        <v>389.3877551020409</v>
      </c>
      <c r="O7" s="204">
        <f t="shared" si="0"/>
        <v>389.3877551020409</v>
      </c>
      <c r="P7" s="204">
        <f t="shared" si="0"/>
        <v>389.3877551020409</v>
      </c>
      <c r="Q7" s="204">
        <f t="shared" si="0"/>
        <v>389.3877551020409</v>
      </c>
      <c r="R7" s="204">
        <f t="shared" si="0"/>
        <v>389.3877551020409</v>
      </c>
      <c r="S7" s="204">
        <f t="shared" si="0"/>
        <v>389.3877551020409</v>
      </c>
      <c r="T7" s="204">
        <f t="shared" si="0"/>
        <v>389.3877551020409</v>
      </c>
      <c r="U7" s="204">
        <f t="shared" si="0"/>
        <v>389.3877551020409</v>
      </c>
      <c r="V7" s="204">
        <f t="shared" si="0"/>
        <v>389.3877551020409</v>
      </c>
      <c r="W7" s="204">
        <f t="shared" si="0"/>
        <v>389.3877551020409</v>
      </c>
      <c r="X7" s="204">
        <f t="shared" si="0"/>
        <v>389.3877551020409</v>
      </c>
      <c r="Y7" s="204">
        <f t="shared" si="0"/>
        <v>389.3877551020409</v>
      </c>
      <c r="Z7" s="204">
        <f t="shared" si="0"/>
        <v>389.3877551020409</v>
      </c>
      <c r="AA7" s="204">
        <f t="shared" si="0"/>
        <v>389.3877551020409</v>
      </c>
      <c r="AB7" s="204">
        <f t="shared" si="0"/>
        <v>389.3877551020409</v>
      </c>
      <c r="AC7" s="204">
        <f t="shared" si="0"/>
        <v>389.3877551020409</v>
      </c>
      <c r="AD7" s="204">
        <f t="shared" si="0"/>
        <v>389.3877551020409</v>
      </c>
      <c r="AE7" s="204">
        <f t="shared" si="0"/>
        <v>389.3877551020409</v>
      </c>
      <c r="AF7" s="204">
        <f t="shared" si="0"/>
        <v>389.3877551020409</v>
      </c>
      <c r="AG7" s="204">
        <f t="shared" si="0"/>
        <v>389.3877551020409</v>
      </c>
      <c r="AH7" s="204">
        <f t="shared" si="0"/>
        <v>389.3877551020409</v>
      </c>
      <c r="AI7" s="204">
        <f t="shared" si="0"/>
        <v>389.3877551020409</v>
      </c>
      <c r="AJ7" s="204">
        <f t="shared" si="0"/>
        <v>389.3877551020409</v>
      </c>
      <c r="AK7" s="204">
        <f t="shared" si="0"/>
        <v>389.3877551020409</v>
      </c>
      <c r="AL7" s="204">
        <f t="shared" si="0"/>
        <v>389.3877551020409</v>
      </c>
      <c r="AM7" s="204">
        <f t="shared" si="0"/>
        <v>389.3877551020409</v>
      </c>
      <c r="AN7" s="204">
        <f t="shared" si="0"/>
        <v>389.3877551020409</v>
      </c>
      <c r="AO7" s="204">
        <f t="shared" si="0"/>
        <v>3064.5</v>
      </c>
      <c r="AP7" s="204">
        <f t="shared" si="0"/>
        <v>3064.5</v>
      </c>
      <c r="AQ7" s="204">
        <f t="shared" si="0"/>
        <v>3064.5</v>
      </c>
      <c r="AR7" s="204">
        <f t="shared" si="0"/>
        <v>3064.5</v>
      </c>
      <c r="AS7" s="204">
        <f t="shared" si="0"/>
        <v>3064.5</v>
      </c>
      <c r="AT7" s="204">
        <f t="shared" si="0"/>
        <v>3064.5</v>
      </c>
      <c r="AU7" s="204">
        <f t="shared" ref="AU7:BJ8" si="5">IF(AU$2&lt;=($B$2+$C$2+$D$2),IF(AU$2&lt;=($B$2+$C$2),IF(AU$2&lt;=$B$2,$B7,$C7),$D7),$E7)</f>
        <v>3064.5</v>
      </c>
      <c r="AV7" s="204">
        <f t="shared" si="5"/>
        <v>3064.5</v>
      </c>
      <c r="AW7" s="204">
        <f t="shared" si="5"/>
        <v>3064.5</v>
      </c>
      <c r="AX7" s="204">
        <f t="shared" si="5"/>
        <v>3064.5</v>
      </c>
      <c r="AY7" s="204">
        <f t="shared" si="5"/>
        <v>3064.5</v>
      </c>
      <c r="AZ7" s="204">
        <f t="shared" si="5"/>
        <v>3064.5</v>
      </c>
      <c r="BA7" s="204">
        <f t="shared" si="5"/>
        <v>3064.5</v>
      </c>
      <c r="BB7" s="204">
        <f t="shared" si="5"/>
        <v>3064.5</v>
      </c>
      <c r="BC7" s="204">
        <f t="shared" si="5"/>
        <v>3064.5</v>
      </c>
      <c r="BD7" s="204">
        <f t="shared" si="5"/>
        <v>3064.5</v>
      </c>
      <c r="BE7" s="204">
        <f t="shared" si="5"/>
        <v>3064.5</v>
      </c>
      <c r="BF7" s="204">
        <f t="shared" si="5"/>
        <v>3064.5</v>
      </c>
      <c r="BG7" s="204">
        <f t="shared" si="5"/>
        <v>3064.5</v>
      </c>
      <c r="BH7" s="204">
        <f t="shared" si="5"/>
        <v>3064.5</v>
      </c>
      <c r="BI7" s="204">
        <f t="shared" si="5"/>
        <v>3064.5</v>
      </c>
      <c r="BJ7" s="204">
        <f t="shared" si="5"/>
        <v>3064.5</v>
      </c>
      <c r="BK7" s="204">
        <f t="shared" si="1"/>
        <v>3064.5</v>
      </c>
      <c r="BL7" s="204">
        <f t="shared" si="1"/>
        <v>3064.5</v>
      </c>
      <c r="BM7" s="204">
        <f t="shared" si="1"/>
        <v>3064.5</v>
      </c>
      <c r="BN7" s="204">
        <f t="shared" si="1"/>
        <v>3064.5</v>
      </c>
      <c r="BO7" s="204">
        <f t="shared" si="1"/>
        <v>3064.5</v>
      </c>
      <c r="BP7" s="204">
        <f t="shared" si="1"/>
        <v>3064.5</v>
      </c>
      <c r="BQ7" s="204">
        <f t="shared" si="1"/>
        <v>3064.5</v>
      </c>
      <c r="BR7" s="204">
        <f t="shared" si="1"/>
        <v>3064.5</v>
      </c>
      <c r="BS7" s="204">
        <f t="shared" si="1"/>
        <v>3064.5</v>
      </c>
      <c r="BT7" s="204">
        <f t="shared" si="1"/>
        <v>3064.5</v>
      </c>
      <c r="BU7" s="204">
        <f t="shared" si="1"/>
        <v>12585.632653061226</v>
      </c>
      <c r="BV7" s="204">
        <f t="shared" si="1"/>
        <v>12585.632653061226</v>
      </c>
      <c r="BW7" s="204">
        <f t="shared" si="1"/>
        <v>12585.632653061226</v>
      </c>
      <c r="BX7" s="204">
        <f t="shared" si="1"/>
        <v>12585.632653061226</v>
      </c>
      <c r="BY7" s="204">
        <f t="shared" si="1"/>
        <v>12585.632653061226</v>
      </c>
      <c r="BZ7" s="204">
        <f t="shared" si="1"/>
        <v>12585.632653061226</v>
      </c>
      <c r="CA7" s="204">
        <f t="shared" si="2"/>
        <v>12585.632653061226</v>
      </c>
      <c r="CB7" s="204">
        <f t="shared" si="2"/>
        <v>12585.632653061226</v>
      </c>
      <c r="CC7" s="204">
        <f t="shared" si="2"/>
        <v>12585.632653061226</v>
      </c>
      <c r="CD7" s="204">
        <f t="shared" si="2"/>
        <v>12585.632653061226</v>
      </c>
      <c r="CE7" s="204">
        <f t="shared" si="2"/>
        <v>12585.632653061226</v>
      </c>
      <c r="CF7" s="204">
        <f t="shared" si="2"/>
        <v>12585.632653061226</v>
      </c>
      <c r="CG7" s="204">
        <f t="shared" si="2"/>
        <v>12585.632653061226</v>
      </c>
      <c r="CH7" s="204">
        <f t="shared" si="2"/>
        <v>12585.632653061226</v>
      </c>
      <c r="CI7" s="204">
        <f t="shared" si="2"/>
        <v>12585.632653061226</v>
      </c>
      <c r="CJ7" s="204">
        <f t="shared" si="2"/>
        <v>12585.632653061226</v>
      </c>
      <c r="CK7" s="204">
        <f t="shared" si="2"/>
        <v>12585.632653061226</v>
      </c>
      <c r="CL7" s="204">
        <f t="shared" si="2"/>
        <v>12585.632653061226</v>
      </c>
      <c r="CM7" s="204">
        <f t="shared" si="2"/>
        <v>12585.632653061226</v>
      </c>
      <c r="CN7" s="204">
        <f t="shared" si="2"/>
        <v>12585.632653061226</v>
      </c>
      <c r="CO7" s="204">
        <f t="shared" si="2"/>
        <v>12585.632653061226</v>
      </c>
      <c r="CP7" s="204">
        <f t="shared" si="2"/>
        <v>12585.632653061226</v>
      </c>
      <c r="CQ7" s="204">
        <f t="shared" si="2"/>
        <v>12585.632653061226</v>
      </c>
      <c r="CR7" s="204">
        <f t="shared" si="2"/>
        <v>25620.897959183676</v>
      </c>
      <c r="CS7" s="204">
        <f t="shared" si="3"/>
        <v>25620.897959183676</v>
      </c>
      <c r="CT7" s="204">
        <f t="shared" si="3"/>
        <v>25620.897959183676</v>
      </c>
      <c r="CU7" s="204">
        <f t="shared" si="3"/>
        <v>25620.897959183676</v>
      </c>
      <c r="CV7" s="204">
        <f t="shared" si="3"/>
        <v>25620.897959183676</v>
      </c>
      <c r="CW7" s="204">
        <f t="shared" si="3"/>
        <v>25620.897959183676</v>
      </c>
      <c r="CX7" s="204">
        <f t="shared" si="3"/>
        <v>25620.897959183676</v>
      </c>
      <c r="CY7" s="204">
        <f t="shared" si="3"/>
        <v>25620.897959183676</v>
      </c>
      <c r="CZ7" s="204">
        <f t="shared" si="3"/>
        <v>25620.897959183676</v>
      </c>
      <c r="DA7" s="204">
        <f t="shared" si="3"/>
        <v>25620.897959183676</v>
      </c>
      <c r="DB7" s="204"/>
    </row>
    <row r="8" spans="1:106">
      <c r="A8" s="201" t="str">
        <f>Income!A77</f>
        <v>Wild foods consumed and sold</v>
      </c>
      <c r="B8" s="203">
        <f>Income!B77</f>
        <v>223.1781572761632</v>
      </c>
      <c r="C8" s="203">
        <f>Income!C77</f>
        <v>175.00442595871576</v>
      </c>
      <c r="D8" s="203">
        <f>Income!D77</f>
        <v>26.34600136314819</v>
      </c>
      <c r="E8" s="203">
        <f>Income!E77</f>
        <v>20.754653540500136</v>
      </c>
      <c r="F8" s="204">
        <f t="shared" si="4"/>
        <v>223.1781572761632</v>
      </c>
      <c r="G8" s="204">
        <f t="shared" si="4"/>
        <v>223.1781572761632</v>
      </c>
      <c r="H8" s="204">
        <f t="shared" si="4"/>
        <v>223.1781572761632</v>
      </c>
      <c r="I8" s="204">
        <f t="shared" si="4"/>
        <v>223.1781572761632</v>
      </c>
      <c r="J8" s="204">
        <f t="shared" si="4"/>
        <v>223.1781572761632</v>
      </c>
      <c r="K8" s="204">
        <f t="shared" si="4"/>
        <v>223.1781572761632</v>
      </c>
      <c r="L8" s="204">
        <f t="shared" si="4"/>
        <v>223.1781572761632</v>
      </c>
      <c r="M8" s="204">
        <f t="shared" si="4"/>
        <v>223.1781572761632</v>
      </c>
      <c r="N8" s="204">
        <f t="shared" si="4"/>
        <v>223.1781572761632</v>
      </c>
      <c r="O8" s="204">
        <f t="shared" si="4"/>
        <v>223.1781572761632</v>
      </c>
      <c r="P8" s="204">
        <f t="shared" si="4"/>
        <v>223.1781572761632</v>
      </c>
      <c r="Q8" s="204">
        <f t="shared" si="4"/>
        <v>223.1781572761632</v>
      </c>
      <c r="R8" s="204">
        <f t="shared" si="4"/>
        <v>223.1781572761632</v>
      </c>
      <c r="S8" s="204">
        <f t="shared" si="4"/>
        <v>223.1781572761632</v>
      </c>
      <c r="T8" s="204">
        <f t="shared" si="4"/>
        <v>223.1781572761632</v>
      </c>
      <c r="U8" s="204">
        <f t="shared" si="4"/>
        <v>223.1781572761632</v>
      </c>
      <c r="V8" s="204">
        <f t="shared" ref="V8:AK18" si="6">IF(V$2&lt;=($B$2+$C$2+$D$2),IF(V$2&lt;=($B$2+$C$2),IF(V$2&lt;=$B$2,$B8,$C8),$D8),$E8)</f>
        <v>223.1781572761632</v>
      </c>
      <c r="W8" s="204">
        <f t="shared" si="6"/>
        <v>223.1781572761632</v>
      </c>
      <c r="X8" s="204">
        <f t="shared" si="6"/>
        <v>223.1781572761632</v>
      </c>
      <c r="Y8" s="204">
        <f t="shared" si="6"/>
        <v>223.1781572761632</v>
      </c>
      <c r="Z8" s="204">
        <f t="shared" si="6"/>
        <v>223.1781572761632</v>
      </c>
      <c r="AA8" s="204">
        <f t="shared" si="6"/>
        <v>223.1781572761632</v>
      </c>
      <c r="AB8" s="204">
        <f t="shared" si="6"/>
        <v>223.1781572761632</v>
      </c>
      <c r="AC8" s="204">
        <f t="shared" si="6"/>
        <v>223.1781572761632</v>
      </c>
      <c r="AD8" s="204">
        <f t="shared" si="6"/>
        <v>223.1781572761632</v>
      </c>
      <c r="AE8" s="204">
        <f t="shared" si="6"/>
        <v>223.1781572761632</v>
      </c>
      <c r="AF8" s="204">
        <f t="shared" si="6"/>
        <v>223.1781572761632</v>
      </c>
      <c r="AG8" s="204">
        <f t="shared" si="6"/>
        <v>223.1781572761632</v>
      </c>
      <c r="AH8" s="204">
        <f t="shared" si="6"/>
        <v>223.1781572761632</v>
      </c>
      <c r="AI8" s="204">
        <f t="shared" si="6"/>
        <v>223.1781572761632</v>
      </c>
      <c r="AJ8" s="204">
        <f t="shared" si="6"/>
        <v>223.1781572761632</v>
      </c>
      <c r="AK8" s="204">
        <f t="shared" si="6"/>
        <v>223.1781572761632</v>
      </c>
      <c r="AL8" s="204">
        <f t="shared" ref="AL8:BA18" si="7">IF(AL$2&lt;=($B$2+$C$2+$D$2),IF(AL$2&lt;=($B$2+$C$2),IF(AL$2&lt;=$B$2,$B8,$C8),$D8),$E8)</f>
        <v>223.1781572761632</v>
      </c>
      <c r="AM8" s="204">
        <f t="shared" si="7"/>
        <v>223.1781572761632</v>
      </c>
      <c r="AN8" s="204">
        <f t="shared" si="7"/>
        <v>223.1781572761632</v>
      </c>
      <c r="AO8" s="204">
        <f t="shared" si="7"/>
        <v>175.00442595871576</v>
      </c>
      <c r="AP8" s="204">
        <f t="shared" si="7"/>
        <v>175.00442595871576</v>
      </c>
      <c r="AQ8" s="204">
        <f t="shared" si="7"/>
        <v>175.00442595871576</v>
      </c>
      <c r="AR8" s="204">
        <f t="shared" si="7"/>
        <v>175.00442595871576</v>
      </c>
      <c r="AS8" s="204">
        <f t="shared" si="7"/>
        <v>175.00442595871576</v>
      </c>
      <c r="AT8" s="204">
        <f t="shared" si="7"/>
        <v>175.00442595871576</v>
      </c>
      <c r="AU8" s="204">
        <f t="shared" si="7"/>
        <v>175.00442595871576</v>
      </c>
      <c r="AV8" s="204">
        <f t="shared" si="7"/>
        <v>175.00442595871576</v>
      </c>
      <c r="AW8" s="204">
        <f t="shared" si="7"/>
        <v>175.00442595871576</v>
      </c>
      <c r="AX8" s="204">
        <f t="shared" si="7"/>
        <v>175.00442595871576</v>
      </c>
      <c r="AY8" s="204">
        <f t="shared" si="7"/>
        <v>175.00442595871576</v>
      </c>
      <c r="AZ8" s="204">
        <f t="shared" si="7"/>
        <v>175.00442595871576</v>
      </c>
      <c r="BA8" s="204">
        <f t="shared" si="7"/>
        <v>175.00442595871576</v>
      </c>
      <c r="BB8" s="204">
        <f t="shared" si="5"/>
        <v>175.00442595871576</v>
      </c>
      <c r="BC8" s="204">
        <f t="shared" si="5"/>
        <v>175.00442595871576</v>
      </c>
      <c r="BD8" s="204">
        <f t="shared" si="5"/>
        <v>175.00442595871576</v>
      </c>
      <c r="BE8" s="204">
        <f t="shared" si="5"/>
        <v>175.00442595871576</v>
      </c>
      <c r="BF8" s="204">
        <f t="shared" si="5"/>
        <v>175.00442595871576</v>
      </c>
      <c r="BG8" s="204">
        <f t="shared" si="5"/>
        <v>175.00442595871576</v>
      </c>
      <c r="BH8" s="204">
        <f t="shared" si="5"/>
        <v>175.00442595871576</v>
      </c>
      <c r="BI8" s="204">
        <f t="shared" si="5"/>
        <v>175.00442595871576</v>
      </c>
      <c r="BJ8" s="204">
        <f t="shared" si="5"/>
        <v>175.00442595871576</v>
      </c>
      <c r="BK8" s="204">
        <f t="shared" si="1"/>
        <v>175.00442595871576</v>
      </c>
      <c r="BL8" s="204">
        <f t="shared" si="1"/>
        <v>175.00442595871576</v>
      </c>
      <c r="BM8" s="204">
        <f t="shared" si="1"/>
        <v>175.00442595871576</v>
      </c>
      <c r="BN8" s="204">
        <f t="shared" si="1"/>
        <v>175.00442595871576</v>
      </c>
      <c r="BO8" s="204">
        <f t="shared" si="1"/>
        <v>175.00442595871576</v>
      </c>
      <c r="BP8" s="204">
        <f t="shared" si="1"/>
        <v>175.00442595871576</v>
      </c>
      <c r="BQ8" s="204">
        <f t="shared" si="1"/>
        <v>175.00442595871576</v>
      </c>
      <c r="BR8" s="204">
        <f t="shared" si="1"/>
        <v>175.00442595871576</v>
      </c>
      <c r="BS8" s="204">
        <f t="shared" si="1"/>
        <v>175.00442595871576</v>
      </c>
      <c r="BT8" s="204">
        <f t="shared" si="1"/>
        <v>175.00442595871576</v>
      </c>
      <c r="BU8" s="204">
        <f t="shared" si="1"/>
        <v>26.34600136314819</v>
      </c>
      <c r="BV8" s="204">
        <f t="shared" si="1"/>
        <v>26.34600136314819</v>
      </c>
      <c r="BW8" s="204">
        <f t="shared" si="1"/>
        <v>26.34600136314819</v>
      </c>
      <c r="BX8" s="204">
        <f t="shared" si="1"/>
        <v>26.34600136314819</v>
      </c>
      <c r="BY8" s="204">
        <f t="shared" si="1"/>
        <v>26.34600136314819</v>
      </c>
      <c r="BZ8" s="204">
        <f t="shared" si="1"/>
        <v>26.34600136314819</v>
      </c>
      <c r="CA8" s="204">
        <f t="shared" si="2"/>
        <v>26.34600136314819</v>
      </c>
      <c r="CB8" s="204">
        <f t="shared" si="2"/>
        <v>26.34600136314819</v>
      </c>
      <c r="CC8" s="204">
        <f t="shared" si="2"/>
        <v>26.34600136314819</v>
      </c>
      <c r="CD8" s="204">
        <f t="shared" si="2"/>
        <v>26.34600136314819</v>
      </c>
      <c r="CE8" s="204">
        <f t="shared" si="2"/>
        <v>26.34600136314819</v>
      </c>
      <c r="CF8" s="204">
        <f t="shared" si="2"/>
        <v>26.34600136314819</v>
      </c>
      <c r="CG8" s="204">
        <f t="shared" si="2"/>
        <v>26.34600136314819</v>
      </c>
      <c r="CH8" s="204">
        <f t="shared" si="2"/>
        <v>26.34600136314819</v>
      </c>
      <c r="CI8" s="204">
        <f t="shared" si="2"/>
        <v>26.34600136314819</v>
      </c>
      <c r="CJ8" s="204">
        <f t="shared" si="2"/>
        <v>26.34600136314819</v>
      </c>
      <c r="CK8" s="204">
        <f t="shared" si="2"/>
        <v>26.34600136314819</v>
      </c>
      <c r="CL8" s="204">
        <f t="shared" si="2"/>
        <v>26.34600136314819</v>
      </c>
      <c r="CM8" s="204">
        <f t="shared" si="2"/>
        <v>26.34600136314819</v>
      </c>
      <c r="CN8" s="204">
        <f t="shared" si="2"/>
        <v>26.34600136314819</v>
      </c>
      <c r="CO8" s="204">
        <f t="shared" si="2"/>
        <v>26.34600136314819</v>
      </c>
      <c r="CP8" s="204">
        <f t="shared" si="2"/>
        <v>26.34600136314819</v>
      </c>
      <c r="CQ8" s="204">
        <f t="shared" si="2"/>
        <v>26.34600136314819</v>
      </c>
      <c r="CR8" s="204">
        <f t="shared" si="2"/>
        <v>20.754653540500136</v>
      </c>
      <c r="CS8" s="204">
        <f t="shared" si="3"/>
        <v>20.754653540500136</v>
      </c>
      <c r="CT8" s="204">
        <f t="shared" si="3"/>
        <v>20.754653540500136</v>
      </c>
      <c r="CU8" s="204">
        <f t="shared" si="3"/>
        <v>20.754653540500136</v>
      </c>
      <c r="CV8" s="204">
        <f t="shared" si="3"/>
        <v>20.754653540500136</v>
      </c>
      <c r="CW8" s="204">
        <f t="shared" si="3"/>
        <v>20.754653540500136</v>
      </c>
      <c r="CX8" s="204">
        <f t="shared" si="3"/>
        <v>20.754653540500136</v>
      </c>
      <c r="CY8" s="204">
        <f t="shared" si="3"/>
        <v>20.754653540500136</v>
      </c>
      <c r="CZ8" s="204">
        <f t="shared" si="3"/>
        <v>20.754653540500136</v>
      </c>
      <c r="DA8" s="204">
        <f t="shared" si="3"/>
        <v>20.754653540500136</v>
      </c>
      <c r="DB8" s="204"/>
    </row>
    <row r="9" spans="1:106">
      <c r="A9" s="201" t="str">
        <f>Income!A78</f>
        <v>Labour - casual</v>
      </c>
      <c r="B9" s="203">
        <f>Income!B78</f>
        <v>5820.3402820651263</v>
      </c>
      <c r="C9" s="203">
        <f>Income!C78</f>
        <v>6697.594744716831</v>
      </c>
      <c r="D9" s="203">
        <f>Income!D78</f>
        <v>5675.0152930503709</v>
      </c>
      <c r="E9" s="203">
        <f>Income!E78</f>
        <v>0</v>
      </c>
      <c r="F9" s="204">
        <f t="shared" si="4"/>
        <v>5820.3402820651263</v>
      </c>
      <c r="G9" s="204">
        <f t="shared" si="4"/>
        <v>5820.3402820651263</v>
      </c>
      <c r="H9" s="204">
        <f t="shared" si="4"/>
        <v>5820.3402820651263</v>
      </c>
      <c r="I9" s="204">
        <f t="shared" si="4"/>
        <v>5820.3402820651263</v>
      </c>
      <c r="J9" s="204">
        <f t="shared" si="4"/>
        <v>5820.3402820651263</v>
      </c>
      <c r="K9" s="204">
        <f t="shared" si="4"/>
        <v>5820.3402820651263</v>
      </c>
      <c r="L9" s="204">
        <f t="shared" si="4"/>
        <v>5820.3402820651263</v>
      </c>
      <c r="M9" s="204">
        <f t="shared" si="4"/>
        <v>5820.3402820651263</v>
      </c>
      <c r="N9" s="204">
        <f t="shared" si="4"/>
        <v>5820.3402820651263</v>
      </c>
      <c r="O9" s="204">
        <f t="shared" si="4"/>
        <v>5820.3402820651263</v>
      </c>
      <c r="P9" s="204">
        <f t="shared" si="4"/>
        <v>5820.3402820651263</v>
      </c>
      <c r="Q9" s="204">
        <f t="shared" si="4"/>
        <v>5820.3402820651263</v>
      </c>
      <c r="R9" s="204">
        <f t="shared" si="4"/>
        <v>5820.3402820651263</v>
      </c>
      <c r="S9" s="204">
        <f t="shared" si="4"/>
        <v>5820.3402820651263</v>
      </c>
      <c r="T9" s="204">
        <f t="shared" si="4"/>
        <v>5820.3402820651263</v>
      </c>
      <c r="U9" s="204">
        <f t="shared" si="4"/>
        <v>5820.3402820651263</v>
      </c>
      <c r="V9" s="204">
        <f t="shared" si="6"/>
        <v>5820.3402820651263</v>
      </c>
      <c r="W9" s="204">
        <f t="shared" si="6"/>
        <v>5820.3402820651263</v>
      </c>
      <c r="X9" s="204">
        <f t="shared" si="6"/>
        <v>5820.3402820651263</v>
      </c>
      <c r="Y9" s="204">
        <f t="shared" si="6"/>
        <v>5820.3402820651263</v>
      </c>
      <c r="Z9" s="204">
        <f t="shared" si="6"/>
        <v>5820.3402820651263</v>
      </c>
      <c r="AA9" s="204">
        <f t="shared" si="6"/>
        <v>5820.3402820651263</v>
      </c>
      <c r="AB9" s="204">
        <f t="shared" si="6"/>
        <v>5820.3402820651263</v>
      </c>
      <c r="AC9" s="204">
        <f t="shared" si="6"/>
        <v>5820.3402820651263</v>
      </c>
      <c r="AD9" s="204">
        <f t="shared" si="6"/>
        <v>5820.3402820651263</v>
      </c>
      <c r="AE9" s="204">
        <f t="shared" si="6"/>
        <v>5820.3402820651263</v>
      </c>
      <c r="AF9" s="204">
        <f t="shared" si="6"/>
        <v>5820.3402820651263</v>
      </c>
      <c r="AG9" s="204">
        <f t="shared" si="6"/>
        <v>5820.3402820651263</v>
      </c>
      <c r="AH9" s="204">
        <f t="shared" si="6"/>
        <v>5820.3402820651263</v>
      </c>
      <c r="AI9" s="204">
        <f t="shared" si="6"/>
        <v>5820.3402820651263</v>
      </c>
      <c r="AJ9" s="204">
        <f t="shared" si="6"/>
        <v>5820.3402820651263</v>
      </c>
      <c r="AK9" s="204">
        <f t="shared" si="6"/>
        <v>5820.3402820651263</v>
      </c>
      <c r="AL9" s="204">
        <f t="shared" si="7"/>
        <v>5820.3402820651263</v>
      </c>
      <c r="AM9" s="204">
        <f t="shared" si="7"/>
        <v>5820.3402820651263</v>
      </c>
      <c r="AN9" s="204">
        <f t="shared" si="7"/>
        <v>5820.3402820651263</v>
      </c>
      <c r="AO9" s="204">
        <f t="shared" si="7"/>
        <v>6697.594744716831</v>
      </c>
      <c r="AP9" s="204">
        <f t="shared" si="7"/>
        <v>6697.594744716831</v>
      </c>
      <c r="AQ9" s="204">
        <f t="shared" si="7"/>
        <v>6697.594744716831</v>
      </c>
      <c r="AR9" s="204">
        <f t="shared" si="7"/>
        <v>6697.594744716831</v>
      </c>
      <c r="AS9" s="204">
        <f t="shared" si="7"/>
        <v>6697.594744716831</v>
      </c>
      <c r="AT9" s="204">
        <f t="shared" si="7"/>
        <v>6697.594744716831</v>
      </c>
      <c r="AU9" s="204">
        <f t="shared" si="7"/>
        <v>6697.594744716831</v>
      </c>
      <c r="AV9" s="204">
        <f t="shared" si="7"/>
        <v>6697.594744716831</v>
      </c>
      <c r="AW9" s="204">
        <f t="shared" si="7"/>
        <v>6697.594744716831</v>
      </c>
      <c r="AX9" s="204">
        <f t="shared" si="1"/>
        <v>6697.594744716831</v>
      </c>
      <c r="AY9" s="204">
        <f t="shared" si="1"/>
        <v>6697.594744716831</v>
      </c>
      <c r="AZ9" s="204">
        <f t="shared" si="1"/>
        <v>6697.594744716831</v>
      </c>
      <c r="BA9" s="204">
        <f t="shared" si="1"/>
        <v>6697.594744716831</v>
      </c>
      <c r="BB9" s="204">
        <f t="shared" si="1"/>
        <v>6697.594744716831</v>
      </c>
      <c r="BC9" s="204">
        <f t="shared" si="1"/>
        <v>6697.594744716831</v>
      </c>
      <c r="BD9" s="204">
        <f t="shared" si="1"/>
        <v>6697.594744716831</v>
      </c>
      <c r="BE9" s="204">
        <f t="shared" si="1"/>
        <v>6697.594744716831</v>
      </c>
      <c r="BF9" s="204">
        <f t="shared" si="1"/>
        <v>6697.594744716831</v>
      </c>
      <c r="BG9" s="204">
        <f t="shared" si="1"/>
        <v>6697.594744716831</v>
      </c>
      <c r="BH9" s="204">
        <f t="shared" si="1"/>
        <v>6697.594744716831</v>
      </c>
      <c r="BI9" s="204">
        <f t="shared" si="1"/>
        <v>6697.594744716831</v>
      </c>
      <c r="BJ9" s="204">
        <f t="shared" si="1"/>
        <v>6697.594744716831</v>
      </c>
      <c r="BK9" s="204">
        <f t="shared" si="1"/>
        <v>6697.594744716831</v>
      </c>
      <c r="BL9" s="204">
        <f t="shared" si="1"/>
        <v>6697.594744716831</v>
      </c>
      <c r="BM9" s="204">
        <f t="shared" si="1"/>
        <v>6697.594744716831</v>
      </c>
      <c r="BN9" s="204">
        <f t="shared" si="1"/>
        <v>6697.594744716831</v>
      </c>
      <c r="BO9" s="204">
        <f t="shared" si="1"/>
        <v>6697.594744716831</v>
      </c>
      <c r="BP9" s="204">
        <f t="shared" si="1"/>
        <v>6697.594744716831</v>
      </c>
      <c r="BQ9" s="204">
        <f t="shared" si="1"/>
        <v>6697.594744716831</v>
      </c>
      <c r="BR9" s="204">
        <f t="shared" si="1"/>
        <v>6697.594744716831</v>
      </c>
      <c r="BS9" s="204">
        <f t="shared" si="1"/>
        <v>6697.594744716831</v>
      </c>
      <c r="BT9" s="204">
        <f t="shared" si="1"/>
        <v>6697.594744716831</v>
      </c>
      <c r="BU9" s="204">
        <f t="shared" si="1"/>
        <v>5675.0152930503709</v>
      </c>
      <c r="BV9" s="204">
        <f t="shared" si="1"/>
        <v>5675.0152930503709</v>
      </c>
      <c r="BW9" s="204">
        <f t="shared" si="1"/>
        <v>5675.0152930503709</v>
      </c>
      <c r="BX9" s="204">
        <f t="shared" si="1"/>
        <v>5675.0152930503709</v>
      </c>
      <c r="BY9" s="204">
        <f t="shared" si="1"/>
        <v>5675.0152930503709</v>
      </c>
      <c r="BZ9" s="204">
        <f t="shared" si="1"/>
        <v>5675.0152930503709</v>
      </c>
      <c r="CA9" s="204">
        <f t="shared" si="2"/>
        <v>5675.0152930503709</v>
      </c>
      <c r="CB9" s="204">
        <f t="shared" si="2"/>
        <v>5675.0152930503709</v>
      </c>
      <c r="CC9" s="204">
        <f t="shared" si="2"/>
        <v>5675.0152930503709</v>
      </c>
      <c r="CD9" s="204">
        <f t="shared" si="2"/>
        <v>5675.0152930503709</v>
      </c>
      <c r="CE9" s="204">
        <f t="shared" si="2"/>
        <v>5675.0152930503709</v>
      </c>
      <c r="CF9" s="204">
        <f t="shared" si="2"/>
        <v>5675.0152930503709</v>
      </c>
      <c r="CG9" s="204">
        <f t="shared" si="2"/>
        <v>5675.0152930503709</v>
      </c>
      <c r="CH9" s="204">
        <f t="shared" si="2"/>
        <v>5675.0152930503709</v>
      </c>
      <c r="CI9" s="204">
        <f t="shared" si="2"/>
        <v>5675.0152930503709</v>
      </c>
      <c r="CJ9" s="204">
        <f t="shared" si="2"/>
        <v>5675.0152930503709</v>
      </c>
      <c r="CK9" s="204">
        <f t="shared" si="2"/>
        <v>5675.0152930503709</v>
      </c>
      <c r="CL9" s="204">
        <f t="shared" si="2"/>
        <v>5675.0152930503709</v>
      </c>
      <c r="CM9" s="204">
        <f t="shared" si="2"/>
        <v>5675.0152930503709</v>
      </c>
      <c r="CN9" s="204">
        <f t="shared" si="2"/>
        <v>5675.0152930503709</v>
      </c>
      <c r="CO9" s="204">
        <f t="shared" si="2"/>
        <v>5675.0152930503709</v>
      </c>
      <c r="CP9" s="204">
        <f t="shared" si="2"/>
        <v>5675.0152930503709</v>
      </c>
      <c r="CQ9" s="204">
        <f t="shared" si="2"/>
        <v>5675.0152930503709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35559.183673469386</v>
      </c>
      <c r="E10" s="203">
        <f>Income!E79</f>
        <v>129064.48979591836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35559.183673469386</v>
      </c>
      <c r="BV10" s="204">
        <f t="shared" si="8"/>
        <v>35559.183673469386</v>
      </c>
      <c r="BW10" s="204">
        <f t="shared" si="8"/>
        <v>35559.183673469386</v>
      </c>
      <c r="BX10" s="204">
        <f t="shared" si="8"/>
        <v>35559.183673469386</v>
      </c>
      <c r="BY10" s="204">
        <f t="shared" si="8"/>
        <v>35559.183673469386</v>
      </c>
      <c r="BZ10" s="204">
        <f t="shared" si="8"/>
        <v>35559.183673469386</v>
      </c>
      <c r="CA10" s="204">
        <f t="shared" si="2"/>
        <v>35559.183673469386</v>
      </c>
      <c r="CB10" s="204">
        <f t="shared" si="2"/>
        <v>35559.183673469386</v>
      </c>
      <c r="CC10" s="204">
        <f t="shared" si="2"/>
        <v>35559.183673469386</v>
      </c>
      <c r="CD10" s="204">
        <f t="shared" si="2"/>
        <v>35559.183673469386</v>
      </c>
      <c r="CE10" s="204">
        <f t="shared" si="2"/>
        <v>35559.183673469386</v>
      </c>
      <c r="CF10" s="204">
        <f t="shared" si="2"/>
        <v>35559.183673469386</v>
      </c>
      <c r="CG10" s="204">
        <f t="shared" si="2"/>
        <v>35559.183673469386</v>
      </c>
      <c r="CH10" s="204">
        <f t="shared" si="2"/>
        <v>35559.183673469386</v>
      </c>
      <c r="CI10" s="204">
        <f t="shared" si="2"/>
        <v>35559.183673469386</v>
      </c>
      <c r="CJ10" s="204">
        <f t="shared" si="2"/>
        <v>35559.183673469386</v>
      </c>
      <c r="CK10" s="204">
        <f t="shared" si="2"/>
        <v>35559.183673469386</v>
      </c>
      <c r="CL10" s="204">
        <f t="shared" si="2"/>
        <v>35559.183673469386</v>
      </c>
      <c r="CM10" s="204">
        <f t="shared" si="2"/>
        <v>35559.183673469386</v>
      </c>
      <c r="CN10" s="204">
        <f t="shared" si="2"/>
        <v>35559.183673469386</v>
      </c>
      <c r="CO10" s="204">
        <f t="shared" si="2"/>
        <v>35559.183673469386</v>
      </c>
      <c r="CP10" s="204">
        <f t="shared" si="2"/>
        <v>35559.183673469386</v>
      </c>
      <c r="CQ10" s="204">
        <f t="shared" si="2"/>
        <v>35559.183673469386</v>
      </c>
      <c r="CR10" s="204">
        <f t="shared" si="2"/>
        <v>129064.48979591836</v>
      </c>
      <c r="CS10" s="204">
        <f t="shared" si="3"/>
        <v>129064.48979591836</v>
      </c>
      <c r="CT10" s="204">
        <f t="shared" si="3"/>
        <v>129064.48979591836</v>
      </c>
      <c r="CU10" s="204">
        <f t="shared" si="3"/>
        <v>129064.48979591836</v>
      </c>
      <c r="CV10" s="204">
        <f t="shared" si="3"/>
        <v>129064.48979591836</v>
      </c>
      <c r="CW10" s="204">
        <f t="shared" si="3"/>
        <v>129064.48979591836</v>
      </c>
      <c r="CX10" s="204">
        <f t="shared" si="3"/>
        <v>129064.48979591836</v>
      </c>
      <c r="CY10" s="204">
        <f t="shared" si="3"/>
        <v>129064.48979591836</v>
      </c>
      <c r="CZ10" s="204">
        <f t="shared" si="3"/>
        <v>129064.48979591836</v>
      </c>
      <c r="DA10" s="204">
        <f t="shared" si="3"/>
        <v>129064.48979591836</v>
      </c>
      <c r="DB10" s="204"/>
    </row>
    <row r="11" spans="1:106">
      <c r="A11" s="201" t="str">
        <f>Income!A81</f>
        <v>Self - employment</v>
      </c>
      <c r="B11" s="203">
        <f>Income!B81</f>
        <v>2390.204081632653</v>
      </c>
      <c r="C11" s="203">
        <f>Income!C81</f>
        <v>1682.8571428571429</v>
      </c>
      <c r="D11" s="203">
        <f>Income!D81</f>
        <v>8971.2653061224501</v>
      </c>
      <c r="E11" s="203">
        <f>Income!E81</f>
        <v>979.59183673469374</v>
      </c>
      <c r="F11" s="204">
        <f t="shared" si="4"/>
        <v>2390.204081632653</v>
      </c>
      <c r="G11" s="204">
        <f t="shared" si="4"/>
        <v>2390.204081632653</v>
      </c>
      <c r="H11" s="204">
        <f t="shared" si="4"/>
        <v>2390.204081632653</v>
      </c>
      <c r="I11" s="204">
        <f t="shared" si="4"/>
        <v>2390.204081632653</v>
      </c>
      <c r="J11" s="204">
        <f t="shared" si="4"/>
        <v>2390.204081632653</v>
      </c>
      <c r="K11" s="204">
        <f t="shared" si="4"/>
        <v>2390.204081632653</v>
      </c>
      <c r="L11" s="204">
        <f t="shared" si="4"/>
        <v>2390.204081632653</v>
      </c>
      <c r="M11" s="204">
        <f t="shared" si="4"/>
        <v>2390.204081632653</v>
      </c>
      <c r="N11" s="204">
        <f t="shared" si="4"/>
        <v>2390.204081632653</v>
      </c>
      <c r="O11" s="204">
        <f t="shared" si="4"/>
        <v>2390.204081632653</v>
      </c>
      <c r="P11" s="204">
        <f t="shared" si="4"/>
        <v>2390.204081632653</v>
      </c>
      <c r="Q11" s="204">
        <f t="shared" si="4"/>
        <v>2390.204081632653</v>
      </c>
      <c r="R11" s="204">
        <f t="shared" si="4"/>
        <v>2390.204081632653</v>
      </c>
      <c r="S11" s="204">
        <f t="shared" si="4"/>
        <v>2390.204081632653</v>
      </c>
      <c r="T11" s="204">
        <f t="shared" si="4"/>
        <v>2390.204081632653</v>
      </c>
      <c r="U11" s="204">
        <f t="shared" si="4"/>
        <v>2390.204081632653</v>
      </c>
      <c r="V11" s="204">
        <f t="shared" si="6"/>
        <v>2390.204081632653</v>
      </c>
      <c r="W11" s="204">
        <f t="shared" si="6"/>
        <v>2390.204081632653</v>
      </c>
      <c r="X11" s="204">
        <f t="shared" si="6"/>
        <v>2390.204081632653</v>
      </c>
      <c r="Y11" s="204">
        <f t="shared" si="6"/>
        <v>2390.204081632653</v>
      </c>
      <c r="Z11" s="204">
        <f t="shared" si="6"/>
        <v>2390.204081632653</v>
      </c>
      <c r="AA11" s="204">
        <f t="shared" si="6"/>
        <v>2390.204081632653</v>
      </c>
      <c r="AB11" s="204">
        <f t="shared" si="6"/>
        <v>2390.204081632653</v>
      </c>
      <c r="AC11" s="204">
        <f t="shared" si="6"/>
        <v>2390.204081632653</v>
      </c>
      <c r="AD11" s="204">
        <f t="shared" si="6"/>
        <v>2390.204081632653</v>
      </c>
      <c r="AE11" s="204">
        <f t="shared" si="6"/>
        <v>2390.204081632653</v>
      </c>
      <c r="AF11" s="204">
        <f t="shared" si="6"/>
        <v>2390.204081632653</v>
      </c>
      <c r="AG11" s="204">
        <f t="shared" si="6"/>
        <v>2390.204081632653</v>
      </c>
      <c r="AH11" s="204">
        <f t="shared" si="6"/>
        <v>2390.204081632653</v>
      </c>
      <c r="AI11" s="204">
        <f t="shared" si="6"/>
        <v>2390.204081632653</v>
      </c>
      <c r="AJ11" s="204">
        <f t="shared" si="6"/>
        <v>2390.204081632653</v>
      </c>
      <c r="AK11" s="204">
        <f t="shared" si="6"/>
        <v>2390.204081632653</v>
      </c>
      <c r="AL11" s="204">
        <f t="shared" si="7"/>
        <v>2390.204081632653</v>
      </c>
      <c r="AM11" s="204">
        <f t="shared" si="7"/>
        <v>2390.204081632653</v>
      </c>
      <c r="AN11" s="204">
        <f t="shared" si="7"/>
        <v>2390.204081632653</v>
      </c>
      <c r="AO11" s="204">
        <f t="shared" si="7"/>
        <v>1682.8571428571429</v>
      </c>
      <c r="AP11" s="204">
        <f t="shared" si="7"/>
        <v>1682.8571428571429</v>
      </c>
      <c r="AQ11" s="204">
        <f t="shared" si="7"/>
        <v>1682.8571428571429</v>
      </c>
      <c r="AR11" s="204">
        <f t="shared" si="7"/>
        <v>1682.8571428571429</v>
      </c>
      <c r="AS11" s="204">
        <f t="shared" si="7"/>
        <v>1682.8571428571429</v>
      </c>
      <c r="AT11" s="204">
        <f t="shared" si="7"/>
        <v>1682.8571428571429</v>
      </c>
      <c r="AU11" s="204">
        <f t="shared" si="7"/>
        <v>1682.8571428571429</v>
      </c>
      <c r="AV11" s="204">
        <f t="shared" si="7"/>
        <v>1682.8571428571429</v>
      </c>
      <c r="AW11" s="204">
        <f t="shared" si="7"/>
        <v>1682.8571428571429</v>
      </c>
      <c r="AX11" s="204">
        <f t="shared" si="8"/>
        <v>1682.8571428571429</v>
      </c>
      <c r="AY11" s="204">
        <f t="shared" si="8"/>
        <v>1682.8571428571429</v>
      </c>
      <c r="AZ11" s="204">
        <f t="shared" si="8"/>
        <v>1682.8571428571429</v>
      </c>
      <c r="BA11" s="204">
        <f t="shared" si="8"/>
        <v>1682.8571428571429</v>
      </c>
      <c r="BB11" s="204">
        <f t="shared" si="8"/>
        <v>1682.8571428571429</v>
      </c>
      <c r="BC11" s="204">
        <f t="shared" si="8"/>
        <v>1682.8571428571429</v>
      </c>
      <c r="BD11" s="204">
        <f t="shared" si="8"/>
        <v>1682.8571428571429</v>
      </c>
      <c r="BE11" s="204">
        <f t="shared" si="8"/>
        <v>1682.8571428571429</v>
      </c>
      <c r="BF11" s="204">
        <f t="shared" si="8"/>
        <v>1682.8571428571429</v>
      </c>
      <c r="BG11" s="204">
        <f t="shared" si="8"/>
        <v>1682.8571428571429</v>
      </c>
      <c r="BH11" s="204">
        <f t="shared" si="8"/>
        <v>1682.8571428571429</v>
      </c>
      <c r="BI11" s="204">
        <f t="shared" si="8"/>
        <v>1682.8571428571429</v>
      </c>
      <c r="BJ11" s="204">
        <f t="shared" si="8"/>
        <v>1682.8571428571429</v>
      </c>
      <c r="BK11" s="204">
        <f t="shared" si="8"/>
        <v>1682.8571428571429</v>
      </c>
      <c r="BL11" s="204">
        <f t="shared" si="8"/>
        <v>1682.8571428571429</v>
      </c>
      <c r="BM11" s="204">
        <f t="shared" si="8"/>
        <v>1682.8571428571429</v>
      </c>
      <c r="BN11" s="204">
        <f t="shared" si="8"/>
        <v>1682.8571428571429</v>
      </c>
      <c r="BO11" s="204">
        <f t="shared" si="8"/>
        <v>1682.8571428571429</v>
      </c>
      <c r="BP11" s="204">
        <f t="shared" si="8"/>
        <v>1682.8571428571429</v>
      </c>
      <c r="BQ11" s="204">
        <f t="shared" si="8"/>
        <v>1682.8571428571429</v>
      </c>
      <c r="BR11" s="204">
        <f t="shared" si="8"/>
        <v>1682.8571428571429</v>
      </c>
      <c r="BS11" s="204">
        <f t="shared" si="8"/>
        <v>1682.8571428571429</v>
      </c>
      <c r="BT11" s="204">
        <f t="shared" si="8"/>
        <v>1682.8571428571429</v>
      </c>
      <c r="BU11" s="204">
        <f t="shared" si="8"/>
        <v>8971.2653061224501</v>
      </c>
      <c r="BV11" s="204">
        <f t="shared" si="8"/>
        <v>8971.2653061224501</v>
      </c>
      <c r="BW11" s="204">
        <f t="shared" si="8"/>
        <v>8971.2653061224501</v>
      </c>
      <c r="BX11" s="204">
        <f t="shared" si="8"/>
        <v>8971.2653061224501</v>
      </c>
      <c r="BY11" s="204">
        <f t="shared" si="8"/>
        <v>8971.2653061224501</v>
      </c>
      <c r="BZ11" s="204">
        <f t="shared" si="8"/>
        <v>8971.2653061224501</v>
      </c>
      <c r="CA11" s="204">
        <f t="shared" si="2"/>
        <v>8971.2653061224501</v>
      </c>
      <c r="CB11" s="204">
        <f t="shared" si="2"/>
        <v>8971.2653061224501</v>
      </c>
      <c r="CC11" s="204">
        <f t="shared" si="2"/>
        <v>8971.2653061224501</v>
      </c>
      <c r="CD11" s="204">
        <f t="shared" si="2"/>
        <v>8971.2653061224501</v>
      </c>
      <c r="CE11" s="204">
        <f t="shared" si="2"/>
        <v>8971.2653061224501</v>
      </c>
      <c r="CF11" s="204">
        <f t="shared" si="2"/>
        <v>8971.2653061224501</v>
      </c>
      <c r="CG11" s="204">
        <f t="shared" si="2"/>
        <v>8971.2653061224501</v>
      </c>
      <c r="CH11" s="204">
        <f t="shared" si="2"/>
        <v>8971.2653061224501</v>
      </c>
      <c r="CI11" s="204">
        <f t="shared" si="2"/>
        <v>8971.2653061224501</v>
      </c>
      <c r="CJ11" s="204">
        <f t="shared" si="2"/>
        <v>8971.2653061224501</v>
      </c>
      <c r="CK11" s="204">
        <f t="shared" si="2"/>
        <v>8971.2653061224501</v>
      </c>
      <c r="CL11" s="204">
        <f t="shared" si="2"/>
        <v>8971.2653061224501</v>
      </c>
      <c r="CM11" s="204">
        <f t="shared" si="2"/>
        <v>8971.2653061224501</v>
      </c>
      <c r="CN11" s="204">
        <f t="shared" si="2"/>
        <v>8971.2653061224501</v>
      </c>
      <c r="CO11" s="204">
        <f t="shared" si="2"/>
        <v>8971.2653061224501</v>
      </c>
      <c r="CP11" s="204">
        <f t="shared" si="2"/>
        <v>8971.2653061224501</v>
      </c>
      <c r="CQ11" s="204">
        <f t="shared" si="2"/>
        <v>8971.2653061224501</v>
      </c>
      <c r="CR11" s="204">
        <f t="shared" si="2"/>
        <v>979.59183673469374</v>
      </c>
      <c r="CS11" s="204">
        <f t="shared" si="3"/>
        <v>979.59183673469374</v>
      </c>
      <c r="CT11" s="204">
        <f t="shared" si="3"/>
        <v>979.59183673469374</v>
      </c>
      <c r="CU11" s="204">
        <f t="shared" si="3"/>
        <v>979.59183673469374</v>
      </c>
      <c r="CV11" s="204">
        <f t="shared" si="3"/>
        <v>979.59183673469374</v>
      </c>
      <c r="CW11" s="204">
        <f t="shared" si="3"/>
        <v>979.59183673469374</v>
      </c>
      <c r="CX11" s="204">
        <f t="shared" si="3"/>
        <v>979.59183673469374</v>
      </c>
      <c r="CY11" s="204">
        <f t="shared" si="3"/>
        <v>979.59183673469374</v>
      </c>
      <c r="CZ11" s="204">
        <f t="shared" si="3"/>
        <v>979.59183673469374</v>
      </c>
      <c r="DA11" s="204">
        <f t="shared" si="3"/>
        <v>979.59183673469374</v>
      </c>
      <c r="DB11" s="204"/>
    </row>
    <row r="12" spans="1:106">
      <c r="A12" s="201" t="str">
        <f>Income!A82</f>
        <v>Small business/petty trading</v>
      </c>
      <c r="B12" s="203">
        <f>Income!B82</f>
        <v>587.75510204081638</v>
      </c>
      <c r="C12" s="203">
        <f>Income!C82</f>
        <v>2005.7142857142856</v>
      </c>
      <c r="D12" s="203">
        <f>Income!D82</f>
        <v>13302.857142857143</v>
      </c>
      <c r="E12" s="203">
        <f>Income!E82</f>
        <v>42253.714285714283</v>
      </c>
      <c r="F12" s="204">
        <f t="shared" si="4"/>
        <v>587.75510204081638</v>
      </c>
      <c r="G12" s="204">
        <f t="shared" si="4"/>
        <v>587.75510204081638</v>
      </c>
      <c r="H12" s="204">
        <f t="shared" si="4"/>
        <v>587.75510204081638</v>
      </c>
      <c r="I12" s="204">
        <f t="shared" si="4"/>
        <v>587.75510204081638</v>
      </c>
      <c r="J12" s="204">
        <f t="shared" si="4"/>
        <v>587.75510204081638</v>
      </c>
      <c r="K12" s="204">
        <f t="shared" si="4"/>
        <v>587.75510204081638</v>
      </c>
      <c r="L12" s="204">
        <f t="shared" si="4"/>
        <v>587.75510204081638</v>
      </c>
      <c r="M12" s="204">
        <f t="shared" si="4"/>
        <v>587.75510204081638</v>
      </c>
      <c r="N12" s="204">
        <f t="shared" si="4"/>
        <v>587.75510204081638</v>
      </c>
      <c r="O12" s="204">
        <f t="shared" si="4"/>
        <v>587.75510204081638</v>
      </c>
      <c r="P12" s="204">
        <f t="shared" si="4"/>
        <v>587.75510204081638</v>
      </c>
      <c r="Q12" s="204">
        <f t="shared" si="4"/>
        <v>587.75510204081638</v>
      </c>
      <c r="R12" s="204">
        <f t="shared" si="4"/>
        <v>587.75510204081638</v>
      </c>
      <c r="S12" s="204">
        <f t="shared" si="4"/>
        <v>587.75510204081638</v>
      </c>
      <c r="T12" s="204">
        <f t="shared" si="4"/>
        <v>587.75510204081638</v>
      </c>
      <c r="U12" s="204">
        <f t="shared" si="4"/>
        <v>587.75510204081638</v>
      </c>
      <c r="V12" s="204">
        <f t="shared" si="6"/>
        <v>587.75510204081638</v>
      </c>
      <c r="W12" s="204">
        <f t="shared" si="6"/>
        <v>587.75510204081638</v>
      </c>
      <c r="X12" s="204">
        <f t="shared" si="6"/>
        <v>587.75510204081638</v>
      </c>
      <c r="Y12" s="204">
        <f t="shared" si="6"/>
        <v>587.75510204081638</v>
      </c>
      <c r="Z12" s="204">
        <f t="shared" si="6"/>
        <v>587.75510204081638</v>
      </c>
      <c r="AA12" s="204">
        <f t="shared" si="6"/>
        <v>587.75510204081638</v>
      </c>
      <c r="AB12" s="204">
        <f t="shared" si="6"/>
        <v>587.75510204081638</v>
      </c>
      <c r="AC12" s="204">
        <f t="shared" si="6"/>
        <v>587.75510204081638</v>
      </c>
      <c r="AD12" s="204">
        <f t="shared" si="6"/>
        <v>587.75510204081638</v>
      </c>
      <c r="AE12" s="204">
        <f t="shared" si="6"/>
        <v>587.75510204081638</v>
      </c>
      <c r="AF12" s="204">
        <f t="shared" si="6"/>
        <v>587.75510204081638</v>
      </c>
      <c r="AG12" s="204">
        <f t="shared" si="6"/>
        <v>587.75510204081638</v>
      </c>
      <c r="AH12" s="204">
        <f t="shared" si="6"/>
        <v>587.75510204081638</v>
      </c>
      <c r="AI12" s="204">
        <f t="shared" si="6"/>
        <v>587.75510204081638</v>
      </c>
      <c r="AJ12" s="204">
        <f t="shared" si="6"/>
        <v>587.75510204081638</v>
      </c>
      <c r="AK12" s="204">
        <f t="shared" si="6"/>
        <v>587.75510204081638</v>
      </c>
      <c r="AL12" s="204">
        <f t="shared" si="7"/>
        <v>587.75510204081638</v>
      </c>
      <c r="AM12" s="204">
        <f t="shared" si="7"/>
        <v>587.75510204081638</v>
      </c>
      <c r="AN12" s="204">
        <f t="shared" si="7"/>
        <v>587.75510204081638</v>
      </c>
      <c r="AO12" s="204">
        <f t="shared" si="7"/>
        <v>2005.7142857142856</v>
      </c>
      <c r="AP12" s="204">
        <f t="shared" si="7"/>
        <v>2005.7142857142856</v>
      </c>
      <c r="AQ12" s="204">
        <f t="shared" si="7"/>
        <v>2005.7142857142856</v>
      </c>
      <c r="AR12" s="204">
        <f t="shared" si="7"/>
        <v>2005.7142857142856</v>
      </c>
      <c r="AS12" s="204">
        <f t="shared" si="7"/>
        <v>2005.7142857142856</v>
      </c>
      <c r="AT12" s="204">
        <f t="shared" si="7"/>
        <v>2005.7142857142856</v>
      </c>
      <c r="AU12" s="204">
        <f t="shared" si="7"/>
        <v>2005.7142857142856</v>
      </c>
      <c r="AV12" s="204">
        <f t="shared" si="7"/>
        <v>2005.7142857142856</v>
      </c>
      <c r="AW12" s="204">
        <f t="shared" si="7"/>
        <v>2005.7142857142856</v>
      </c>
      <c r="AX12" s="204">
        <f t="shared" si="8"/>
        <v>2005.7142857142856</v>
      </c>
      <c r="AY12" s="204">
        <f t="shared" si="8"/>
        <v>2005.7142857142856</v>
      </c>
      <c r="AZ12" s="204">
        <f t="shared" si="8"/>
        <v>2005.7142857142856</v>
      </c>
      <c r="BA12" s="204">
        <f t="shared" si="8"/>
        <v>2005.7142857142856</v>
      </c>
      <c r="BB12" s="204">
        <f t="shared" si="8"/>
        <v>2005.7142857142856</v>
      </c>
      <c r="BC12" s="204">
        <f t="shared" si="8"/>
        <v>2005.7142857142856</v>
      </c>
      <c r="BD12" s="204">
        <f t="shared" si="8"/>
        <v>2005.7142857142856</v>
      </c>
      <c r="BE12" s="204">
        <f t="shared" si="8"/>
        <v>2005.7142857142856</v>
      </c>
      <c r="BF12" s="204">
        <f t="shared" si="8"/>
        <v>2005.7142857142856</v>
      </c>
      <c r="BG12" s="204">
        <f t="shared" si="8"/>
        <v>2005.7142857142856</v>
      </c>
      <c r="BH12" s="204">
        <f t="shared" si="8"/>
        <v>2005.7142857142856</v>
      </c>
      <c r="BI12" s="204">
        <f t="shared" si="8"/>
        <v>2005.7142857142856</v>
      </c>
      <c r="BJ12" s="204">
        <f t="shared" si="8"/>
        <v>2005.7142857142856</v>
      </c>
      <c r="BK12" s="204">
        <f t="shared" si="8"/>
        <v>2005.7142857142856</v>
      </c>
      <c r="BL12" s="204">
        <f t="shared" si="8"/>
        <v>2005.7142857142856</v>
      </c>
      <c r="BM12" s="204">
        <f t="shared" si="8"/>
        <v>2005.7142857142856</v>
      </c>
      <c r="BN12" s="204">
        <f t="shared" si="8"/>
        <v>2005.7142857142856</v>
      </c>
      <c r="BO12" s="204">
        <f t="shared" si="8"/>
        <v>2005.7142857142856</v>
      </c>
      <c r="BP12" s="204">
        <f t="shared" si="8"/>
        <v>2005.7142857142856</v>
      </c>
      <c r="BQ12" s="204">
        <f t="shared" si="8"/>
        <v>2005.7142857142856</v>
      </c>
      <c r="BR12" s="204">
        <f t="shared" si="8"/>
        <v>2005.7142857142856</v>
      </c>
      <c r="BS12" s="204">
        <f t="shared" si="8"/>
        <v>2005.7142857142856</v>
      </c>
      <c r="BT12" s="204">
        <f t="shared" si="8"/>
        <v>2005.7142857142856</v>
      </c>
      <c r="BU12" s="204">
        <f t="shared" si="8"/>
        <v>13302.857142857143</v>
      </c>
      <c r="BV12" s="204">
        <f t="shared" si="8"/>
        <v>13302.857142857143</v>
      </c>
      <c r="BW12" s="204">
        <f t="shared" si="8"/>
        <v>13302.857142857143</v>
      </c>
      <c r="BX12" s="204">
        <f t="shared" si="8"/>
        <v>13302.857142857143</v>
      </c>
      <c r="BY12" s="204">
        <f t="shared" si="8"/>
        <v>13302.857142857143</v>
      </c>
      <c r="BZ12" s="204">
        <f t="shared" si="8"/>
        <v>13302.857142857143</v>
      </c>
      <c r="CA12" s="204">
        <f t="shared" si="2"/>
        <v>13302.857142857143</v>
      </c>
      <c r="CB12" s="204">
        <f t="shared" si="2"/>
        <v>13302.857142857143</v>
      </c>
      <c r="CC12" s="204">
        <f t="shared" si="2"/>
        <v>13302.857142857143</v>
      </c>
      <c r="CD12" s="204">
        <f t="shared" si="2"/>
        <v>13302.857142857143</v>
      </c>
      <c r="CE12" s="204">
        <f t="shared" si="2"/>
        <v>13302.857142857143</v>
      </c>
      <c r="CF12" s="204">
        <f t="shared" si="2"/>
        <v>13302.857142857143</v>
      </c>
      <c r="CG12" s="204">
        <f t="shared" si="2"/>
        <v>13302.857142857143</v>
      </c>
      <c r="CH12" s="204">
        <f t="shared" si="2"/>
        <v>13302.857142857143</v>
      </c>
      <c r="CI12" s="204">
        <f t="shared" si="2"/>
        <v>13302.857142857143</v>
      </c>
      <c r="CJ12" s="204">
        <f t="shared" si="2"/>
        <v>13302.857142857143</v>
      </c>
      <c r="CK12" s="204">
        <f t="shared" si="2"/>
        <v>13302.857142857143</v>
      </c>
      <c r="CL12" s="204">
        <f t="shared" si="2"/>
        <v>13302.857142857143</v>
      </c>
      <c r="CM12" s="204">
        <f t="shared" si="2"/>
        <v>13302.857142857143</v>
      </c>
      <c r="CN12" s="204">
        <f t="shared" si="2"/>
        <v>13302.857142857143</v>
      </c>
      <c r="CO12" s="204">
        <f t="shared" si="2"/>
        <v>13302.857142857143</v>
      </c>
      <c r="CP12" s="204">
        <f t="shared" si="2"/>
        <v>13302.857142857143</v>
      </c>
      <c r="CQ12" s="204">
        <f t="shared" si="2"/>
        <v>13302.857142857143</v>
      </c>
      <c r="CR12" s="204">
        <f t="shared" si="2"/>
        <v>42253.714285714283</v>
      </c>
      <c r="CS12" s="204">
        <f t="shared" si="3"/>
        <v>42253.714285714283</v>
      </c>
      <c r="CT12" s="204">
        <f t="shared" si="3"/>
        <v>42253.714285714283</v>
      </c>
      <c r="CU12" s="204">
        <f t="shared" si="3"/>
        <v>42253.714285714283</v>
      </c>
      <c r="CV12" s="204">
        <f t="shared" si="3"/>
        <v>42253.714285714283</v>
      </c>
      <c r="CW12" s="204">
        <f t="shared" si="3"/>
        <v>42253.714285714283</v>
      </c>
      <c r="CX12" s="204">
        <f t="shared" si="3"/>
        <v>42253.714285714283</v>
      </c>
      <c r="CY12" s="204">
        <f t="shared" si="3"/>
        <v>42253.714285714283</v>
      </c>
      <c r="CZ12" s="204">
        <f t="shared" si="3"/>
        <v>42253.714285714283</v>
      </c>
      <c r="DA12" s="204">
        <f t="shared" si="3"/>
        <v>42253.714285714283</v>
      </c>
      <c r="DB12" s="204"/>
    </row>
    <row r="13" spans="1:106">
      <c r="A13" s="201" t="str">
        <f>Income!A83</f>
        <v>Food transfer - official</v>
      </c>
      <c r="B13" s="203">
        <f>Income!B83</f>
        <v>1380.7034018818351</v>
      </c>
      <c r="C13" s="203">
        <f>Income!C83</f>
        <v>1393.5836886007596</v>
      </c>
      <c r="D13" s="203">
        <f>Income!D83</f>
        <v>1170.5938681996413</v>
      </c>
      <c r="E13" s="203">
        <f>Income!E83</f>
        <v>666.03909844902307</v>
      </c>
      <c r="F13" s="204">
        <f t="shared" si="4"/>
        <v>1380.7034018818351</v>
      </c>
      <c r="G13" s="204">
        <f t="shared" si="4"/>
        <v>1380.7034018818351</v>
      </c>
      <c r="H13" s="204">
        <f t="shared" si="4"/>
        <v>1380.7034018818351</v>
      </c>
      <c r="I13" s="204">
        <f t="shared" si="4"/>
        <v>1380.7034018818351</v>
      </c>
      <c r="J13" s="204">
        <f t="shared" si="4"/>
        <v>1380.7034018818351</v>
      </c>
      <c r="K13" s="204">
        <f t="shared" si="4"/>
        <v>1380.7034018818351</v>
      </c>
      <c r="L13" s="204">
        <f t="shared" si="4"/>
        <v>1380.7034018818351</v>
      </c>
      <c r="M13" s="204">
        <f t="shared" si="4"/>
        <v>1380.7034018818351</v>
      </c>
      <c r="N13" s="204">
        <f t="shared" si="4"/>
        <v>1380.7034018818351</v>
      </c>
      <c r="O13" s="204">
        <f t="shared" si="4"/>
        <v>1380.7034018818351</v>
      </c>
      <c r="P13" s="204">
        <f t="shared" si="4"/>
        <v>1380.7034018818351</v>
      </c>
      <c r="Q13" s="204">
        <f t="shared" si="4"/>
        <v>1380.7034018818351</v>
      </c>
      <c r="R13" s="204">
        <f t="shared" si="4"/>
        <v>1380.7034018818351</v>
      </c>
      <c r="S13" s="204">
        <f t="shared" si="4"/>
        <v>1380.7034018818351</v>
      </c>
      <c r="T13" s="204">
        <f t="shared" si="4"/>
        <v>1380.7034018818351</v>
      </c>
      <c r="U13" s="204">
        <f t="shared" si="4"/>
        <v>1380.7034018818351</v>
      </c>
      <c r="V13" s="204">
        <f t="shared" si="6"/>
        <v>1380.7034018818351</v>
      </c>
      <c r="W13" s="204">
        <f t="shared" si="6"/>
        <v>1380.7034018818351</v>
      </c>
      <c r="X13" s="204">
        <f t="shared" si="6"/>
        <v>1380.7034018818351</v>
      </c>
      <c r="Y13" s="204">
        <f t="shared" si="6"/>
        <v>1380.7034018818351</v>
      </c>
      <c r="Z13" s="204">
        <f t="shared" si="6"/>
        <v>1380.7034018818351</v>
      </c>
      <c r="AA13" s="204">
        <f t="shared" si="6"/>
        <v>1380.7034018818351</v>
      </c>
      <c r="AB13" s="204">
        <f t="shared" si="6"/>
        <v>1380.7034018818351</v>
      </c>
      <c r="AC13" s="204">
        <f t="shared" si="6"/>
        <v>1380.7034018818351</v>
      </c>
      <c r="AD13" s="204">
        <f t="shared" si="6"/>
        <v>1380.7034018818351</v>
      </c>
      <c r="AE13" s="204">
        <f t="shared" si="6"/>
        <v>1380.7034018818351</v>
      </c>
      <c r="AF13" s="204">
        <f t="shared" si="6"/>
        <v>1380.7034018818351</v>
      </c>
      <c r="AG13" s="204">
        <f t="shared" si="6"/>
        <v>1380.7034018818351</v>
      </c>
      <c r="AH13" s="204">
        <f t="shared" si="6"/>
        <v>1380.7034018818351</v>
      </c>
      <c r="AI13" s="204">
        <f t="shared" si="6"/>
        <v>1380.7034018818351</v>
      </c>
      <c r="AJ13" s="204">
        <f t="shared" si="6"/>
        <v>1380.7034018818351</v>
      </c>
      <c r="AK13" s="204">
        <f t="shared" si="6"/>
        <v>1380.7034018818351</v>
      </c>
      <c r="AL13" s="204">
        <f t="shared" si="7"/>
        <v>1380.7034018818351</v>
      </c>
      <c r="AM13" s="204">
        <f t="shared" si="7"/>
        <v>1380.7034018818351</v>
      </c>
      <c r="AN13" s="204">
        <f t="shared" si="7"/>
        <v>1380.7034018818351</v>
      </c>
      <c r="AO13" s="204">
        <f t="shared" si="7"/>
        <v>1393.5836886007596</v>
      </c>
      <c r="AP13" s="204">
        <f t="shared" si="7"/>
        <v>1393.5836886007596</v>
      </c>
      <c r="AQ13" s="204">
        <f t="shared" si="7"/>
        <v>1393.5836886007596</v>
      </c>
      <c r="AR13" s="204">
        <f t="shared" si="7"/>
        <v>1393.5836886007596</v>
      </c>
      <c r="AS13" s="204">
        <f t="shared" si="7"/>
        <v>1393.5836886007596</v>
      </c>
      <c r="AT13" s="204">
        <f t="shared" si="7"/>
        <v>1393.5836886007596</v>
      </c>
      <c r="AU13" s="204">
        <f t="shared" si="7"/>
        <v>1393.5836886007596</v>
      </c>
      <c r="AV13" s="204">
        <f t="shared" si="7"/>
        <v>1393.5836886007596</v>
      </c>
      <c r="AW13" s="204">
        <f t="shared" si="7"/>
        <v>1393.5836886007596</v>
      </c>
      <c r="AX13" s="204">
        <f t="shared" si="8"/>
        <v>1393.5836886007596</v>
      </c>
      <c r="AY13" s="204">
        <f t="shared" si="8"/>
        <v>1393.5836886007596</v>
      </c>
      <c r="AZ13" s="204">
        <f t="shared" si="8"/>
        <v>1393.5836886007596</v>
      </c>
      <c r="BA13" s="204">
        <f t="shared" si="8"/>
        <v>1393.5836886007596</v>
      </c>
      <c r="BB13" s="204">
        <f t="shared" si="8"/>
        <v>1393.5836886007596</v>
      </c>
      <c r="BC13" s="204">
        <f t="shared" si="8"/>
        <v>1393.5836886007596</v>
      </c>
      <c r="BD13" s="204">
        <f t="shared" si="8"/>
        <v>1393.5836886007596</v>
      </c>
      <c r="BE13" s="204">
        <f t="shared" si="8"/>
        <v>1393.5836886007596</v>
      </c>
      <c r="BF13" s="204">
        <f t="shared" si="8"/>
        <v>1393.5836886007596</v>
      </c>
      <c r="BG13" s="204">
        <f t="shared" si="8"/>
        <v>1393.5836886007596</v>
      </c>
      <c r="BH13" s="204">
        <f t="shared" si="8"/>
        <v>1393.5836886007596</v>
      </c>
      <c r="BI13" s="204">
        <f t="shared" si="8"/>
        <v>1393.5836886007596</v>
      </c>
      <c r="BJ13" s="204">
        <f t="shared" si="8"/>
        <v>1393.5836886007596</v>
      </c>
      <c r="BK13" s="204">
        <f t="shared" si="8"/>
        <v>1393.5836886007596</v>
      </c>
      <c r="BL13" s="204">
        <f t="shared" si="8"/>
        <v>1393.5836886007596</v>
      </c>
      <c r="BM13" s="204">
        <f t="shared" si="8"/>
        <v>1393.5836886007596</v>
      </c>
      <c r="BN13" s="204">
        <f t="shared" si="8"/>
        <v>1393.5836886007596</v>
      </c>
      <c r="BO13" s="204">
        <f t="shared" si="8"/>
        <v>1393.5836886007596</v>
      </c>
      <c r="BP13" s="204">
        <f t="shared" si="8"/>
        <v>1393.5836886007596</v>
      </c>
      <c r="BQ13" s="204">
        <f t="shared" si="8"/>
        <v>1393.5836886007596</v>
      </c>
      <c r="BR13" s="204">
        <f t="shared" si="8"/>
        <v>1393.5836886007596</v>
      </c>
      <c r="BS13" s="204">
        <f t="shared" si="8"/>
        <v>1393.5836886007596</v>
      </c>
      <c r="BT13" s="204">
        <f t="shared" si="8"/>
        <v>1393.5836886007596</v>
      </c>
      <c r="BU13" s="204">
        <f t="shared" si="8"/>
        <v>1170.5938681996413</v>
      </c>
      <c r="BV13" s="204">
        <f t="shared" si="8"/>
        <v>1170.5938681996413</v>
      </c>
      <c r="BW13" s="204">
        <f t="shared" si="8"/>
        <v>1170.5938681996413</v>
      </c>
      <c r="BX13" s="204">
        <f t="shared" si="8"/>
        <v>1170.5938681996413</v>
      </c>
      <c r="BY13" s="204">
        <f t="shared" si="8"/>
        <v>1170.5938681996413</v>
      </c>
      <c r="BZ13" s="204">
        <f t="shared" si="8"/>
        <v>1170.5938681996413</v>
      </c>
      <c r="CA13" s="204">
        <f t="shared" si="2"/>
        <v>1170.5938681996413</v>
      </c>
      <c r="CB13" s="204">
        <f t="shared" si="2"/>
        <v>1170.5938681996413</v>
      </c>
      <c r="CC13" s="204">
        <f t="shared" si="2"/>
        <v>1170.5938681996413</v>
      </c>
      <c r="CD13" s="204">
        <f t="shared" si="2"/>
        <v>1170.5938681996413</v>
      </c>
      <c r="CE13" s="204">
        <f t="shared" si="2"/>
        <v>1170.5938681996413</v>
      </c>
      <c r="CF13" s="204">
        <f t="shared" si="2"/>
        <v>1170.5938681996413</v>
      </c>
      <c r="CG13" s="204">
        <f t="shared" si="2"/>
        <v>1170.5938681996413</v>
      </c>
      <c r="CH13" s="204">
        <f t="shared" si="2"/>
        <v>1170.5938681996413</v>
      </c>
      <c r="CI13" s="204">
        <f t="shared" si="2"/>
        <v>1170.5938681996413</v>
      </c>
      <c r="CJ13" s="204">
        <f t="shared" si="2"/>
        <v>1170.5938681996413</v>
      </c>
      <c r="CK13" s="204">
        <f t="shared" si="2"/>
        <v>1170.5938681996413</v>
      </c>
      <c r="CL13" s="204">
        <f t="shared" si="2"/>
        <v>1170.5938681996413</v>
      </c>
      <c r="CM13" s="204">
        <f t="shared" si="2"/>
        <v>1170.5938681996413</v>
      </c>
      <c r="CN13" s="204">
        <f t="shared" si="2"/>
        <v>1170.5938681996413</v>
      </c>
      <c r="CO13" s="204">
        <f t="shared" si="2"/>
        <v>1170.5938681996413</v>
      </c>
      <c r="CP13" s="204">
        <f t="shared" si="2"/>
        <v>1170.5938681996413</v>
      </c>
      <c r="CQ13" s="204">
        <f t="shared" si="2"/>
        <v>1170.5938681996413</v>
      </c>
      <c r="CR13" s="204">
        <f t="shared" si="2"/>
        <v>666.03909844902307</v>
      </c>
      <c r="CS13" s="204">
        <f t="shared" si="3"/>
        <v>666.03909844902307</v>
      </c>
      <c r="CT13" s="204">
        <f t="shared" si="3"/>
        <v>666.03909844902307</v>
      </c>
      <c r="CU13" s="204">
        <f t="shared" si="3"/>
        <v>666.03909844902307</v>
      </c>
      <c r="CV13" s="204">
        <f t="shared" si="3"/>
        <v>666.03909844902307</v>
      </c>
      <c r="CW13" s="204">
        <f t="shared" si="3"/>
        <v>666.03909844902307</v>
      </c>
      <c r="CX13" s="204">
        <f t="shared" si="3"/>
        <v>666.03909844902307</v>
      </c>
      <c r="CY13" s="204">
        <f t="shared" si="3"/>
        <v>666.03909844902307</v>
      </c>
      <c r="CZ13" s="204">
        <f t="shared" si="3"/>
        <v>666.03909844902307</v>
      </c>
      <c r="DA13" s="204">
        <f t="shared" si="3"/>
        <v>666.03909844902307</v>
      </c>
      <c r="DB13" s="204"/>
    </row>
    <row r="14" spans="1:106">
      <c r="A14" s="201" t="str">
        <f>Income!A85</f>
        <v>Cash transfer - official</v>
      </c>
      <c r="B14" s="203">
        <f>Income!B85</f>
        <v>22422.322201369043</v>
      </c>
      <c r="C14" s="203">
        <f>Income!C85</f>
        <v>22412.509881111353</v>
      </c>
      <c r="D14" s="203">
        <f>Income!D85</f>
        <v>15920.298330847245</v>
      </c>
      <c r="E14" s="203">
        <f>Income!E85</f>
        <v>9934.0126165615275</v>
      </c>
      <c r="F14" s="204">
        <f t="shared" si="4"/>
        <v>22422.322201369043</v>
      </c>
      <c r="G14" s="204">
        <f t="shared" si="4"/>
        <v>22422.322201369043</v>
      </c>
      <c r="H14" s="204">
        <f t="shared" si="4"/>
        <v>22422.322201369043</v>
      </c>
      <c r="I14" s="204">
        <f t="shared" si="4"/>
        <v>22422.322201369043</v>
      </c>
      <c r="J14" s="204">
        <f t="shared" si="4"/>
        <v>22422.322201369043</v>
      </c>
      <c r="K14" s="204">
        <f t="shared" si="4"/>
        <v>22422.322201369043</v>
      </c>
      <c r="L14" s="204">
        <f t="shared" si="4"/>
        <v>22422.322201369043</v>
      </c>
      <c r="M14" s="204">
        <f t="shared" si="4"/>
        <v>22422.322201369043</v>
      </c>
      <c r="N14" s="204">
        <f t="shared" si="4"/>
        <v>22422.322201369043</v>
      </c>
      <c r="O14" s="204">
        <f t="shared" si="4"/>
        <v>22422.322201369043</v>
      </c>
      <c r="P14" s="204">
        <f t="shared" si="4"/>
        <v>22422.322201369043</v>
      </c>
      <c r="Q14" s="204">
        <f t="shared" si="4"/>
        <v>22422.322201369043</v>
      </c>
      <c r="R14" s="204">
        <f t="shared" si="4"/>
        <v>22422.322201369043</v>
      </c>
      <c r="S14" s="204">
        <f t="shared" si="4"/>
        <v>22422.322201369043</v>
      </c>
      <c r="T14" s="204">
        <f t="shared" si="4"/>
        <v>22422.322201369043</v>
      </c>
      <c r="U14" s="204">
        <f t="shared" si="4"/>
        <v>22422.322201369043</v>
      </c>
      <c r="V14" s="204">
        <f t="shared" si="6"/>
        <v>22422.322201369043</v>
      </c>
      <c r="W14" s="204">
        <f t="shared" si="6"/>
        <v>22422.322201369043</v>
      </c>
      <c r="X14" s="204">
        <f t="shared" si="6"/>
        <v>22422.322201369043</v>
      </c>
      <c r="Y14" s="204">
        <f t="shared" si="6"/>
        <v>22422.322201369043</v>
      </c>
      <c r="Z14" s="204">
        <f t="shared" si="6"/>
        <v>22422.322201369043</v>
      </c>
      <c r="AA14" s="204">
        <f t="shared" si="6"/>
        <v>22422.322201369043</v>
      </c>
      <c r="AB14" s="204">
        <f t="shared" si="6"/>
        <v>22422.322201369043</v>
      </c>
      <c r="AC14" s="204">
        <f t="shared" si="6"/>
        <v>22422.322201369043</v>
      </c>
      <c r="AD14" s="204">
        <f t="shared" si="6"/>
        <v>22422.322201369043</v>
      </c>
      <c r="AE14" s="204">
        <f t="shared" si="6"/>
        <v>22422.322201369043</v>
      </c>
      <c r="AF14" s="204">
        <f t="shared" si="6"/>
        <v>22422.322201369043</v>
      </c>
      <c r="AG14" s="204">
        <f t="shared" si="6"/>
        <v>22422.322201369043</v>
      </c>
      <c r="AH14" s="204">
        <f t="shared" si="6"/>
        <v>22422.322201369043</v>
      </c>
      <c r="AI14" s="204">
        <f t="shared" si="6"/>
        <v>22422.322201369043</v>
      </c>
      <c r="AJ14" s="204">
        <f t="shared" si="6"/>
        <v>22422.322201369043</v>
      </c>
      <c r="AK14" s="204">
        <f t="shared" si="6"/>
        <v>22422.322201369043</v>
      </c>
      <c r="AL14" s="204">
        <f t="shared" si="7"/>
        <v>22422.322201369043</v>
      </c>
      <c r="AM14" s="204">
        <f t="shared" si="7"/>
        <v>22422.322201369043</v>
      </c>
      <c r="AN14" s="204">
        <f t="shared" si="7"/>
        <v>22422.322201369043</v>
      </c>
      <c r="AO14" s="204">
        <f t="shared" si="7"/>
        <v>22412.509881111353</v>
      </c>
      <c r="AP14" s="204">
        <f t="shared" si="7"/>
        <v>22412.509881111353</v>
      </c>
      <c r="AQ14" s="204">
        <f t="shared" si="7"/>
        <v>22412.509881111353</v>
      </c>
      <c r="AR14" s="204">
        <f t="shared" si="7"/>
        <v>22412.509881111353</v>
      </c>
      <c r="AS14" s="204">
        <f t="shared" si="7"/>
        <v>22412.509881111353</v>
      </c>
      <c r="AT14" s="204">
        <f t="shared" si="7"/>
        <v>22412.509881111353</v>
      </c>
      <c r="AU14" s="204">
        <f t="shared" si="7"/>
        <v>22412.509881111353</v>
      </c>
      <c r="AV14" s="204">
        <f t="shared" si="7"/>
        <v>22412.509881111353</v>
      </c>
      <c r="AW14" s="204">
        <f t="shared" si="7"/>
        <v>22412.509881111353</v>
      </c>
      <c r="AX14" s="204">
        <f t="shared" si="7"/>
        <v>22412.509881111353</v>
      </c>
      <c r="AY14" s="204">
        <f t="shared" si="7"/>
        <v>22412.509881111353</v>
      </c>
      <c r="AZ14" s="204">
        <f t="shared" si="7"/>
        <v>22412.509881111353</v>
      </c>
      <c r="BA14" s="204">
        <f t="shared" si="7"/>
        <v>22412.509881111353</v>
      </c>
      <c r="BB14" s="204">
        <f t="shared" si="8"/>
        <v>22412.509881111353</v>
      </c>
      <c r="BC14" s="204">
        <f t="shared" si="8"/>
        <v>22412.509881111353</v>
      </c>
      <c r="BD14" s="204">
        <f t="shared" si="8"/>
        <v>22412.509881111353</v>
      </c>
      <c r="BE14" s="204">
        <f t="shared" si="8"/>
        <v>22412.509881111353</v>
      </c>
      <c r="BF14" s="204">
        <f t="shared" si="8"/>
        <v>22412.509881111353</v>
      </c>
      <c r="BG14" s="204">
        <f t="shared" si="8"/>
        <v>22412.509881111353</v>
      </c>
      <c r="BH14" s="204">
        <f t="shared" si="8"/>
        <v>22412.509881111353</v>
      </c>
      <c r="BI14" s="204">
        <f t="shared" si="8"/>
        <v>22412.509881111353</v>
      </c>
      <c r="BJ14" s="204">
        <f t="shared" si="8"/>
        <v>22412.509881111353</v>
      </c>
      <c r="BK14" s="204">
        <f t="shared" si="8"/>
        <v>22412.509881111353</v>
      </c>
      <c r="BL14" s="204">
        <f t="shared" si="8"/>
        <v>22412.509881111353</v>
      </c>
      <c r="BM14" s="204">
        <f t="shared" si="8"/>
        <v>22412.509881111353</v>
      </c>
      <c r="BN14" s="204">
        <f t="shared" si="8"/>
        <v>22412.509881111353</v>
      </c>
      <c r="BO14" s="204">
        <f t="shared" si="8"/>
        <v>22412.509881111353</v>
      </c>
      <c r="BP14" s="204">
        <f t="shared" si="8"/>
        <v>22412.509881111353</v>
      </c>
      <c r="BQ14" s="204">
        <f t="shared" si="8"/>
        <v>22412.509881111353</v>
      </c>
      <c r="BR14" s="204">
        <f t="shared" si="8"/>
        <v>22412.509881111353</v>
      </c>
      <c r="BS14" s="204">
        <f t="shared" si="8"/>
        <v>22412.509881111353</v>
      </c>
      <c r="BT14" s="204">
        <f t="shared" si="8"/>
        <v>22412.509881111353</v>
      </c>
      <c r="BU14" s="204">
        <f t="shared" si="8"/>
        <v>15920.298330847245</v>
      </c>
      <c r="BV14" s="204">
        <f t="shared" si="8"/>
        <v>15920.298330847245</v>
      </c>
      <c r="BW14" s="204">
        <f t="shared" si="8"/>
        <v>15920.298330847245</v>
      </c>
      <c r="BX14" s="204">
        <f t="shared" si="8"/>
        <v>15920.298330847245</v>
      </c>
      <c r="BY14" s="204">
        <f t="shared" si="8"/>
        <v>15920.298330847245</v>
      </c>
      <c r="BZ14" s="204">
        <f t="shared" si="8"/>
        <v>15920.298330847245</v>
      </c>
      <c r="CA14" s="204">
        <f t="shared" si="2"/>
        <v>15920.298330847245</v>
      </c>
      <c r="CB14" s="204">
        <f t="shared" si="2"/>
        <v>15920.298330847245</v>
      </c>
      <c r="CC14" s="204">
        <f t="shared" si="2"/>
        <v>15920.298330847245</v>
      </c>
      <c r="CD14" s="204">
        <f t="shared" si="2"/>
        <v>15920.298330847245</v>
      </c>
      <c r="CE14" s="204">
        <f t="shared" si="2"/>
        <v>15920.298330847245</v>
      </c>
      <c r="CF14" s="204">
        <f t="shared" si="2"/>
        <v>15920.298330847245</v>
      </c>
      <c r="CG14" s="204">
        <f t="shared" si="2"/>
        <v>15920.298330847245</v>
      </c>
      <c r="CH14" s="204">
        <f t="shared" si="2"/>
        <v>15920.298330847245</v>
      </c>
      <c r="CI14" s="204">
        <f t="shared" si="2"/>
        <v>15920.298330847245</v>
      </c>
      <c r="CJ14" s="204">
        <f t="shared" si="2"/>
        <v>15920.298330847245</v>
      </c>
      <c r="CK14" s="204">
        <f t="shared" si="2"/>
        <v>15920.298330847245</v>
      </c>
      <c r="CL14" s="204">
        <f t="shared" si="2"/>
        <v>15920.298330847245</v>
      </c>
      <c r="CM14" s="204">
        <f t="shared" si="2"/>
        <v>15920.298330847245</v>
      </c>
      <c r="CN14" s="204">
        <f t="shared" si="2"/>
        <v>15920.298330847245</v>
      </c>
      <c r="CO14" s="204">
        <f t="shared" si="2"/>
        <v>15920.298330847245</v>
      </c>
      <c r="CP14" s="204">
        <f t="shared" si="2"/>
        <v>15920.298330847245</v>
      </c>
      <c r="CQ14" s="204">
        <f t="shared" si="2"/>
        <v>15920.298330847245</v>
      </c>
      <c r="CR14" s="204">
        <f t="shared" si="2"/>
        <v>9934.0126165615275</v>
      </c>
      <c r="CS14" s="204">
        <f t="shared" si="3"/>
        <v>9934.0126165615275</v>
      </c>
      <c r="CT14" s="204">
        <f t="shared" si="3"/>
        <v>9934.0126165615275</v>
      </c>
      <c r="CU14" s="204">
        <f t="shared" si="3"/>
        <v>9934.0126165615275</v>
      </c>
      <c r="CV14" s="204">
        <f t="shared" si="3"/>
        <v>9934.0126165615275</v>
      </c>
      <c r="CW14" s="204">
        <f t="shared" si="3"/>
        <v>9934.0126165615275</v>
      </c>
      <c r="CX14" s="204">
        <f t="shared" si="3"/>
        <v>9934.0126165615275</v>
      </c>
      <c r="CY14" s="204">
        <f t="shared" si="3"/>
        <v>9934.0126165615275</v>
      </c>
      <c r="CZ14" s="204">
        <f t="shared" si="3"/>
        <v>9934.0126165615275</v>
      </c>
      <c r="DA14" s="204">
        <f t="shared" si="3"/>
        <v>9934.0126165615275</v>
      </c>
      <c r="DB14" s="204"/>
    </row>
    <row r="15" spans="1:106">
      <c r="A15" s="201" t="str">
        <f>Income!A86</f>
        <v>Cash transfer - gifts</v>
      </c>
      <c r="B15" s="203">
        <f>Income!B86</f>
        <v>1534.6938775510205</v>
      </c>
      <c r="C15" s="203">
        <f>Income!C86</f>
        <v>2671.4285714285716</v>
      </c>
      <c r="D15" s="203">
        <f>Income!D86</f>
        <v>4408.1632653061224</v>
      </c>
      <c r="E15" s="203">
        <f>Income!E86</f>
        <v>6906.1224489795932</v>
      </c>
      <c r="F15" s="204">
        <f t="shared" si="4"/>
        <v>1534.6938775510205</v>
      </c>
      <c r="G15" s="204">
        <f t="shared" si="4"/>
        <v>1534.6938775510205</v>
      </c>
      <c r="H15" s="204">
        <f t="shared" si="4"/>
        <v>1534.6938775510205</v>
      </c>
      <c r="I15" s="204">
        <f t="shared" si="4"/>
        <v>1534.6938775510205</v>
      </c>
      <c r="J15" s="204">
        <f t="shared" si="4"/>
        <v>1534.6938775510205</v>
      </c>
      <c r="K15" s="204">
        <f t="shared" si="4"/>
        <v>1534.6938775510205</v>
      </c>
      <c r="L15" s="204">
        <f t="shared" si="4"/>
        <v>1534.6938775510205</v>
      </c>
      <c r="M15" s="204">
        <f t="shared" si="4"/>
        <v>1534.6938775510205</v>
      </c>
      <c r="N15" s="204">
        <f t="shared" si="4"/>
        <v>1534.6938775510205</v>
      </c>
      <c r="O15" s="204">
        <f t="shared" si="4"/>
        <v>1534.6938775510205</v>
      </c>
      <c r="P15" s="204">
        <f t="shared" si="4"/>
        <v>1534.6938775510205</v>
      </c>
      <c r="Q15" s="204">
        <f t="shared" si="4"/>
        <v>1534.6938775510205</v>
      </c>
      <c r="R15" s="204">
        <f t="shared" si="4"/>
        <v>1534.6938775510205</v>
      </c>
      <c r="S15" s="204">
        <f t="shared" si="4"/>
        <v>1534.6938775510205</v>
      </c>
      <c r="T15" s="204">
        <f t="shared" si="4"/>
        <v>1534.6938775510205</v>
      </c>
      <c r="U15" s="204">
        <f t="shared" si="4"/>
        <v>1534.6938775510205</v>
      </c>
      <c r="V15" s="204">
        <f t="shared" si="6"/>
        <v>1534.6938775510205</v>
      </c>
      <c r="W15" s="204">
        <f t="shared" si="6"/>
        <v>1534.6938775510205</v>
      </c>
      <c r="X15" s="204">
        <f t="shared" si="6"/>
        <v>1534.6938775510205</v>
      </c>
      <c r="Y15" s="204">
        <f t="shared" si="6"/>
        <v>1534.6938775510205</v>
      </c>
      <c r="Z15" s="204">
        <f t="shared" si="6"/>
        <v>1534.6938775510205</v>
      </c>
      <c r="AA15" s="204">
        <f t="shared" si="6"/>
        <v>1534.6938775510205</v>
      </c>
      <c r="AB15" s="204">
        <f t="shared" si="6"/>
        <v>1534.6938775510205</v>
      </c>
      <c r="AC15" s="204">
        <f t="shared" si="6"/>
        <v>1534.6938775510205</v>
      </c>
      <c r="AD15" s="204">
        <f t="shared" si="6"/>
        <v>1534.6938775510205</v>
      </c>
      <c r="AE15" s="204">
        <f t="shared" si="6"/>
        <v>1534.6938775510205</v>
      </c>
      <c r="AF15" s="204">
        <f t="shared" si="6"/>
        <v>1534.6938775510205</v>
      </c>
      <c r="AG15" s="204">
        <f t="shared" si="6"/>
        <v>1534.6938775510205</v>
      </c>
      <c r="AH15" s="204">
        <f t="shared" si="6"/>
        <v>1534.6938775510205</v>
      </c>
      <c r="AI15" s="204">
        <f t="shared" si="6"/>
        <v>1534.6938775510205</v>
      </c>
      <c r="AJ15" s="204">
        <f t="shared" si="6"/>
        <v>1534.6938775510205</v>
      </c>
      <c r="AK15" s="204">
        <f t="shared" si="6"/>
        <v>1534.6938775510205</v>
      </c>
      <c r="AL15" s="204">
        <f t="shared" si="7"/>
        <v>1534.6938775510205</v>
      </c>
      <c r="AM15" s="204">
        <f t="shared" si="7"/>
        <v>1534.6938775510205</v>
      </c>
      <c r="AN15" s="204">
        <f t="shared" si="7"/>
        <v>1534.6938775510205</v>
      </c>
      <c r="AO15" s="204">
        <f t="shared" si="7"/>
        <v>2671.4285714285716</v>
      </c>
      <c r="AP15" s="204">
        <f t="shared" si="7"/>
        <v>2671.4285714285716</v>
      </c>
      <c r="AQ15" s="204">
        <f t="shared" si="7"/>
        <v>2671.4285714285716</v>
      </c>
      <c r="AR15" s="204">
        <f t="shared" si="7"/>
        <v>2671.4285714285716</v>
      </c>
      <c r="AS15" s="204">
        <f t="shared" si="7"/>
        <v>2671.4285714285716</v>
      </c>
      <c r="AT15" s="204">
        <f t="shared" si="7"/>
        <v>2671.4285714285716</v>
      </c>
      <c r="AU15" s="204">
        <f t="shared" si="7"/>
        <v>2671.4285714285716</v>
      </c>
      <c r="AV15" s="204">
        <f t="shared" si="7"/>
        <v>2671.4285714285716</v>
      </c>
      <c r="AW15" s="204">
        <f t="shared" si="7"/>
        <v>2671.4285714285716</v>
      </c>
      <c r="AX15" s="204">
        <f t="shared" si="8"/>
        <v>2671.4285714285716</v>
      </c>
      <c r="AY15" s="204">
        <f t="shared" si="8"/>
        <v>2671.4285714285716</v>
      </c>
      <c r="AZ15" s="204">
        <f t="shared" si="8"/>
        <v>2671.4285714285716</v>
      </c>
      <c r="BA15" s="204">
        <f t="shared" si="8"/>
        <v>2671.4285714285716</v>
      </c>
      <c r="BB15" s="204">
        <f t="shared" si="8"/>
        <v>2671.4285714285716</v>
      </c>
      <c r="BC15" s="204">
        <f t="shared" si="8"/>
        <v>2671.4285714285716</v>
      </c>
      <c r="BD15" s="204">
        <f t="shared" si="8"/>
        <v>2671.4285714285716</v>
      </c>
      <c r="BE15" s="204">
        <f t="shared" si="8"/>
        <v>2671.4285714285716</v>
      </c>
      <c r="BF15" s="204">
        <f t="shared" si="8"/>
        <v>2671.4285714285716</v>
      </c>
      <c r="BG15" s="204">
        <f t="shared" si="8"/>
        <v>2671.4285714285716</v>
      </c>
      <c r="BH15" s="204">
        <f t="shared" si="8"/>
        <v>2671.4285714285716</v>
      </c>
      <c r="BI15" s="204">
        <f t="shared" si="8"/>
        <v>2671.4285714285716</v>
      </c>
      <c r="BJ15" s="204">
        <f t="shared" si="8"/>
        <v>2671.4285714285716</v>
      </c>
      <c r="BK15" s="204">
        <f t="shared" si="8"/>
        <v>2671.4285714285716</v>
      </c>
      <c r="BL15" s="204">
        <f t="shared" si="8"/>
        <v>2671.4285714285716</v>
      </c>
      <c r="BM15" s="204">
        <f t="shared" si="8"/>
        <v>2671.4285714285716</v>
      </c>
      <c r="BN15" s="204">
        <f t="shared" si="8"/>
        <v>2671.4285714285716</v>
      </c>
      <c r="BO15" s="204">
        <f t="shared" si="8"/>
        <v>2671.4285714285716</v>
      </c>
      <c r="BP15" s="204">
        <f t="shared" si="8"/>
        <v>2671.4285714285716</v>
      </c>
      <c r="BQ15" s="204">
        <f t="shared" si="8"/>
        <v>2671.4285714285716</v>
      </c>
      <c r="BR15" s="204">
        <f t="shared" si="8"/>
        <v>2671.4285714285716</v>
      </c>
      <c r="BS15" s="204">
        <f t="shared" si="8"/>
        <v>2671.4285714285716</v>
      </c>
      <c r="BT15" s="204">
        <f t="shared" si="8"/>
        <v>2671.4285714285716</v>
      </c>
      <c r="BU15" s="204">
        <f t="shared" si="8"/>
        <v>4408.1632653061224</v>
      </c>
      <c r="BV15" s="204">
        <f t="shared" si="8"/>
        <v>4408.1632653061224</v>
      </c>
      <c r="BW15" s="204">
        <f t="shared" si="8"/>
        <v>4408.1632653061224</v>
      </c>
      <c r="BX15" s="204">
        <f t="shared" si="8"/>
        <v>4408.1632653061224</v>
      </c>
      <c r="BY15" s="204">
        <f t="shared" si="8"/>
        <v>4408.1632653061224</v>
      </c>
      <c r="BZ15" s="204">
        <f t="shared" si="8"/>
        <v>4408.1632653061224</v>
      </c>
      <c r="CA15" s="204">
        <f t="shared" si="2"/>
        <v>4408.1632653061224</v>
      </c>
      <c r="CB15" s="204">
        <f t="shared" si="2"/>
        <v>4408.1632653061224</v>
      </c>
      <c r="CC15" s="204">
        <f t="shared" si="2"/>
        <v>4408.1632653061224</v>
      </c>
      <c r="CD15" s="204">
        <f t="shared" ref="CC15:CR18" si="9">IF(CD$2&lt;=($B$2+$C$2+$D$2),IF(CD$2&lt;=($B$2+$C$2),IF(CD$2&lt;=$B$2,$B15,$C15),$D15),$E15)</f>
        <v>4408.1632653061224</v>
      </c>
      <c r="CE15" s="204">
        <f t="shared" si="9"/>
        <v>4408.1632653061224</v>
      </c>
      <c r="CF15" s="204">
        <f t="shared" si="9"/>
        <v>4408.1632653061224</v>
      </c>
      <c r="CG15" s="204">
        <f t="shared" si="9"/>
        <v>4408.1632653061224</v>
      </c>
      <c r="CH15" s="204">
        <f t="shared" si="9"/>
        <v>4408.1632653061224</v>
      </c>
      <c r="CI15" s="204">
        <f t="shared" si="9"/>
        <v>4408.1632653061224</v>
      </c>
      <c r="CJ15" s="204">
        <f t="shared" si="9"/>
        <v>4408.1632653061224</v>
      </c>
      <c r="CK15" s="204">
        <f t="shared" si="9"/>
        <v>4408.1632653061224</v>
      </c>
      <c r="CL15" s="204">
        <f t="shared" si="9"/>
        <v>4408.1632653061224</v>
      </c>
      <c r="CM15" s="204">
        <f t="shared" si="9"/>
        <v>4408.1632653061224</v>
      </c>
      <c r="CN15" s="204">
        <f t="shared" si="9"/>
        <v>4408.1632653061224</v>
      </c>
      <c r="CO15" s="204">
        <f t="shared" si="9"/>
        <v>4408.1632653061224</v>
      </c>
      <c r="CP15" s="204">
        <f t="shared" si="9"/>
        <v>4408.1632653061224</v>
      </c>
      <c r="CQ15" s="204">
        <f t="shared" si="9"/>
        <v>4408.1632653061224</v>
      </c>
      <c r="CR15" s="204">
        <f t="shared" si="9"/>
        <v>6906.1224489795932</v>
      </c>
      <c r="CS15" s="204">
        <f t="shared" si="3"/>
        <v>6906.1224489795932</v>
      </c>
      <c r="CT15" s="204">
        <f t="shared" si="3"/>
        <v>6906.1224489795932</v>
      </c>
      <c r="CU15" s="204">
        <f t="shared" si="3"/>
        <v>6906.1224489795932</v>
      </c>
      <c r="CV15" s="204">
        <f t="shared" si="3"/>
        <v>6906.1224489795932</v>
      </c>
      <c r="CW15" s="204">
        <f t="shared" si="3"/>
        <v>6906.1224489795932</v>
      </c>
      <c r="CX15" s="204">
        <f t="shared" si="3"/>
        <v>6906.1224489795932</v>
      </c>
      <c r="CY15" s="204">
        <f t="shared" si="3"/>
        <v>6906.1224489795932</v>
      </c>
      <c r="CZ15" s="204">
        <f t="shared" si="3"/>
        <v>6906.1224489795932</v>
      </c>
      <c r="DA15" s="204">
        <f t="shared" si="3"/>
        <v>6906.1224489795932</v>
      </c>
      <c r="DB15" s="204"/>
    </row>
    <row r="16" spans="1:106">
      <c r="A16" s="201" t="s">
        <v>115</v>
      </c>
      <c r="B16" s="203">
        <f>Income!B88</f>
        <v>40879.136305537482</v>
      </c>
      <c r="C16" s="203">
        <f>Income!C88</f>
        <v>46419.894316426296</v>
      </c>
      <c r="D16" s="203">
        <f>Income!D88</f>
        <v>112286.2238343307</v>
      </c>
      <c r="E16" s="203">
        <f>Income!E88</f>
        <v>246099.2301848713</v>
      </c>
      <c r="F16" s="204">
        <f t="shared" si="4"/>
        <v>40879.136305537482</v>
      </c>
      <c r="G16" s="204">
        <f t="shared" si="4"/>
        <v>40879.136305537482</v>
      </c>
      <c r="H16" s="204">
        <f t="shared" si="4"/>
        <v>40879.136305537482</v>
      </c>
      <c r="I16" s="204">
        <f t="shared" si="4"/>
        <v>40879.136305537482</v>
      </c>
      <c r="J16" s="204">
        <f t="shared" si="4"/>
        <v>40879.136305537482</v>
      </c>
      <c r="K16" s="204">
        <f t="shared" si="4"/>
        <v>40879.136305537482</v>
      </c>
      <c r="L16" s="204">
        <f t="shared" si="4"/>
        <v>40879.136305537482</v>
      </c>
      <c r="M16" s="204">
        <f t="shared" si="4"/>
        <v>40879.136305537482</v>
      </c>
      <c r="N16" s="204">
        <f t="shared" si="4"/>
        <v>40879.136305537482</v>
      </c>
      <c r="O16" s="204">
        <f t="shared" si="4"/>
        <v>40879.136305537482</v>
      </c>
      <c r="P16" s="204">
        <f t="shared" si="4"/>
        <v>40879.136305537482</v>
      </c>
      <c r="Q16" s="204">
        <f t="shared" si="4"/>
        <v>40879.136305537482</v>
      </c>
      <c r="R16" s="204">
        <f t="shared" si="4"/>
        <v>40879.136305537482</v>
      </c>
      <c r="S16" s="204">
        <f t="shared" si="4"/>
        <v>40879.136305537482</v>
      </c>
      <c r="T16" s="204">
        <f t="shared" si="4"/>
        <v>40879.136305537482</v>
      </c>
      <c r="U16" s="204">
        <f t="shared" si="4"/>
        <v>40879.136305537482</v>
      </c>
      <c r="V16" s="204">
        <f t="shared" si="6"/>
        <v>40879.136305537482</v>
      </c>
      <c r="W16" s="204">
        <f t="shared" si="6"/>
        <v>40879.136305537482</v>
      </c>
      <c r="X16" s="204">
        <f t="shared" si="6"/>
        <v>40879.136305537482</v>
      </c>
      <c r="Y16" s="204">
        <f t="shared" si="6"/>
        <v>40879.136305537482</v>
      </c>
      <c r="Z16" s="204">
        <f t="shared" si="6"/>
        <v>40879.136305537482</v>
      </c>
      <c r="AA16" s="204">
        <f t="shared" si="6"/>
        <v>40879.136305537482</v>
      </c>
      <c r="AB16" s="204">
        <f t="shared" si="6"/>
        <v>40879.136305537482</v>
      </c>
      <c r="AC16" s="204">
        <f t="shared" si="6"/>
        <v>40879.136305537482</v>
      </c>
      <c r="AD16" s="204">
        <f t="shared" si="6"/>
        <v>40879.136305537482</v>
      </c>
      <c r="AE16" s="204">
        <f>IF(AE$2&lt;=($B$2+$C$2+$D$2),IF(AE$2&lt;=($B$2+$C$2),IF(AE$2&lt;=$B$2,$B16,$C16),$D16),$E16)</f>
        <v>40879.136305537482</v>
      </c>
      <c r="AF16" s="204">
        <f t="shared" si="6"/>
        <v>40879.136305537482</v>
      </c>
      <c r="AG16" s="204">
        <f t="shared" si="6"/>
        <v>40879.136305537482</v>
      </c>
      <c r="AH16" s="204">
        <f t="shared" si="6"/>
        <v>40879.136305537482</v>
      </c>
      <c r="AI16" s="204">
        <f t="shared" si="6"/>
        <v>40879.136305537482</v>
      </c>
      <c r="AJ16" s="204">
        <f t="shared" si="6"/>
        <v>40879.136305537482</v>
      </c>
      <c r="AK16" s="204">
        <f t="shared" si="6"/>
        <v>40879.136305537482</v>
      </c>
      <c r="AL16" s="204">
        <f t="shared" si="7"/>
        <v>40879.136305537482</v>
      </c>
      <c r="AM16" s="204">
        <f t="shared" si="7"/>
        <v>40879.136305537482</v>
      </c>
      <c r="AN16" s="204">
        <f t="shared" si="7"/>
        <v>40879.136305537482</v>
      </c>
      <c r="AO16" s="204">
        <f t="shared" si="7"/>
        <v>46419.894316426296</v>
      </c>
      <c r="AP16" s="204">
        <f t="shared" si="7"/>
        <v>46419.894316426296</v>
      </c>
      <c r="AQ16" s="204">
        <f t="shared" si="7"/>
        <v>46419.894316426296</v>
      </c>
      <c r="AR16" s="204">
        <f t="shared" si="7"/>
        <v>46419.894316426296</v>
      </c>
      <c r="AS16" s="204">
        <f t="shared" si="7"/>
        <v>46419.894316426296</v>
      </c>
      <c r="AT16" s="204">
        <f t="shared" si="7"/>
        <v>46419.894316426296</v>
      </c>
      <c r="AU16" s="204">
        <f t="shared" si="7"/>
        <v>46419.894316426296</v>
      </c>
      <c r="AV16" s="204">
        <f t="shared" si="7"/>
        <v>46419.894316426296</v>
      </c>
      <c r="AW16" s="204">
        <f t="shared" si="7"/>
        <v>46419.894316426296</v>
      </c>
      <c r="AX16" s="204">
        <f t="shared" si="8"/>
        <v>46419.894316426296</v>
      </c>
      <c r="AY16" s="204">
        <f t="shared" si="8"/>
        <v>46419.894316426296</v>
      </c>
      <c r="AZ16" s="204">
        <f t="shared" si="8"/>
        <v>46419.894316426296</v>
      </c>
      <c r="BA16" s="204">
        <f t="shared" si="8"/>
        <v>46419.894316426296</v>
      </c>
      <c r="BB16" s="204">
        <f t="shared" si="8"/>
        <v>46419.894316426296</v>
      </c>
      <c r="BC16" s="204">
        <f t="shared" si="8"/>
        <v>46419.894316426296</v>
      </c>
      <c r="BD16" s="204">
        <f t="shared" si="8"/>
        <v>46419.894316426296</v>
      </c>
      <c r="BE16" s="204">
        <f t="shared" si="8"/>
        <v>46419.894316426296</v>
      </c>
      <c r="BF16" s="204">
        <f t="shared" si="8"/>
        <v>46419.894316426296</v>
      </c>
      <c r="BG16" s="204">
        <f t="shared" si="8"/>
        <v>46419.894316426296</v>
      </c>
      <c r="BH16" s="204">
        <f t="shared" si="8"/>
        <v>46419.894316426296</v>
      </c>
      <c r="BI16" s="204">
        <f t="shared" si="8"/>
        <v>46419.894316426296</v>
      </c>
      <c r="BJ16" s="204">
        <f t="shared" si="8"/>
        <v>46419.894316426296</v>
      </c>
      <c r="BK16" s="204">
        <f t="shared" si="8"/>
        <v>46419.894316426296</v>
      </c>
      <c r="BL16" s="204">
        <f t="shared" si="8"/>
        <v>46419.894316426296</v>
      </c>
      <c r="BM16" s="204">
        <f t="shared" si="8"/>
        <v>46419.894316426296</v>
      </c>
      <c r="BN16" s="204">
        <f t="shared" si="8"/>
        <v>46419.894316426296</v>
      </c>
      <c r="BO16" s="204">
        <f t="shared" si="8"/>
        <v>46419.894316426296</v>
      </c>
      <c r="BP16" s="204">
        <f t="shared" si="8"/>
        <v>46419.894316426296</v>
      </c>
      <c r="BQ16" s="204">
        <f t="shared" si="8"/>
        <v>46419.894316426296</v>
      </c>
      <c r="BR16" s="204">
        <f t="shared" si="8"/>
        <v>46419.894316426296</v>
      </c>
      <c r="BS16" s="204">
        <f t="shared" si="8"/>
        <v>46419.894316426296</v>
      </c>
      <c r="BT16" s="204">
        <f t="shared" si="8"/>
        <v>46419.894316426296</v>
      </c>
      <c r="BU16" s="204">
        <f t="shared" si="8"/>
        <v>112286.2238343307</v>
      </c>
      <c r="BV16" s="204">
        <f t="shared" si="8"/>
        <v>112286.2238343307</v>
      </c>
      <c r="BW16" s="204">
        <f t="shared" si="8"/>
        <v>112286.2238343307</v>
      </c>
      <c r="BX16" s="204">
        <f t="shared" si="8"/>
        <v>112286.2238343307</v>
      </c>
      <c r="BY16" s="204">
        <f t="shared" si="8"/>
        <v>112286.2238343307</v>
      </c>
      <c r="BZ16" s="204">
        <f t="shared" si="8"/>
        <v>112286.2238343307</v>
      </c>
      <c r="CA16" s="204">
        <f t="shared" ref="CA16:CB18" si="10">IF(CA$2&lt;=($B$2+$C$2+$D$2),IF(CA$2&lt;=($B$2+$C$2),IF(CA$2&lt;=$B$2,$B16,$C16),$D16),$E16)</f>
        <v>112286.2238343307</v>
      </c>
      <c r="CB16" s="204">
        <f t="shared" si="10"/>
        <v>112286.2238343307</v>
      </c>
      <c r="CC16" s="204">
        <f t="shared" si="9"/>
        <v>112286.2238343307</v>
      </c>
      <c r="CD16" s="204">
        <f t="shared" si="9"/>
        <v>112286.2238343307</v>
      </c>
      <c r="CE16" s="204">
        <f t="shared" si="9"/>
        <v>112286.2238343307</v>
      </c>
      <c r="CF16" s="204">
        <f t="shared" si="9"/>
        <v>112286.2238343307</v>
      </c>
      <c r="CG16" s="204">
        <f t="shared" si="9"/>
        <v>112286.2238343307</v>
      </c>
      <c r="CH16" s="204">
        <f t="shared" si="9"/>
        <v>112286.2238343307</v>
      </c>
      <c r="CI16" s="204">
        <f t="shared" si="9"/>
        <v>112286.2238343307</v>
      </c>
      <c r="CJ16" s="204">
        <f t="shared" si="9"/>
        <v>112286.2238343307</v>
      </c>
      <c r="CK16" s="204">
        <f t="shared" si="9"/>
        <v>112286.2238343307</v>
      </c>
      <c r="CL16" s="204">
        <f t="shared" si="9"/>
        <v>112286.2238343307</v>
      </c>
      <c r="CM16" s="204">
        <f t="shared" si="9"/>
        <v>112286.2238343307</v>
      </c>
      <c r="CN16" s="204">
        <f t="shared" si="9"/>
        <v>112286.2238343307</v>
      </c>
      <c r="CO16" s="204">
        <f t="shared" si="9"/>
        <v>112286.2238343307</v>
      </c>
      <c r="CP16" s="204">
        <f t="shared" si="9"/>
        <v>112286.2238343307</v>
      </c>
      <c r="CQ16" s="204">
        <f t="shared" si="9"/>
        <v>112286.2238343307</v>
      </c>
      <c r="CR16" s="204">
        <f t="shared" si="9"/>
        <v>246099.2301848713</v>
      </c>
      <c r="CS16" s="204">
        <f t="shared" ref="CS16:DA18" si="11">IF(CS$2&lt;=($B$2+$C$2+$D$2),IF(CS$2&lt;=($B$2+$C$2),IF(CS$2&lt;=$B$2,$B16,$C16),$D16),$E16)</f>
        <v>246099.2301848713</v>
      </c>
      <c r="CT16" s="204">
        <f t="shared" si="11"/>
        <v>246099.2301848713</v>
      </c>
      <c r="CU16" s="204">
        <f t="shared" si="11"/>
        <v>246099.2301848713</v>
      </c>
      <c r="CV16" s="204">
        <f t="shared" si="11"/>
        <v>246099.2301848713</v>
      </c>
      <c r="CW16" s="204">
        <f t="shared" si="11"/>
        <v>246099.2301848713</v>
      </c>
      <c r="CX16" s="204">
        <f t="shared" si="11"/>
        <v>246099.2301848713</v>
      </c>
      <c r="CY16" s="204">
        <f t="shared" si="11"/>
        <v>246099.2301848713</v>
      </c>
      <c r="CZ16" s="204">
        <f t="shared" si="11"/>
        <v>246099.2301848713</v>
      </c>
      <c r="DA16" s="204">
        <f t="shared" si="11"/>
        <v>246099.2301848713</v>
      </c>
      <c r="DB16" s="204"/>
    </row>
    <row r="17" spans="1:105">
      <c r="A17" s="201" t="s">
        <v>101</v>
      </c>
      <c r="B17" s="203">
        <f>Income!B89</f>
        <v>25250.743714722554</v>
      </c>
      <c r="C17" s="203">
        <f>Income!C89</f>
        <v>25250.743714722543</v>
      </c>
      <c r="D17" s="203">
        <f>Income!D89</f>
        <v>25250.743714722554</v>
      </c>
      <c r="E17" s="203">
        <f>Income!E89</f>
        <v>25250.743714722554</v>
      </c>
      <c r="F17" s="204">
        <f t="shared" si="4"/>
        <v>25250.743714722554</v>
      </c>
      <c r="G17" s="204">
        <f t="shared" si="4"/>
        <v>25250.743714722554</v>
      </c>
      <c r="H17" s="204">
        <f t="shared" si="4"/>
        <v>25250.743714722554</v>
      </c>
      <c r="I17" s="204">
        <f t="shared" si="4"/>
        <v>25250.743714722554</v>
      </c>
      <c r="J17" s="204">
        <f t="shared" si="4"/>
        <v>25250.743714722554</v>
      </c>
      <c r="K17" s="204">
        <f t="shared" si="4"/>
        <v>25250.743714722554</v>
      </c>
      <c r="L17" s="204">
        <f t="shared" si="4"/>
        <v>25250.743714722554</v>
      </c>
      <c r="M17" s="204">
        <f t="shared" si="4"/>
        <v>25250.743714722554</v>
      </c>
      <c r="N17" s="204">
        <f t="shared" si="4"/>
        <v>25250.743714722554</v>
      </c>
      <c r="O17" s="204">
        <f t="shared" si="4"/>
        <v>25250.743714722554</v>
      </c>
      <c r="P17" s="204">
        <f t="shared" si="4"/>
        <v>25250.743714722554</v>
      </c>
      <c r="Q17" s="204">
        <f t="shared" si="4"/>
        <v>25250.743714722554</v>
      </c>
      <c r="R17" s="204">
        <f t="shared" si="4"/>
        <v>25250.743714722554</v>
      </c>
      <c r="S17" s="204">
        <f t="shared" si="4"/>
        <v>25250.743714722554</v>
      </c>
      <c r="T17" s="204">
        <f t="shared" si="4"/>
        <v>25250.743714722554</v>
      </c>
      <c r="U17" s="204">
        <f t="shared" si="4"/>
        <v>25250.743714722554</v>
      </c>
      <c r="V17" s="204">
        <f t="shared" si="6"/>
        <v>25250.743714722554</v>
      </c>
      <c r="W17" s="204">
        <f t="shared" si="6"/>
        <v>25250.743714722554</v>
      </c>
      <c r="X17" s="204">
        <f t="shared" si="6"/>
        <v>25250.743714722554</v>
      </c>
      <c r="Y17" s="204">
        <f t="shared" si="6"/>
        <v>25250.743714722554</v>
      </c>
      <c r="Z17" s="204">
        <f t="shared" si="6"/>
        <v>25250.743714722554</v>
      </c>
      <c r="AA17" s="204">
        <f t="shared" si="6"/>
        <v>25250.743714722554</v>
      </c>
      <c r="AB17" s="204">
        <f t="shared" si="6"/>
        <v>25250.743714722554</v>
      </c>
      <c r="AC17" s="204">
        <f t="shared" si="6"/>
        <v>25250.743714722554</v>
      </c>
      <c r="AD17" s="204">
        <f t="shared" si="6"/>
        <v>25250.743714722554</v>
      </c>
      <c r="AE17" s="204">
        <f t="shared" si="6"/>
        <v>25250.743714722554</v>
      </c>
      <c r="AF17" s="204">
        <f t="shared" si="6"/>
        <v>25250.743714722554</v>
      </c>
      <c r="AG17" s="204">
        <f t="shared" si="6"/>
        <v>25250.743714722554</v>
      </c>
      <c r="AH17" s="204">
        <f t="shared" si="6"/>
        <v>25250.743714722554</v>
      </c>
      <c r="AI17" s="204">
        <f t="shared" si="6"/>
        <v>25250.743714722554</v>
      </c>
      <c r="AJ17" s="204">
        <f t="shared" si="6"/>
        <v>25250.743714722554</v>
      </c>
      <c r="AK17" s="204">
        <f t="shared" si="6"/>
        <v>25250.743714722554</v>
      </c>
      <c r="AL17" s="204">
        <f t="shared" si="7"/>
        <v>25250.743714722554</v>
      </c>
      <c r="AM17" s="204">
        <f t="shared" si="7"/>
        <v>25250.743714722554</v>
      </c>
      <c r="AN17" s="204">
        <f t="shared" si="7"/>
        <v>25250.743714722554</v>
      </c>
      <c r="AO17" s="204">
        <f t="shared" si="7"/>
        <v>25250.743714722543</v>
      </c>
      <c r="AP17" s="204">
        <f t="shared" si="7"/>
        <v>25250.743714722543</v>
      </c>
      <c r="AQ17" s="204">
        <f t="shared" si="7"/>
        <v>25250.743714722543</v>
      </c>
      <c r="AR17" s="204">
        <f t="shared" si="7"/>
        <v>25250.743714722543</v>
      </c>
      <c r="AS17" s="204">
        <f t="shared" si="7"/>
        <v>25250.743714722543</v>
      </c>
      <c r="AT17" s="204">
        <f t="shared" si="7"/>
        <v>25250.743714722543</v>
      </c>
      <c r="AU17" s="204">
        <f t="shared" si="7"/>
        <v>25250.743714722543</v>
      </c>
      <c r="AV17" s="204">
        <f t="shared" si="7"/>
        <v>25250.743714722543</v>
      </c>
      <c r="AW17" s="204">
        <f t="shared" si="7"/>
        <v>25250.743714722543</v>
      </c>
      <c r="AX17" s="204">
        <f t="shared" si="8"/>
        <v>25250.743714722543</v>
      </c>
      <c r="AY17" s="204">
        <f t="shared" si="8"/>
        <v>25250.743714722543</v>
      </c>
      <c r="AZ17" s="204">
        <f t="shared" si="8"/>
        <v>25250.743714722543</v>
      </c>
      <c r="BA17" s="204">
        <f t="shared" si="8"/>
        <v>25250.743714722543</v>
      </c>
      <c r="BB17" s="204">
        <f t="shared" si="8"/>
        <v>25250.743714722543</v>
      </c>
      <c r="BC17" s="204">
        <f t="shared" si="8"/>
        <v>25250.743714722543</v>
      </c>
      <c r="BD17" s="204">
        <f t="shared" si="8"/>
        <v>25250.743714722543</v>
      </c>
      <c r="BE17" s="204">
        <f t="shared" si="8"/>
        <v>25250.743714722543</v>
      </c>
      <c r="BF17" s="204">
        <f t="shared" si="8"/>
        <v>25250.743714722543</v>
      </c>
      <c r="BG17" s="204">
        <f t="shared" si="8"/>
        <v>25250.743714722543</v>
      </c>
      <c r="BH17" s="204">
        <f t="shared" si="8"/>
        <v>25250.743714722543</v>
      </c>
      <c r="BI17" s="204">
        <f t="shared" si="8"/>
        <v>25250.743714722543</v>
      </c>
      <c r="BJ17" s="204">
        <f t="shared" si="8"/>
        <v>25250.743714722543</v>
      </c>
      <c r="BK17" s="204">
        <f t="shared" si="8"/>
        <v>25250.743714722543</v>
      </c>
      <c r="BL17" s="204">
        <f t="shared" si="8"/>
        <v>25250.743714722543</v>
      </c>
      <c r="BM17" s="204">
        <f t="shared" si="8"/>
        <v>25250.743714722543</v>
      </c>
      <c r="BN17" s="204">
        <f t="shared" si="8"/>
        <v>25250.743714722543</v>
      </c>
      <c r="BO17" s="204">
        <f t="shared" si="8"/>
        <v>25250.743714722543</v>
      </c>
      <c r="BP17" s="204">
        <f t="shared" si="8"/>
        <v>25250.743714722543</v>
      </c>
      <c r="BQ17" s="204">
        <f t="shared" si="8"/>
        <v>25250.743714722543</v>
      </c>
      <c r="BR17" s="204">
        <f t="shared" si="8"/>
        <v>25250.743714722543</v>
      </c>
      <c r="BS17" s="204">
        <f t="shared" si="8"/>
        <v>25250.743714722543</v>
      </c>
      <c r="BT17" s="204">
        <f t="shared" si="8"/>
        <v>25250.743714722543</v>
      </c>
      <c r="BU17" s="204">
        <f t="shared" si="8"/>
        <v>25250.743714722554</v>
      </c>
      <c r="BV17" s="204">
        <f t="shared" si="8"/>
        <v>25250.743714722554</v>
      </c>
      <c r="BW17" s="204">
        <f t="shared" si="8"/>
        <v>25250.743714722554</v>
      </c>
      <c r="BX17" s="204">
        <f t="shared" si="8"/>
        <v>25250.743714722554</v>
      </c>
      <c r="BY17" s="204">
        <f t="shared" si="8"/>
        <v>25250.743714722554</v>
      </c>
      <c r="BZ17" s="204">
        <f t="shared" si="8"/>
        <v>25250.743714722554</v>
      </c>
      <c r="CA17" s="204">
        <f t="shared" si="10"/>
        <v>25250.743714722554</v>
      </c>
      <c r="CB17" s="204">
        <f t="shared" si="10"/>
        <v>25250.743714722554</v>
      </c>
      <c r="CC17" s="204">
        <f t="shared" si="9"/>
        <v>25250.743714722554</v>
      </c>
      <c r="CD17" s="204">
        <f t="shared" si="9"/>
        <v>25250.743714722554</v>
      </c>
      <c r="CE17" s="204">
        <f t="shared" si="9"/>
        <v>25250.743714722554</v>
      </c>
      <c r="CF17" s="204">
        <f t="shared" si="9"/>
        <v>25250.743714722554</v>
      </c>
      <c r="CG17" s="204">
        <f t="shared" si="9"/>
        <v>25250.743714722554</v>
      </c>
      <c r="CH17" s="204">
        <f t="shared" si="9"/>
        <v>25250.743714722554</v>
      </c>
      <c r="CI17" s="204">
        <f t="shared" si="9"/>
        <v>25250.743714722554</v>
      </c>
      <c r="CJ17" s="204">
        <f t="shared" si="9"/>
        <v>25250.743714722554</v>
      </c>
      <c r="CK17" s="204">
        <f t="shared" si="9"/>
        <v>25250.743714722554</v>
      </c>
      <c r="CL17" s="204">
        <f t="shared" si="9"/>
        <v>25250.743714722554</v>
      </c>
      <c r="CM17" s="204">
        <f t="shared" si="9"/>
        <v>25250.743714722554</v>
      </c>
      <c r="CN17" s="204">
        <f t="shared" si="9"/>
        <v>25250.743714722554</v>
      </c>
      <c r="CO17" s="204">
        <f t="shared" si="9"/>
        <v>25250.743714722554</v>
      </c>
      <c r="CP17" s="204">
        <f t="shared" si="9"/>
        <v>25250.743714722554</v>
      </c>
      <c r="CQ17" s="204">
        <f t="shared" si="9"/>
        <v>25250.743714722554</v>
      </c>
      <c r="CR17" s="204">
        <f t="shared" si="9"/>
        <v>25250.743714722554</v>
      </c>
      <c r="CS17" s="204">
        <f t="shared" si="11"/>
        <v>25250.743714722554</v>
      </c>
      <c r="CT17" s="204">
        <f t="shared" si="11"/>
        <v>25250.743714722554</v>
      </c>
      <c r="CU17" s="204">
        <f t="shared" si="11"/>
        <v>25250.743714722554</v>
      </c>
      <c r="CV17" s="204">
        <f t="shared" si="11"/>
        <v>25250.743714722554</v>
      </c>
      <c r="CW17" s="204">
        <f t="shared" si="11"/>
        <v>25250.743714722554</v>
      </c>
      <c r="CX17" s="204">
        <f t="shared" si="11"/>
        <v>25250.743714722554</v>
      </c>
      <c r="CY17" s="204">
        <f t="shared" si="11"/>
        <v>25250.743714722554</v>
      </c>
      <c r="CZ17" s="204">
        <f t="shared" si="11"/>
        <v>25250.743714722554</v>
      </c>
      <c r="DA17" s="204">
        <f t="shared" si="11"/>
        <v>25250.743714722554</v>
      </c>
    </row>
    <row r="18" spans="1:105">
      <c r="A18" s="201" t="s">
        <v>85</v>
      </c>
      <c r="B18" s="203">
        <f>Income!B90</f>
        <v>40877.51922492664</v>
      </c>
      <c r="C18" s="203">
        <f>Income!C90</f>
        <v>40877.519224926655</v>
      </c>
      <c r="D18" s="203">
        <f>Income!D90</f>
        <v>40877.51922492664</v>
      </c>
      <c r="E18" s="203">
        <f>Income!E90</f>
        <v>40877.51922492664</v>
      </c>
      <c r="F18" s="204">
        <f t="shared" ref="F18:U18" si="12">IF(F$2&lt;=($B$2+$C$2+$D$2),IF(F$2&lt;=($B$2+$C$2),IF(F$2&lt;=$B$2,$B18,$C18),$D18),$E18)</f>
        <v>40877.51922492664</v>
      </c>
      <c r="G18" s="204">
        <f t="shared" si="12"/>
        <v>40877.51922492664</v>
      </c>
      <c r="H18" s="204">
        <f t="shared" si="12"/>
        <v>40877.51922492664</v>
      </c>
      <c r="I18" s="204">
        <f t="shared" si="12"/>
        <v>40877.51922492664</v>
      </c>
      <c r="J18" s="204">
        <f t="shared" si="12"/>
        <v>40877.51922492664</v>
      </c>
      <c r="K18" s="204">
        <f t="shared" si="12"/>
        <v>40877.51922492664</v>
      </c>
      <c r="L18" s="204">
        <f t="shared" si="12"/>
        <v>40877.51922492664</v>
      </c>
      <c r="M18" s="204">
        <f t="shared" si="12"/>
        <v>40877.51922492664</v>
      </c>
      <c r="N18" s="204">
        <f t="shared" si="12"/>
        <v>40877.51922492664</v>
      </c>
      <c r="O18" s="204">
        <f t="shared" si="12"/>
        <v>40877.51922492664</v>
      </c>
      <c r="P18" s="204">
        <f t="shared" si="12"/>
        <v>40877.51922492664</v>
      </c>
      <c r="Q18" s="204">
        <f t="shared" si="12"/>
        <v>40877.51922492664</v>
      </c>
      <c r="R18" s="204">
        <f t="shared" si="12"/>
        <v>40877.51922492664</v>
      </c>
      <c r="S18" s="204">
        <f t="shared" si="12"/>
        <v>40877.51922492664</v>
      </c>
      <c r="T18" s="204">
        <f t="shared" si="12"/>
        <v>40877.51922492664</v>
      </c>
      <c r="U18" s="204">
        <f t="shared" si="12"/>
        <v>40877.51922492664</v>
      </c>
      <c r="V18" s="204">
        <f t="shared" si="6"/>
        <v>40877.51922492664</v>
      </c>
      <c r="W18" s="204">
        <f t="shared" si="6"/>
        <v>40877.51922492664</v>
      </c>
      <c r="X18" s="204">
        <f t="shared" si="6"/>
        <v>40877.51922492664</v>
      </c>
      <c r="Y18" s="204">
        <f t="shared" si="6"/>
        <v>40877.51922492664</v>
      </c>
      <c r="Z18" s="204">
        <f t="shared" si="6"/>
        <v>40877.51922492664</v>
      </c>
      <c r="AA18" s="204">
        <f t="shared" si="6"/>
        <v>40877.51922492664</v>
      </c>
      <c r="AB18" s="204">
        <f t="shared" si="6"/>
        <v>40877.51922492664</v>
      </c>
      <c r="AC18" s="204">
        <f t="shared" si="6"/>
        <v>40877.51922492664</v>
      </c>
      <c r="AD18" s="204">
        <f t="shared" si="6"/>
        <v>40877.51922492664</v>
      </c>
      <c r="AE18" s="204">
        <f t="shared" si="6"/>
        <v>40877.51922492664</v>
      </c>
      <c r="AF18" s="204">
        <f t="shared" si="6"/>
        <v>40877.51922492664</v>
      </c>
      <c r="AG18" s="204">
        <f t="shared" si="6"/>
        <v>40877.51922492664</v>
      </c>
      <c r="AH18" s="204">
        <f t="shared" si="6"/>
        <v>40877.51922492664</v>
      </c>
      <c r="AI18" s="204">
        <f t="shared" si="6"/>
        <v>40877.51922492664</v>
      </c>
      <c r="AJ18" s="204">
        <f t="shared" si="6"/>
        <v>40877.51922492664</v>
      </c>
      <c r="AK18" s="204">
        <f t="shared" si="6"/>
        <v>40877.51922492664</v>
      </c>
      <c r="AL18" s="204">
        <f t="shared" si="7"/>
        <v>40877.51922492664</v>
      </c>
      <c r="AM18" s="204">
        <f t="shared" si="7"/>
        <v>40877.51922492664</v>
      </c>
      <c r="AN18" s="204">
        <f t="shared" si="7"/>
        <v>40877.51922492664</v>
      </c>
      <c r="AO18" s="204">
        <f t="shared" si="7"/>
        <v>40877.519224926655</v>
      </c>
      <c r="AP18" s="204">
        <f t="shared" si="7"/>
        <v>40877.519224926655</v>
      </c>
      <c r="AQ18" s="204">
        <f t="shared" si="7"/>
        <v>40877.519224926655</v>
      </c>
      <c r="AR18" s="204">
        <f t="shared" si="7"/>
        <v>40877.519224926655</v>
      </c>
      <c r="AS18" s="204">
        <f t="shared" si="7"/>
        <v>40877.519224926655</v>
      </c>
      <c r="AT18" s="204">
        <f t="shared" si="7"/>
        <v>40877.519224926655</v>
      </c>
      <c r="AU18" s="204">
        <f t="shared" si="7"/>
        <v>40877.519224926655</v>
      </c>
      <c r="AV18" s="204">
        <f t="shared" si="7"/>
        <v>40877.519224926655</v>
      </c>
      <c r="AW18" s="204">
        <f t="shared" si="7"/>
        <v>40877.519224926655</v>
      </c>
      <c r="AX18" s="204">
        <f t="shared" si="8"/>
        <v>40877.519224926655</v>
      </c>
      <c r="AY18" s="204">
        <f t="shared" si="8"/>
        <v>40877.519224926655</v>
      </c>
      <c r="AZ18" s="204">
        <f t="shared" si="8"/>
        <v>40877.519224926655</v>
      </c>
      <c r="BA18" s="204">
        <f t="shared" si="8"/>
        <v>40877.519224926655</v>
      </c>
      <c r="BB18" s="204">
        <f t="shared" si="8"/>
        <v>40877.519224926655</v>
      </c>
      <c r="BC18" s="204">
        <f t="shared" si="8"/>
        <v>40877.519224926655</v>
      </c>
      <c r="BD18" s="204">
        <f t="shared" si="8"/>
        <v>40877.519224926655</v>
      </c>
      <c r="BE18" s="204">
        <f t="shared" si="8"/>
        <v>40877.519224926655</v>
      </c>
      <c r="BF18" s="204">
        <f t="shared" si="8"/>
        <v>40877.519224926655</v>
      </c>
      <c r="BG18" s="204">
        <f t="shared" si="8"/>
        <v>40877.519224926655</v>
      </c>
      <c r="BH18" s="204">
        <f t="shared" si="8"/>
        <v>40877.519224926655</v>
      </c>
      <c r="BI18" s="204">
        <f t="shared" si="8"/>
        <v>40877.519224926655</v>
      </c>
      <c r="BJ18" s="204">
        <f t="shared" si="8"/>
        <v>40877.519224926655</v>
      </c>
      <c r="BK18" s="204">
        <f t="shared" si="8"/>
        <v>40877.519224926655</v>
      </c>
      <c r="BL18" s="204">
        <f t="shared" ref="BL18:BZ18" si="13">IF(BL$2&lt;=($B$2+$C$2+$D$2),IF(BL$2&lt;=($B$2+$C$2),IF(BL$2&lt;=$B$2,$B18,$C18),$D18),$E18)</f>
        <v>40877.519224926655</v>
      </c>
      <c r="BM18" s="204">
        <f t="shared" si="13"/>
        <v>40877.519224926655</v>
      </c>
      <c r="BN18" s="204">
        <f t="shared" si="13"/>
        <v>40877.519224926655</v>
      </c>
      <c r="BO18" s="204">
        <f t="shared" si="13"/>
        <v>40877.519224926655</v>
      </c>
      <c r="BP18" s="204">
        <f t="shared" si="13"/>
        <v>40877.519224926655</v>
      </c>
      <c r="BQ18" s="204">
        <f t="shared" si="13"/>
        <v>40877.519224926655</v>
      </c>
      <c r="BR18" s="204">
        <f t="shared" si="13"/>
        <v>40877.519224926655</v>
      </c>
      <c r="BS18" s="204">
        <f t="shared" si="13"/>
        <v>40877.519224926655</v>
      </c>
      <c r="BT18" s="204">
        <f t="shared" si="13"/>
        <v>40877.519224926655</v>
      </c>
      <c r="BU18" s="204">
        <f t="shared" si="13"/>
        <v>40877.51922492664</v>
      </c>
      <c r="BV18" s="204">
        <f t="shared" si="13"/>
        <v>40877.51922492664</v>
      </c>
      <c r="BW18" s="204">
        <f t="shared" si="13"/>
        <v>40877.51922492664</v>
      </c>
      <c r="BX18" s="204">
        <f t="shared" si="13"/>
        <v>40877.51922492664</v>
      </c>
      <c r="BY18" s="204">
        <f t="shared" si="13"/>
        <v>40877.51922492664</v>
      </c>
      <c r="BZ18" s="204">
        <f t="shared" si="13"/>
        <v>40877.51922492664</v>
      </c>
      <c r="CA18" s="204">
        <f t="shared" si="10"/>
        <v>40877.51922492664</v>
      </c>
      <c r="CB18" s="204">
        <f t="shared" si="10"/>
        <v>40877.51922492664</v>
      </c>
      <c r="CC18" s="204">
        <f t="shared" si="9"/>
        <v>40877.51922492664</v>
      </c>
      <c r="CD18" s="204">
        <f t="shared" si="9"/>
        <v>40877.51922492664</v>
      </c>
      <c r="CE18" s="204">
        <f t="shared" si="9"/>
        <v>40877.51922492664</v>
      </c>
      <c r="CF18" s="204">
        <f t="shared" si="9"/>
        <v>40877.51922492664</v>
      </c>
      <c r="CG18" s="204">
        <f t="shared" si="9"/>
        <v>40877.51922492664</v>
      </c>
      <c r="CH18" s="204">
        <f t="shared" si="9"/>
        <v>40877.51922492664</v>
      </c>
      <c r="CI18" s="204">
        <f t="shared" si="9"/>
        <v>40877.51922492664</v>
      </c>
      <c r="CJ18" s="204">
        <f t="shared" si="9"/>
        <v>40877.51922492664</v>
      </c>
      <c r="CK18" s="204">
        <f t="shared" si="9"/>
        <v>40877.51922492664</v>
      </c>
      <c r="CL18" s="204">
        <f t="shared" si="9"/>
        <v>40877.51922492664</v>
      </c>
      <c r="CM18" s="204">
        <f t="shared" si="9"/>
        <v>40877.51922492664</v>
      </c>
      <c r="CN18" s="204">
        <f t="shared" si="9"/>
        <v>40877.51922492664</v>
      </c>
      <c r="CO18" s="204">
        <f t="shared" si="9"/>
        <v>40877.51922492664</v>
      </c>
      <c r="CP18" s="204">
        <f t="shared" si="9"/>
        <v>40877.51922492664</v>
      </c>
      <c r="CQ18" s="204">
        <f t="shared" si="9"/>
        <v>40877.51922492664</v>
      </c>
      <c r="CR18" s="204">
        <f t="shared" si="9"/>
        <v>40877.51922492664</v>
      </c>
      <c r="CS18" s="204">
        <f t="shared" si="11"/>
        <v>40877.51922492664</v>
      </c>
      <c r="CT18" s="204">
        <f t="shared" si="11"/>
        <v>40877.51922492664</v>
      </c>
      <c r="CU18" s="204">
        <f t="shared" si="11"/>
        <v>40877.51922492664</v>
      </c>
      <c r="CV18" s="204">
        <f t="shared" si="11"/>
        <v>40877.51922492664</v>
      </c>
      <c r="CW18" s="204">
        <f t="shared" si="11"/>
        <v>40877.51922492664</v>
      </c>
      <c r="CX18" s="204">
        <f t="shared" si="11"/>
        <v>40877.51922492664</v>
      </c>
      <c r="CY18" s="204">
        <f t="shared" si="11"/>
        <v>40877.51922492664</v>
      </c>
      <c r="CZ18" s="204">
        <f t="shared" si="11"/>
        <v>40877.51922492664</v>
      </c>
      <c r="DA18" s="204">
        <f t="shared" si="11"/>
        <v>40877.51922492664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40960.961845782673</v>
      </c>
      <c r="Y19" s="201">
        <f t="shared" si="14"/>
        <v>41124.612926273061</v>
      </c>
      <c r="Z19" s="201">
        <f t="shared" si="14"/>
        <v>41288.264006763449</v>
      </c>
      <c r="AA19" s="201">
        <f t="shared" si="14"/>
        <v>41451.915087253838</v>
      </c>
      <c r="AB19" s="201">
        <f t="shared" si="14"/>
        <v>41615.566167744226</v>
      </c>
      <c r="AC19" s="201">
        <f t="shared" si="14"/>
        <v>41779.217248234607</v>
      </c>
      <c r="AD19" s="201">
        <f t="shared" si="14"/>
        <v>41942.868328724995</v>
      </c>
      <c r="AE19" s="201">
        <f t="shared" si="14"/>
        <v>42106.519409215383</v>
      </c>
      <c r="AF19" s="201">
        <f t="shared" si="14"/>
        <v>42270.170489705772</v>
      </c>
      <c r="AG19" s="201">
        <f t="shared" si="14"/>
        <v>42433.82157019616</v>
      </c>
      <c r="AH19" s="201">
        <f t="shared" si="14"/>
        <v>42597.472650686548</v>
      </c>
      <c r="AI19" s="201">
        <f t="shared" si="14"/>
        <v>42761.123731176929</v>
      </c>
      <c r="AJ19" s="201">
        <f t="shared" si="14"/>
        <v>42924.774811667317</v>
      </c>
      <c r="AK19" s="201">
        <f t="shared" si="14"/>
        <v>43088.425892157706</v>
      </c>
      <c r="AL19" s="201">
        <f t="shared" si="14"/>
        <v>43252.076972648094</v>
      </c>
      <c r="AM19" s="201">
        <f t="shared" si="14"/>
        <v>43415.728053138482</v>
      </c>
      <c r="AN19" s="201">
        <f t="shared" si="14"/>
        <v>43579.379133628863</v>
      </c>
      <c r="AO19" s="201">
        <f t="shared" si="14"/>
        <v>43743.030214119251</v>
      </c>
      <c r="AP19" s="201">
        <f t="shared" si="14"/>
        <v>43906.68129460964</v>
      </c>
      <c r="AQ19" s="201">
        <f t="shared" si="14"/>
        <v>44070.332375100028</v>
      </c>
      <c r="AR19" s="201">
        <f t="shared" si="14"/>
        <v>44233.983455590416</v>
      </c>
      <c r="AS19" s="201">
        <f t="shared" si="14"/>
        <v>44397.634536080805</v>
      </c>
      <c r="AT19" s="201">
        <f t="shared" si="14"/>
        <v>44561.285616571186</v>
      </c>
      <c r="AU19" s="201">
        <f t="shared" si="14"/>
        <v>44724.936697061574</v>
      </c>
      <c r="AV19" s="201">
        <f t="shared" si="14"/>
        <v>44888.587777551962</v>
      </c>
      <c r="AW19" s="201">
        <f t="shared" si="14"/>
        <v>45052.23885804235</v>
      </c>
      <c r="AX19" s="201">
        <f t="shared" si="14"/>
        <v>45215.889938532739</v>
      </c>
      <c r="AY19" s="201">
        <f t="shared" si="14"/>
        <v>45379.54101902312</v>
      </c>
      <c r="AZ19" s="201">
        <f t="shared" si="14"/>
        <v>45543.192099513508</v>
      </c>
      <c r="BA19" s="201">
        <f t="shared" si="14"/>
        <v>45706.843180003896</v>
      </c>
      <c r="BB19" s="201">
        <f t="shared" si="14"/>
        <v>45870.494260494284</v>
      </c>
      <c r="BC19" s="201">
        <f t="shared" si="14"/>
        <v>46034.145340984673</v>
      </c>
      <c r="BD19" s="201">
        <f t="shared" si="14"/>
        <v>46197.796421475054</v>
      </c>
      <c r="BE19" s="201">
        <f t="shared" si="14"/>
        <v>46361.447501965442</v>
      </c>
      <c r="BF19" s="201">
        <f t="shared" si="14"/>
        <v>47939.886536070233</v>
      </c>
      <c r="BG19" s="201">
        <f t="shared" si="14"/>
        <v>50304.318877738595</v>
      </c>
      <c r="BH19" s="201">
        <f t="shared" si="14"/>
        <v>52668.751219406957</v>
      </c>
      <c r="BI19" s="201">
        <f t="shared" si="14"/>
        <v>55033.183561075319</v>
      </c>
      <c r="BJ19" s="201">
        <f t="shared" si="14"/>
        <v>57397.615902743688</v>
      </c>
      <c r="BK19" s="201">
        <f t="shared" si="14"/>
        <v>59762.04824441205</v>
      </c>
      <c r="BL19" s="201">
        <f t="shared" si="14"/>
        <v>62126.480586080412</v>
      </c>
      <c r="BM19" s="201">
        <f t="shared" si="14"/>
        <v>64490.912927748774</v>
      </c>
      <c r="BN19" s="201">
        <f t="shared" si="14"/>
        <v>66855.345269417128</v>
      </c>
      <c r="BO19" s="201">
        <f t="shared" si="14"/>
        <v>69219.777611085505</v>
      </c>
      <c r="BP19" s="201">
        <f t="shared" si="14"/>
        <v>71584.209952753867</v>
      </c>
      <c r="BQ19" s="201">
        <f t="shared" si="14"/>
        <v>73948.642294422229</v>
      </c>
      <c r="BR19" s="201">
        <f t="shared" si="14"/>
        <v>76313.074636090591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78677.506977758952</v>
      </c>
      <c r="BT19" s="201">
        <f t="shared" si="15"/>
        <v>81041.939319427314</v>
      </c>
      <c r="BU19" s="201">
        <f t="shared" si="15"/>
        <v>83406.371661095676</v>
      </c>
      <c r="BV19" s="201">
        <f t="shared" si="15"/>
        <v>85770.804002764038</v>
      </c>
      <c r="BW19" s="201">
        <f t="shared" si="15"/>
        <v>88135.2363444324</v>
      </c>
      <c r="BX19" s="201">
        <f t="shared" si="15"/>
        <v>90499.668686100762</v>
      </c>
      <c r="BY19" s="201">
        <f t="shared" si="15"/>
        <v>92864.101027769124</v>
      </c>
      <c r="BZ19" s="201">
        <f t="shared" si="15"/>
        <v>95228.5333694375</v>
      </c>
      <c r="CA19" s="201">
        <f t="shared" si="15"/>
        <v>97592.965711105848</v>
      </c>
      <c r="CB19" s="201">
        <f t="shared" si="15"/>
        <v>99957.398052774224</v>
      </c>
      <c r="CC19" s="201">
        <f t="shared" si="15"/>
        <v>102321.83039444257</v>
      </c>
      <c r="CD19" s="201">
        <f t="shared" si="15"/>
        <v>104686.26273611095</v>
      </c>
      <c r="CE19" s="201">
        <f t="shared" si="15"/>
        <v>107050.6950777793</v>
      </c>
      <c r="CF19" s="201">
        <f t="shared" si="15"/>
        <v>109415.12741944767</v>
      </c>
      <c r="CG19" s="201">
        <f t="shared" si="15"/>
        <v>111779.55976111603</v>
      </c>
      <c r="CH19" s="201">
        <f t="shared" si="15"/>
        <v>118799.24626732155</v>
      </c>
      <c r="CI19" s="201">
        <f t="shared" si="15"/>
        <v>127088.54754567362</v>
      </c>
      <c r="CJ19" s="201">
        <f t="shared" si="15"/>
        <v>135377.84882402568</v>
      </c>
      <c r="CK19" s="201">
        <f t="shared" si="15"/>
        <v>143667.15010237778</v>
      </c>
      <c r="CL19" s="201">
        <f t="shared" si="15"/>
        <v>151956.45138072985</v>
      </c>
      <c r="CM19" s="201">
        <f t="shared" si="15"/>
        <v>160245.75265908192</v>
      </c>
      <c r="CN19" s="201">
        <f t="shared" si="15"/>
        <v>168535.05393743399</v>
      </c>
      <c r="CO19" s="201">
        <f t="shared" si="15"/>
        <v>176824.35521578608</v>
      </c>
      <c r="CP19" s="201">
        <f t="shared" si="15"/>
        <v>185113.65649413815</v>
      </c>
      <c r="CQ19" s="201">
        <f t="shared" si="15"/>
        <v>193402.95777249022</v>
      </c>
      <c r="CR19" s="201">
        <f t="shared" si="15"/>
        <v>201692.25905084232</v>
      </c>
      <c r="CS19" s="201">
        <f t="shared" si="15"/>
        <v>209981.56032919436</v>
      </c>
      <c r="CT19" s="201">
        <f t="shared" si="15"/>
        <v>218270.86160754645</v>
      </c>
      <c r="CU19" s="201">
        <f t="shared" si="15"/>
        <v>226560.16288589852</v>
      </c>
      <c r="CV19" s="201">
        <f t="shared" si="15"/>
        <v>234849.46416425059</v>
      </c>
      <c r="CW19" s="201">
        <f t="shared" si="15"/>
        <v>243138.76544260269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2234.7000145901743</v>
      </c>
      <c r="C25" s="203">
        <f>Income!C72</f>
        <v>3024.9479078639997</v>
      </c>
      <c r="D25" s="203">
        <f>Income!D72</f>
        <v>3902.3113940959197</v>
      </c>
      <c r="E25" s="203">
        <f>Income!E72</f>
        <v>5500.1415777267548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2234.7000145901743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2234.7000145901743</v>
      </c>
      <c r="H25" s="210">
        <f t="shared" si="16"/>
        <v>2234.7000145901743</v>
      </c>
      <c r="I25" s="210">
        <f t="shared" si="16"/>
        <v>2234.7000145901743</v>
      </c>
      <c r="J25" s="210">
        <f t="shared" si="16"/>
        <v>2234.7000145901743</v>
      </c>
      <c r="K25" s="210">
        <f t="shared" si="16"/>
        <v>2234.7000145901743</v>
      </c>
      <c r="L25" s="210">
        <f t="shared" si="16"/>
        <v>2234.7000145901743</v>
      </c>
      <c r="M25" s="210">
        <f t="shared" si="16"/>
        <v>2234.7000145901743</v>
      </c>
      <c r="N25" s="210">
        <f t="shared" si="16"/>
        <v>2234.7000145901743</v>
      </c>
      <c r="O25" s="210">
        <f t="shared" si="16"/>
        <v>2234.7000145901743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2234.7000145901743</v>
      </c>
      <c r="Q25" s="210">
        <f t="shared" si="17"/>
        <v>2234.7000145901743</v>
      </c>
      <c r="R25" s="210">
        <f t="shared" si="17"/>
        <v>2234.7000145901743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2234.7000145901743</v>
      </c>
      <c r="T25" s="210">
        <f t="shared" si="17"/>
        <v>2234.7000145901743</v>
      </c>
      <c r="U25" s="210">
        <f t="shared" si="17"/>
        <v>2234.7000145901743</v>
      </c>
      <c r="V25" s="210">
        <f t="shared" si="17"/>
        <v>2234.7000145901743</v>
      </c>
      <c r="W25" s="210">
        <f t="shared" si="17"/>
        <v>2234.7000145901743</v>
      </c>
      <c r="X25" s="210">
        <f t="shared" si="17"/>
        <v>2246.3703421279733</v>
      </c>
      <c r="Y25" s="210">
        <f t="shared" si="17"/>
        <v>2269.7109972035714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2293.05165227917</v>
      </c>
      <c r="AA25" s="210">
        <f t="shared" si="18"/>
        <v>2316.392307354768</v>
      </c>
      <c r="AB25" s="210">
        <f t="shared" si="18"/>
        <v>2339.7329624303661</v>
      </c>
      <c r="AC25" s="210">
        <f t="shared" si="18"/>
        <v>2363.0736175059646</v>
      </c>
      <c r="AD25" s="210">
        <f t="shared" si="18"/>
        <v>2386.4142725815627</v>
      </c>
      <c r="AE25" s="210">
        <f t="shared" si="18"/>
        <v>2409.7549276571608</v>
      </c>
      <c r="AF25" s="210">
        <f t="shared" si="18"/>
        <v>2433.0955827327593</v>
      </c>
      <c r="AG25" s="210">
        <f t="shared" si="18"/>
        <v>2456.4362378083574</v>
      </c>
      <c r="AH25" s="210">
        <f t="shared" si="18"/>
        <v>2479.7768928839555</v>
      </c>
      <c r="AI25" s="210">
        <f t="shared" si="18"/>
        <v>2503.1175479595536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2526.4582030351521</v>
      </c>
      <c r="AK25" s="210">
        <f t="shared" si="19"/>
        <v>2549.7988581107502</v>
      </c>
      <c r="AL25" s="210">
        <f t="shared" si="19"/>
        <v>2573.1395131863483</v>
      </c>
      <c r="AM25" s="210">
        <f t="shared" si="19"/>
        <v>2596.4801682619468</v>
      </c>
      <c r="AN25" s="210">
        <f t="shared" si="19"/>
        <v>2619.8208233375449</v>
      </c>
      <c r="AO25" s="210">
        <f t="shared" si="19"/>
        <v>2643.161478413143</v>
      </c>
      <c r="AP25" s="210">
        <f t="shared" si="19"/>
        <v>2666.5021334887415</v>
      </c>
      <c r="AQ25" s="210">
        <f t="shared" si="19"/>
        <v>2689.8427885643396</v>
      </c>
      <c r="AR25" s="210">
        <f t="shared" si="19"/>
        <v>2713.1834436399377</v>
      </c>
      <c r="AS25" s="210">
        <f t="shared" si="19"/>
        <v>2736.5240987155357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2759.8647537911343</v>
      </c>
      <c r="AU25" s="210">
        <f t="shared" si="20"/>
        <v>2783.2054088667323</v>
      </c>
      <c r="AV25" s="210">
        <f t="shared" si="20"/>
        <v>2806.5460639423304</v>
      </c>
      <c r="AW25" s="210">
        <f t="shared" si="20"/>
        <v>2829.886719017929</v>
      </c>
      <c r="AX25" s="210">
        <f t="shared" si="20"/>
        <v>2853.227374093527</v>
      </c>
      <c r="AY25" s="210">
        <f t="shared" si="20"/>
        <v>2876.5680291691251</v>
      </c>
      <c r="AZ25" s="210">
        <f t="shared" si="20"/>
        <v>2899.9086842447236</v>
      </c>
      <c r="BA25" s="210">
        <f t="shared" si="20"/>
        <v>2923.2493393203217</v>
      </c>
      <c r="BB25" s="210">
        <f t="shared" si="20"/>
        <v>2946.5899943959198</v>
      </c>
      <c r="BC25" s="210">
        <f t="shared" si="20"/>
        <v>2969.9306494715183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2993.2713045471164</v>
      </c>
      <c r="BE25" s="210">
        <f t="shared" si="21"/>
        <v>3016.6119596227145</v>
      </c>
      <c r="BF25" s="210">
        <f t="shared" si="21"/>
        <v>3045.1947575462746</v>
      </c>
      <c r="BG25" s="210">
        <f t="shared" si="21"/>
        <v>3076.6898570520357</v>
      </c>
      <c r="BH25" s="210">
        <f t="shared" si="21"/>
        <v>3108.1849565577972</v>
      </c>
      <c r="BI25" s="210">
        <f t="shared" si="21"/>
        <v>3139.6800560635584</v>
      </c>
      <c r="BJ25" s="210">
        <f t="shared" si="21"/>
        <v>3171.1751555693195</v>
      </c>
      <c r="BK25" s="210">
        <f t="shared" si="21"/>
        <v>3202.6702550750806</v>
      </c>
      <c r="BL25" s="210">
        <f t="shared" si="21"/>
        <v>3234.1653545808422</v>
      </c>
      <c r="BM25" s="210">
        <f t="shared" si="21"/>
        <v>3265.6604540866033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3297.1555535923644</v>
      </c>
      <c r="BO25" s="210">
        <f t="shared" si="22"/>
        <v>3328.6506530981255</v>
      </c>
      <c r="BP25" s="210">
        <f t="shared" si="22"/>
        <v>3360.1457526038866</v>
      </c>
      <c r="BQ25" s="210">
        <f t="shared" si="22"/>
        <v>3391.6408521096482</v>
      </c>
      <c r="BR25" s="210">
        <f t="shared" si="22"/>
        <v>3423.1359516154093</v>
      </c>
      <c r="BS25" s="210">
        <f t="shared" si="22"/>
        <v>3454.6310511211705</v>
      </c>
      <c r="BT25" s="210">
        <f t="shared" si="22"/>
        <v>3486.126150626932</v>
      </c>
      <c r="BU25" s="210">
        <f t="shared" si="22"/>
        <v>3517.6212501326931</v>
      </c>
      <c r="BV25" s="210">
        <f t="shared" si="22"/>
        <v>3549.1163496384543</v>
      </c>
      <c r="BW25" s="210">
        <f t="shared" si="22"/>
        <v>3580.6114491442154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3612.1065486499765</v>
      </c>
      <c r="BY25" s="210">
        <f t="shared" si="23"/>
        <v>3643.6016481557381</v>
      </c>
      <c r="BZ25" s="210">
        <f t="shared" si="23"/>
        <v>3675.0967476614992</v>
      </c>
      <c r="CA25" s="210">
        <f t="shared" si="23"/>
        <v>3706.5918471672603</v>
      </c>
      <c r="CB25" s="210">
        <f t="shared" si="23"/>
        <v>3738.0869466730219</v>
      </c>
      <c r="CC25" s="210">
        <f t="shared" si="23"/>
        <v>3769.582046178783</v>
      </c>
      <c r="CD25" s="210">
        <f t="shared" si="23"/>
        <v>3801.0771456845441</v>
      </c>
      <c r="CE25" s="210">
        <f t="shared" si="23"/>
        <v>3832.5722451903052</v>
      </c>
      <c r="CF25" s="210">
        <f t="shared" si="23"/>
        <v>3864.0673446960664</v>
      </c>
      <c r="CG25" s="210">
        <f t="shared" si="23"/>
        <v>3895.5624442018279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3980.0818897593667</v>
      </c>
      <c r="CI25" s="210">
        <f t="shared" si="24"/>
        <v>4079.0625206037548</v>
      </c>
      <c r="CJ25" s="210">
        <f t="shared" si="24"/>
        <v>4178.0431514481425</v>
      </c>
      <c r="CK25" s="210">
        <f t="shared" si="24"/>
        <v>4277.023782292531</v>
      </c>
      <c r="CL25" s="210">
        <f t="shared" si="24"/>
        <v>4376.0044131369186</v>
      </c>
      <c r="CM25" s="210">
        <f t="shared" si="24"/>
        <v>4474.9850439813072</v>
      </c>
      <c r="CN25" s="210">
        <f t="shared" si="24"/>
        <v>4573.9656748256948</v>
      </c>
      <c r="CO25" s="210">
        <f t="shared" si="24"/>
        <v>4672.9463056700824</v>
      </c>
      <c r="CP25" s="210">
        <f t="shared" si="24"/>
        <v>4771.926936514471</v>
      </c>
      <c r="CQ25" s="210">
        <f t="shared" si="24"/>
        <v>4870.9075673588586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4969.8881982032472</v>
      </c>
      <c r="CS25" s="210">
        <f t="shared" si="25"/>
        <v>5068.8688290476348</v>
      </c>
      <c r="CT25" s="210">
        <f t="shared" si="25"/>
        <v>5167.8494598920233</v>
      </c>
      <c r="CU25" s="210">
        <f t="shared" si="25"/>
        <v>5266.830090736411</v>
      </c>
      <c r="CV25" s="210">
        <f t="shared" si="25"/>
        <v>5365.8107215807995</v>
      </c>
      <c r="CW25" s="210">
        <f t="shared" si="25"/>
        <v>5464.7913524251871</v>
      </c>
      <c r="CX25" s="210">
        <f t="shared" si="25"/>
        <v>5500.1415777267548</v>
      </c>
      <c r="CY25" s="210">
        <f t="shared" si="25"/>
        <v>5500.1415777267548</v>
      </c>
      <c r="CZ25" s="210">
        <f t="shared" si="25"/>
        <v>5500.1415777267548</v>
      </c>
      <c r="DA25" s="210">
        <f t="shared" si="25"/>
        <v>5500.1415777267548</v>
      </c>
    </row>
    <row r="26" spans="1:105">
      <c r="A26" s="201" t="str">
        <f>Income!A73</f>
        <v>Own crops sold</v>
      </c>
      <c r="B26" s="203">
        <f>Income!B73</f>
        <v>202.61224489795921</v>
      </c>
      <c r="C26" s="203">
        <f>Income!C73</f>
        <v>559.71428571428567</v>
      </c>
      <c r="D26" s="203">
        <f>Income!D73</f>
        <v>4368.8163265306121</v>
      </c>
      <c r="E26" s="203">
        <f>Income!E73</f>
        <v>19754.408163265307</v>
      </c>
      <c r="F26" s="210">
        <f t="shared" si="16"/>
        <v>202.61224489795921</v>
      </c>
      <c r="G26" s="210">
        <f t="shared" si="16"/>
        <v>202.61224489795921</v>
      </c>
      <c r="H26" s="210">
        <f t="shared" si="16"/>
        <v>202.61224489795921</v>
      </c>
      <c r="I26" s="210">
        <f t="shared" si="16"/>
        <v>202.61224489795921</v>
      </c>
      <c r="J26" s="210">
        <f t="shared" si="16"/>
        <v>202.61224489795921</v>
      </c>
      <c r="K26" s="210">
        <f t="shared" si="16"/>
        <v>202.61224489795921</v>
      </c>
      <c r="L26" s="210">
        <f t="shared" si="16"/>
        <v>202.61224489795921</v>
      </c>
      <c r="M26" s="210">
        <f t="shared" si="16"/>
        <v>202.61224489795921</v>
      </c>
      <c r="N26" s="210">
        <f t="shared" si="16"/>
        <v>202.61224489795921</v>
      </c>
      <c r="O26" s="210">
        <f t="shared" si="16"/>
        <v>202.61224489795921</v>
      </c>
      <c r="P26" s="210">
        <f t="shared" si="17"/>
        <v>202.61224489795921</v>
      </c>
      <c r="Q26" s="210">
        <f t="shared" si="17"/>
        <v>202.61224489795921</v>
      </c>
      <c r="R26" s="210">
        <f t="shared" si="17"/>
        <v>202.61224489795921</v>
      </c>
      <c r="S26" s="210">
        <f t="shared" si="17"/>
        <v>202.61224489795921</v>
      </c>
      <c r="T26" s="210">
        <f t="shared" si="17"/>
        <v>202.61224489795921</v>
      </c>
      <c r="U26" s="210">
        <f t="shared" si="17"/>
        <v>202.61224489795921</v>
      </c>
      <c r="V26" s="210">
        <f t="shared" si="17"/>
        <v>202.61224489795921</v>
      </c>
      <c r="W26" s="210">
        <f t="shared" si="17"/>
        <v>202.61224489795921</v>
      </c>
      <c r="X26" s="210">
        <f t="shared" si="17"/>
        <v>207.88590372858008</v>
      </c>
      <c r="Y26" s="210">
        <f t="shared" si="17"/>
        <v>218.43322138982177</v>
      </c>
      <c r="Z26" s="210">
        <f t="shared" si="18"/>
        <v>228.98053905106349</v>
      </c>
      <c r="AA26" s="210">
        <f t="shared" si="18"/>
        <v>239.52785671230521</v>
      </c>
      <c r="AB26" s="210">
        <f t="shared" si="18"/>
        <v>250.0751743735469</v>
      </c>
      <c r="AC26" s="210">
        <f t="shared" si="18"/>
        <v>260.62249203478859</v>
      </c>
      <c r="AD26" s="210">
        <f t="shared" si="18"/>
        <v>271.16980969603031</v>
      </c>
      <c r="AE26" s="210">
        <f t="shared" si="18"/>
        <v>281.71712735727203</v>
      </c>
      <c r="AF26" s="210">
        <f t="shared" si="18"/>
        <v>292.26444501851375</v>
      </c>
      <c r="AG26" s="210">
        <f t="shared" si="18"/>
        <v>302.81176267975547</v>
      </c>
      <c r="AH26" s="210">
        <f t="shared" si="18"/>
        <v>313.35908034099714</v>
      </c>
      <c r="AI26" s="210">
        <f t="shared" si="18"/>
        <v>323.90639800223886</v>
      </c>
      <c r="AJ26" s="210">
        <f t="shared" si="19"/>
        <v>334.45371566348058</v>
      </c>
      <c r="AK26" s="210">
        <f t="shared" si="19"/>
        <v>345.00103332472224</v>
      </c>
      <c r="AL26" s="210">
        <f t="shared" si="19"/>
        <v>355.54835098596402</v>
      </c>
      <c r="AM26" s="210">
        <f t="shared" si="19"/>
        <v>366.09566864720568</v>
      </c>
      <c r="AN26" s="210">
        <f t="shared" si="19"/>
        <v>376.64298630844741</v>
      </c>
      <c r="AO26" s="210">
        <f t="shared" si="19"/>
        <v>387.19030396968913</v>
      </c>
      <c r="AP26" s="210">
        <f t="shared" si="19"/>
        <v>397.73762163093079</v>
      </c>
      <c r="AQ26" s="210">
        <f t="shared" si="19"/>
        <v>408.28493929217251</v>
      </c>
      <c r="AR26" s="210">
        <f t="shared" si="19"/>
        <v>418.83225695341423</v>
      </c>
      <c r="AS26" s="210">
        <f t="shared" si="19"/>
        <v>429.37957461465595</v>
      </c>
      <c r="AT26" s="210">
        <f t="shared" si="20"/>
        <v>439.92689227589767</v>
      </c>
      <c r="AU26" s="210">
        <f t="shared" si="20"/>
        <v>450.47420993713939</v>
      </c>
      <c r="AV26" s="210">
        <f t="shared" si="20"/>
        <v>461.02152759838106</v>
      </c>
      <c r="AW26" s="210">
        <f t="shared" si="20"/>
        <v>471.56884525962278</v>
      </c>
      <c r="AX26" s="210">
        <f t="shared" si="20"/>
        <v>482.1161629208645</v>
      </c>
      <c r="AY26" s="210">
        <f t="shared" si="20"/>
        <v>492.66348058210622</v>
      </c>
      <c r="AZ26" s="210">
        <f t="shared" si="20"/>
        <v>503.21079824334788</v>
      </c>
      <c r="BA26" s="210">
        <f t="shared" si="20"/>
        <v>513.75811590458966</v>
      </c>
      <c r="BB26" s="210">
        <f t="shared" si="20"/>
        <v>524.30543356583132</v>
      </c>
      <c r="BC26" s="210">
        <f t="shared" si="20"/>
        <v>534.85275122707299</v>
      </c>
      <c r="BD26" s="210">
        <f t="shared" si="21"/>
        <v>545.40006888831476</v>
      </c>
      <c r="BE26" s="210">
        <f t="shared" si="21"/>
        <v>555.94738654955643</v>
      </c>
      <c r="BF26" s="210">
        <f t="shared" si="21"/>
        <v>647.61664050235413</v>
      </c>
      <c r="BG26" s="210">
        <f t="shared" si="21"/>
        <v>784.35363683935043</v>
      </c>
      <c r="BH26" s="210">
        <f t="shared" si="21"/>
        <v>921.09063317634673</v>
      </c>
      <c r="BI26" s="210">
        <f t="shared" si="21"/>
        <v>1057.827629513343</v>
      </c>
      <c r="BJ26" s="210">
        <f t="shared" si="21"/>
        <v>1194.5646258503393</v>
      </c>
      <c r="BK26" s="210">
        <f t="shared" si="21"/>
        <v>1331.3016221873356</v>
      </c>
      <c r="BL26" s="210">
        <f t="shared" si="21"/>
        <v>1468.0386185243319</v>
      </c>
      <c r="BM26" s="210">
        <f t="shared" si="21"/>
        <v>1604.7756148613284</v>
      </c>
      <c r="BN26" s="210">
        <f t="shared" si="22"/>
        <v>1741.5126111983245</v>
      </c>
      <c r="BO26" s="210">
        <f t="shared" si="22"/>
        <v>1878.249607535321</v>
      </c>
      <c r="BP26" s="210">
        <f t="shared" si="22"/>
        <v>2014.9866038723171</v>
      </c>
      <c r="BQ26" s="210">
        <f t="shared" si="22"/>
        <v>2151.7236002093136</v>
      </c>
      <c r="BR26" s="210">
        <f t="shared" si="22"/>
        <v>2288.4605965463097</v>
      </c>
      <c r="BS26" s="210">
        <f t="shared" si="22"/>
        <v>2425.1975928833062</v>
      </c>
      <c r="BT26" s="210">
        <f t="shared" si="22"/>
        <v>2561.9345892203023</v>
      </c>
      <c r="BU26" s="210">
        <f t="shared" si="22"/>
        <v>2698.6715855572988</v>
      </c>
      <c r="BV26" s="210">
        <f t="shared" si="22"/>
        <v>2835.4085818942954</v>
      </c>
      <c r="BW26" s="210">
        <f t="shared" si="22"/>
        <v>2972.1455782312914</v>
      </c>
      <c r="BX26" s="210">
        <f t="shared" si="23"/>
        <v>3108.882574568288</v>
      </c>
      <c r="BY26" s="210">
        <f t="shared" si="23"/>
        <v>3245.619570905284</v>
      </c>
      <c r="BZ26" s="210">
        <f t="shared" si="23"/>
        <v>3382.3565672422801</v>
      </c>
      <c r="CA26" s="210">
        <f t="shared" si="23"/>
        <v>3519.0935635792766</v>
      </c>
      <c r="CB26" s="210">
        <f t="shared" si="23"/>
        <v>3655.8305599162732</v>
      </c>
      <c r="CC26" s="210">
        <f t="shared" si="23"/>
        <v>3792.5675562532692</v>
      </c>
      <c r="CD26" s="210">
        <f t="shared" si="23"/>
        <v>3929.3045525902658</v>
      </c>
      <c r="CE26" s="210">
        <f t="shared" si="23"/>
        <v>4066.0415489272623</v>
      </c>
      <c r="CF26" s="210">
        <f t="shared" si="23"/>
        <v>4202.7785452642574</v>
      </c>
      <c r="CG26" s="210">
        <f t="shared" si="23"/>
        <v>4339.515541601254</v>
      </c>
      <c r="CH26" s="210">
        <f t="shared" si="24"/>
        <v>5117.6725663716734</v>
      </c>
      <c r="CI26" s="210">
        <f t="shared" si="24"/>
        <v>6070.7623261693989</v>
      </c>
      <c r="CJ26" s="210">
        <f t="shared" si="24"/>
        <v>7023.8520859671235</v>
      </c>
      <c r="CK26" s="210">
        <f t="shared" si="24"/>
        <v>7976.941845764848</v>
      </c>
      <c r="CL26" s="210">
        <f t="shared" si="24"/>
        <v>8930.0316055625735</v>
      </c>
      <c r="CM26" s="210">
        <f t="shared" si="24"/>
        <v>9883.1213653602972</v>
      </c>
      <c r="CN26" s="210">
        <f t="shared" si="24"/>
        <v>10836.211125158021</v>
      </c>
      <c r="CO26" s="210">
        <f t="shared" si="24"/>
        <v>11789.300884955748</v>
      </c>
      <c r="CP26" s="210">
        <f t="shared" si="24"/>
        <v>12742.390644753472</v>
      </c>
      <c r="CQ26" s="210">
        <f t="shared" si="24"/>
        <v>13695.480404551197</v>
      </c>
      <c r="CR26" s="210">
        <f t="shared" si="25"/>
        <v>14648.570164348919</v>
      </c>
      <c r="CS26" s="210">
        <f t="shared" si="25"/>
        <v>15601.659924146645</v>
      </c>
      <c r="CT26" s="210">
        <f t="shared" si="25"/>
        <v>16554.74968394437</v>
      </c>
      <c r="CU26" s="210">
        <f t="shared" si="25"/>
        <v>17507.839443742094</v>
      </c>
      <c r="CV26" s="210">
        <f t="shared" si="25"/>
        <v>18460.929203539818</v>
      </c>
      <c r="CW26" s="210">
        <f t="shared" si="25"/>
        <v>19414.018963337545</v>
      </c>
      <c r="CX26" s="210">
        <f t="shared" si="25"/>
        <v>19754.408163265307</v>
      </c>
      <c r="CY26" s="210">
        <f t="shared" si="25"/>
        <v>19754.408163265307</v>
      </c>
      <c r="CZ26" s="210">
        <f t="shared" si="25"/>
        <v>19754.408163265307</v>
      </c>
      <c r="DA26" s="210">
        <f t="shared" si="25"/>
        <v>19754.408163265307</v>
      </c>
    </row>
    <row r="27" spans="1:105">
      <c r="A27" s="201" t="str">
        <f>Income!A74</f>
        <v>Animal products consumed</v>
      </c>
      <c r="B27" s="203">
        <f>Income!B74</f>
        <v>298.7672860360521</v>
      </c>
      <c r="C27" s="203">
        <f>Income!C74</f>
        <v>746.20013442697268</v>
      </c>
      <c r="D27" s="203">
        <f>Income!D74</f>
        <v>1571.5517117999168</v>
      </c>
      <c r="E27" s="203">
        <f>Income!E74</f>
        <v>2387.5082640494115</v>
      </c>
      <c r="F27" s="210">
        <f t="shared" si="16"/>
        <v>298.7672860360521</v>
      </c>
      <c r="G27" s="210">
        <f t="shared" si="16"/>
        <v>298.7672860360521</v>
      </c>
      <c r="H27" s="210">
        <f t="shared" si="16"/>
        <v>298.7672860360521</v>
      </c>
      <c r="I27" s="210">
        <f t="shared" si="16"/>
        <v>298.7672860360521</v>
      </c>
      <c r="J27" s="210">
        <f t="shared" si="16"/>
        <v>298.7672860360521</v>
      </c>
      <c r="K27" s="210">
        <f t="shared" si="16"/>
        <v>298.7672860360521</v>
      </c>
      <c r="L27" s="210">
        <f t="shared" si="16"/>
        <v>298.7672860360521</v>
      </c>
      <c r="M27" s="210">
        <f t="shared" si="16"/>
        <v>298.7672860360521</v>
      </c>
      <c r="N27" s="210">
        <f t="shared" si="16"/>
        <v>298.7672860360521</v>
      </c>
      <c r="O27" s="210">
        <f t="shared" si="16"/>
        <v>298.7672860360521</v>
      </c>
      <c r="P27" s="210">
        <f t="shared" si="17"/>
        <v>298.7672860360521</v>
      </c>
      <c r="Q27" s="210">
        <f t="shared" si="17"/>
        <v>298.7672860360521</v>
      </c>
      <c r="R27" s="210">
        <f t="shared" si="17"/>
        <v>298.7672860360521</v>
      </c>
      <c r="S27" s="210">
        <f t="shared" si="17"/>
        <v>298.7672860360521</v>
      </c>
      <c r="T27" s="210">
        <f t="shared" si="17"/>
        <v>298.7672860360521</v>
      </c>
      <c r="U27" s="210">
        <f t="shared" si="17"/>
        <v>298.7672860360521</v>
      </c>
      <c r="V27" s="210">
        <f t="shared" si="17"/>
        <v>298.7672860360521</v>
      </c>
      <c r="W27" s="210">
        <f t="shared" si="17"/>
        <v>298.7672860360521</v>
      </c>
      <c r="X27" s="210">
        <f t="shared" si="17"/>
        <v>305.3749441346522</v>
      </c>
      <c r="Y27" s="210">
        <f t="shared" si="17"/>
        <v>318.59026033185239</v>
      </c>
      <c r="Z27" s="210">
        <f t="shared" si="18"/>
        <v>331.80557652905259</v>
      </c>
      <c r="AA27" s="210">
        <f t="shared" si="18"/>
        <v>345.02089272625273</v>
      </c>
      <c r="AB27" s="210">
        <f t="shared" si="18"/>
        <v>358.23620892345292</v>
      </c>
      <c r="AC27" s="210">
        <f t="shared" si="18"/>
        <v>371.45152512065312</v>
      </c>
      <c r="AD27" s="210">
        <f t="shared" si="18"/>
        <v>384.66684131785331</v>
      </c>
      <c r="AE27" s="210">
        <f t="shared" si="18"/>
        <v>397.88215751505351</v>
      </c>
      <c r="AF27" s="210">
        <f t="shared" si="18"/>
        <v>411.09747371225365</v>
      </c>
      <c r="AG27" s="210">
        <f t="shared" si="18"/>
        <v>424.31278990945384</v>
      </c>
      <c r="AH27" s="210">
        <f t="shared" si="18"/>
        <v>437.52810610665404</v>
      </c>
      <c r="AI27" s="210">
        <f t="shared" si="18"/>
        <v>450.74342230385423</v>
      </c>
      <c r="AJ27" s="210">
        <f t="shared" si="19"/>
        <v>463.95873850105443</v>
      </c>
      <c r="AK27" s="210">
        <f t="shared" si="19"/>
        <v>477.17405469825462</v>
      </c>
      <c r="AL27" s="210">
        <f t="shared" si="19"/>
        <v>490.38937089545476</v>
      </c>
      <c r="AM27" s="210">
        <f t="shared" si="19"/>
        <v>503.60468709265496</v>
      </c>
      <c r="AN27" s="210">
        <f t="shared" si="19"/>
        <v>516.82000328985509</v>
      </c>
      <c r="AO27" s="210">
        <f t="shared" si="19"/>
        <v>530.03531948705529</v>
      </c>
      <c r="AP27" s="210">
        <f t="shared" si="19"/>
        <v>543.25063568425549</v>
      </c>
      <c r="AQ27" s="210">
        <f t="shared" si="19"/>
        <v>556.46595188145568</v>
      </c>
      <c r="AR27" s="210">
        <f t="shared" si="19"/>
        <v>569.68126807865588</v>
      </c>
      <c r="AS27" s="210">
        <f t="shared" si="19"/>
        <v>582.89658427585607</v>
      </c>
      <c r="AT27" s="210">
        <f t="shared" si="20"/>
        <v>596.11190047305627</v>
      </c>
      <c r="AU27" s="210">
        <f t="shared" si="20"/>
        <v>609.32721667025635</v>
      </c>
      <c r="AV27" s="210">
        <f t="shared" si="20"/>
        <v>622.54253286745666</v>
      </c>
      <c r="AW27" s="210">
        <f t="shared" si="20"/>
        <v>635.75784906465674</v>
      </c>
      <c r="AX27" s="210">
        <f t="shared" si="20"/>
        <v>648.97316526185705</v>
      </c>
      <c r="AY27" s="210">
        <f t="shared" si="20"/>
        <v>662.18848145905713</v>
      </c>
      <c r="AZ27" s="210">
        <f t="shared" si="20"/>
        <v>675.40379765625744</v>
      </c>
      <c r="BA27" s="210">
        <f t="shared" si="20"/>
        <v>688.61911385345752</v>
      </c>
      <c r="BB27" s="210">
        <f t="shared" si="20"/>
        <v>701.83443005065772</v>
      </c>
      <c r="BC27" s="210">
        <f t="shared" si="20"/>
        <v>715.04974624785791</v>
      </c>
      <c r="BD27" s="210">
        <f t="shared" si="21"/>
        <v>728.26506244505799</v>
      </c>
      <c r="BE27" s="210">
        <f t="shared" si="21"/>
        <v>741.4803786422583</v>
      </c>
      <c r="BF27" s="210">
        <f t="shared" si="21"/>
        <v>765.2467092894251</v>
      </c>
      <c r="BG27" s="210">
        <f t="shared" si="21"/>
        <v>794.87471463101792</v>
      </c>
      <c r="BH27" s="210">
        <f t="shared" si="21"/>
        <v>824.50271997261086</v>
      </c>
      <c r="BI27" s="210">
        <f t="shared" si="21"/>
        <v>854.13072531420369</v>
      </c>
      <c r="BJ27" s="210">
        <f t="shared" si="21"/>
        <v>883.75873065579651</v>
      </c>
      <c r="BK27" s="210">
        <f t="shared" si="21"/>
        <v>913.38673599738945</v>
      </c>
      <c r="BL27" s="210">
        <f t="shared" si="21"/>
        <v>943.01474133898228</v>
      </c>
      <c r="BM27" s="210">
        <f t="shared" si="21"/>
        <v>972.6427466805751</v>
      </c>
      <c r="BN27" s="210">
        <f t="shared" si="22"/>
        <v>1002.2707520221679</v>
      </c>
      <c r="BO27" s="210">
        <f t="shared" si="22"/>
        <v>1031.898757363761</v>
      </c>
      <c r="BP27" s="210">
        <f t="shared" si="22"/>
        <v>1061.5267627053538</v>
      </c>
      <c r="BQ27" s="210">
        <f t="shared" si="22"/>
        <v>1091.1547680469466</v>
      </c>
      <c r="BR27" s="210">
        <f t="shared" si="22"/>
        <v>1120.7827733885395</v>
      </c>
      <c r="BS27" s="210">
        <f t="shared" si="22"/>
        <v>1150.4107787301323</v>
      </c>
      <c r="BT27" s="210">
        <f t="shared" si="22"/>
        <v>1180.0387840717251</v>
      </c>
      <c r="BU27" s="210">
        <f t="shared" si="22"/>
        <v>1209.6667894133179</v>
      </c>
      <c r="BV27" s="210">
        <f t="shared" si="22"/>
        <v>1239.294794754911</v>
      </c>
      <c r="BW27" s="210">
        <f t="shared" si="22"/>
        <v>1268.9228000965038</v>
      </c>
      <c r="BX27" s="210">
        <f t="shared" si="23"/>
        <v>1298.5508054380966</v>
      </c>
      <c r="BY27" s="210">
        <f t="shared" si="23"/>
        <v>1328.1788107796895</v>
      </c>
      <c r="BZ27" s="210">
        <f t="shared" si="23"/>
        <v>1357.8068161212823</v>
      </c>
      <c r="CA27" s="210">
        <f t="shared" si="23"/>
        <v>1387.4348214628753</v>
      </c>
      <c r="CB27" s="210">
        <f t="shared" si="23"/>
        <v>1417.0628268044682</v>
      </c>
      <c r="CC27" s="210">
        <f t="shared" si="23"/>
        <v>1446.690832146061</v>
      </c>
      <c r="CD27" s="210">
        <f t="shared" si="23"/>
        <v>1476.3188374876538</v>
      </c>
      <c r="CE27" s="210">
        <f t="shared" si="23"/>
        <v>1505.9468428292466</v>
      </c>
      <c r="CF27" s="210">
        <f t="shared" si="23"/>
        <v>1535.5748481708397</v>
      </c>
      <c r="CG27" s="210">
        <f t="shared" si="23"/>
        <v>1565.2028535124323</v>
      </c>
      <c r="CH27" s="210">
        <f t="shared" si="24"/>
        <v>1611.2664112456882</v>
      </c>
      <c r="CI27" s="210">
        <f t="shared" si="24"/>
        <v>1661.8123923584888</v>
      </c>
      <c r="CJ27" s="210">
        <f t="shared" si="24"/>
        <v>1712.3583734712895</v>
      </c>
      <c r="CK27" s="210">
        <f t="shared" si="24"/>
        <v>1762.90435458409</v>
      </c>
      <c r="CL27" s="210">
        <f t="shared" si="24"/>
        <v>1813.4503356968905</v>
      </c>
      <c r="CM27" s="210">
        <f t="shared" si="24"/>
        <v>1863.9963168096911</v>
      </c>
      <c r="CN27" s="210">
        <f t="shared" si="24"/>
        <v>1914.5422979224918</v>
      </c>
      <c r="CO27" s="210">
        <f t="shared" si="24"/>
        <v>1965.0882790352923</v>
      </c>
      <c r="CP27" s="210">
        <f t="shared" si="24"/>
        <v>2015.6342601480928</v>
      </c>
      <c r="CQ27" s="210">
        <f t="shared" si="24"/>
        <v>2066.1802412608936</v>
      </c>
      <c r="CR27" s="210">
        <f t="shared" si="25"/>
        <v>2116.7262223736939</v>
      </c>
      <c r="CS27" s="210">
        <f t="shared" si="25"/>
        <v>2167.2722034864946</v>
      </c>
      <c r="CT27" s="210">
        <f t="shared" si="25"/>
        <v>2217.8181845992949</v>
      </c>
      <c r="CU27" s="210">
        <f t="shared" si="25"/>
        <v>2268.3641657120957</v>
      </c>
      <c r="CV27" s="210">
        <f t="shared" si="25"/>
        <v>2318.9101468248964</v>
      </c>
      <c r="CW27" s="210">
        <f t="shared" si="25"/>
        <v>2369.4561279376967</v>
      </c>
      <c r="CX27" s="210">
        <f t="shared" si="25"/>
        <v>2387.5082640494115</v>
      </c>
      <c r="CY27" s="210">
        <f t="shared" si="25"/>
        <v>2387.5082640494115</v>
      </c>
      <c r="CZ27" s="210">
        <f t="shared" si="25"/>
        <v>2387.5082640494115</v>
      </c>
      <c r="DA27" s="210">
        <f t="shared" si="25"/>
        <v>2387.5082640494115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1.4285714285714286</v>
      </c>
      <c r="D28" s="203">
        <f>Income!D75</f>
        <v>905.30612244897952</v>
      </c>
      <c r="E28" s="203">
        <f>Income!E75</f>
        <v>1643.2653061224494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2.1097046413502109E-2</v>
      </c>
      <c r="Y28" s="210">
        <f t="shared" si="17"/>
        <v>6.3291139240506319E-2</v>
      </c>
      <c r="Z28" s="210">
        <f t="shared" si="18"/>
        <v>0.10548523206751054</v>
      </c>
      <c r="AA28" s="210">
        <f t="shared" si="18"/>
        <v>0.14767932489451474</v>
      </c>
      <c r="AB28" s="210">
        <f t="shared" si="18"/>
        <v>0.18987341772151897</v>
      </c>
      <c r="AC28" s="210">
        <f t="shared" si="18"/>
        <v>0.2320675105485232</v>
      </c>
      <c r="AD28" s="210">
        <f t="shared" si="18"/>
        <v>0.27426160337552741</v>
      </c>
      <c r="AE28" s="210">
        <f t="shared" si="18"/>
        <v>0.31645569620253161</v>
      </c>
      <c r="AF28" s="210">
        <f t="shared" si="18"/>
        <v>0.35864978902953581</v>
      </c>
      <c r="AG28" s="210">
        <f t="shared" si="18"/>
        <v>0.40084388185654002</v>
      </c>
      <c r="AH28" s="210">
        <f t="shared" si="18"/>
        <v>0.44303797468354428</v>
      </c>
      <c r="AI28" s="210">
        <f t="shared" si="18"/>
        <v>0.48523206751054854</v>
      </c>
      <c r="AJ28" s="210">
        <f t="shared" si="19"/>
        <v>0.52742616033755274</v>
      </c>
      <c r="AK28" s="210">
        <f t="shared" si="19"/>
        <v>0.56962025316455689</v>
      </c>
      <c r="AL28" s="210">
        <f t="shared" si="19"/>
        <v>0.61181434599156115</v>
      </c>
      <c r="AM28" s="210">
        <f t="shared" si="19"/>
        <v>0.6540084388185653</v>
      </c>
      <c r="AN28" s="210">
        <f t="shared" si="19"/>
        <v>0.69620253164556956</v>
      </c>
      <c r="AO28" s="210">
        <f t="shared" si="19"/>
        <v>0.7383966244725737</v>
      </c>
      <c r="AP28" s="210">
        <f t="shared" si="19"/>
        <v>0.78059071729957807</v>
      </c>
      <c r="AQ28" s="210">
        <f t="shared" si="19"/>
        <v>0.82278481012658222</v>
      </c>
      <c r="AR28" s="210">
        <f t="shared" si="19"/>
        <v>0.86497890295358637</v>
      </c>
      <c r="AS28" s="210">
        <f t="shared" si="19"/>
        <v>0.90717299578059063</v>
      </c>
      <c r="AT28" s="210">
        <f t="shared" si="20"/>
        <v>0.94936708860759489</v>
      </c>
      <c r="AU28" s="210">
        <f t="shared" si="20"/>
        <v>0.99156118143459893</v>
      </c>
      <c r="AV28" s="210">
        <f t="shared" si="20"/>
        <v>1.0337552742616032</v>
      </c>
      <c r="AW28" s="210">
        <f t="shared" si="20"/>
        <v>1.0759493670886076</v>
      </c>
      <c r="AX28" s="210">
        <f t="shared" si="20"/>
        <v>1.1181434599156117</v>
      </c>
      <c r="AY28" s="210">
        <f t="shared" si="20"/>
        <v>1.1603375527426159</v>
      </c>
      <c r="AZ28" s="210">
        <f t="shared" si="20"/>
        <v>1.2025316455696202</v>
      </c>
      <c r="BA28" s="210">
        <f t="shared" si="20"/>
        <v>1.2447257383966244</v>
      </c>
      <c r="BB28" s="210">
        <f t="shared" si="20"/>
        <v>1.2869198312236285</v>
      </c>
      <c r="BC28" s="210">
        <f t="shared" si="20"/>
        <v>1.3291139240506327</v>
      </c>
      <c r="BD28" s="210">
        <f t="shared" si="21"/>
        <v>1.371308016877637</v>
      </c>
      <c r="BE28" s="210">
        <f t="shared" si="21"/>
        <v>1.4135021097046414</v>
      </c>
      <c r="BF28" s="210">
        <f t="shared" si="21"/>
        <v>22.287284144426863</v>
      </c>
      <c r="BG28" s="210">
        <f t="shared" si="21"/>
        <v>54.734170591313301</v>
      </c>
      <c r="BH28" s="210">
        <f t="shared" si="21"/>
        <v>87.181057038199739</v>
      </c>
      <c r="BI28" s="210">
        <f t="shared" si="21"/>
        <v>119.62794348508618</v>
      </c>
      <c r="BJ28" s="210">
        <f t="shared" si="21"/>
        <v>152.0748299319726</v>
      </c>
      <c r="BK28" s="210">
        <f t="shared" si="21"/>
        <v>184.52171637885905</v>
      </c>
      <c r="BL28" s="210">
        <f t="shared" si="21"/>
        <v>216.96860282574548</v>
      </c>
      <c r="BM28" s="210">
        <f t="shared" si="21"/>
        <v>249.41548927263193</v>
      </c>
      <c r="BN28" s="210">
        <f t="shared" si="22"/>
        <v>281.86237571951841</v>
      </c>
      <c r="BO28" s="210">
        <f t="shared" si="22"/>
        <v>314.30926216640484</v>
      </c>
      <c r="BP28" s="210">
        <f t="shared" si="22"/>
        <v>346.75614861329126</v>
      </c>
      <c r="BQ28" s="210">
        <f t="shared" si="22"/>
        <v>379.20303506017774</v>
      </c>
      <c r="BR28" s="210">
        <f t="shared" si="22"/>
        <v>411.64992150706411</v>
      </c>
      <c r="BS28" s="210">
        <f t="shared" si="22"/>
        <v>444.09680795395059</v>
      </c>
      <c r="BT28" s="210">
        <f t="shared" si="22"/>
        <v>476.54369440083707</v>
      </c>
      <c r="BU28" s="210">
        <f t="shared" si="22"/>
        <v>508.99058084772344</v>
      </c>
      <c r="BV28" s="210">
        <f t="shared" si="22"/>
        <v>541.43746729460986</v>
      </c>
      <c r="BW28" s="210">
        <f t="shared" si="22"/>
        <v>573.8843537414964</v>
      </c>
      <c r="BX28" s="210">
        <f t="shared" si="23"/>
        <v>606.33124018838282</v>
      </c>
      <c r="BY28" s="210">
        <f t="shared" si="23"/>
        <v>638.77812663526925</v>
      </c>
      <c r="BZ28" s="210">
        <f t="shared" si="23"/>
        <v>671.22501308215567</v>
      </c>
      <c r="CA28" s="210">
        <f t="shared" si="23"/>
        <v>703.67189952904209</v>
      </c>
      <c r="CB28" s="210">
        <f t="shared" si="23"/>
        <v>736.11878597592852</v>
      </c>
      <c r="CC28" s="210">
        <f t="shared" si="23"/>
        <v>768.56567242281494</v>
      </c>
      <c r="CD28" s="210">
        <f t="shared" si="23"/>
        <v>801.01255886970148</v>
      </c>
      <c r="CE28" s="210">
        <f t="shared" si="23"/>
        <v>833.45944531658779</v>
      </c>
      <c r="CF28" s="210">
        <f t="shared" si="23"/>
        <v>865.90633176347421</v>
      </c>
      <c r="CG28" s="210">
        <f t="shared" si="23"/>
        <v>898.35321821036075</v>
      </c>
      <c r="CH28" s="210">
        <f t="shared" si="24"/>
        <v>941.22448979591798</v>
      </c>
      <c r="CI28" s="210">
        <f t="shared" si="24"/>
        <v>986.93877551020375</v>
      </c>
      <c r="CJ28" s="210">
        <f t="shared" si="24"/>
        <v>1032.6530612244894</v>
      </c>
      <c r="CK28" s="210">
        <f t="shared" si="24"/>
        <v>1078.3673469387752</v>
      </c>
      <c r="CL28" s="210">
        <f t="shared" si="24"/>
        <v>1124.081632653061</v>
      </c>
      <c r="CM28" s="210">
        <f t="shared" si="24"/>
        <v>1169.7959183673468</v>
      </c>
      <c r="CN28" s="210">
        <f t="shared" si="24"/>
        <v>1215.5102040816325</v>
      </c>
      <c r="CO28" s="210">
        <f t="shared" si="24"/>
        <v>1261.2244897959181</v>
      </c>
      <c r="CP28" s="210">
        <f t="shared" si="24"/>
        <v>1306.9387755102039</v>
      </c>
      <c r="CQ28" s="210">
        <f t="shared" si="24"/>
        <v>1352.6530612244896</v>
      </c>
      <c r="CR28" s="210">
        <f t="shared" si="25"/>
        <v>1398.3673469387754</v>
      </c>
      <c r="CS28" s="210">
        <f t="shared" si="25"/>
        <v>1444.0816326530612</v>
      </c>
      <c r="CT28" s="210">
        <f t="shared" si="25"/>
        <v>1489.795918367347</v>
      </c>
      <c r="CU28" s="210">
        <f t="shared" si="25"/>
        <v>1535.5102040816328</v>
      </c>
      <c r="CV28" s="210">
        <f t="shared" si="25"/>
        <v>1581.2244897959185</v>
      </c>
      <c r="CW28" s="210">
        <f t="shared" si="25"/>
        <v>1626.9387755102043</v>
      </c>
      <c r="CX28" s="210">
        <f t="shared" si="25"/>
        <v>1643.2653061224494</v>
      </c>
      <c r="CY28" s="210">
        <f t="shared" si="25"/>
        <v>1643.2653061224494</v>
      </c>
      <c r="CZ28" s="210">
        <f t="shared" si="25"/>
        <v>1643.2653061224494</v>
      </c>
      <c r="DA28" s="210">
        <f t="shared" si="25"/>
        <v>1643.2653061224494</v>
      </c>
    </row>
    <row r="29" spans="1:105">
      <c r="A29" s="201" t="str">
        <f>Income!A76</f>
        <v>Animals sold</v>
      </c>
      <c r="B29" s="203">
        <f>Income!B76</f>
        <v>389.3877551020409</v>
      </c>
      <c r="C29" s="203">
        <f>Income!C76</f>
        <v>3064.5</v>
      </c>
      <c r="D29" s="203">
        <f>Income!D76</f>
        <v>12585.632653061226</v>
      </c>
      <c r="E29" s="203">
        <f>Income!E76</f>
        <v>25620.897959183676</v>
      </c>
      <c r="F29" s="210">
        <f t="shared" si="16"/>
        <v>389.3877551020409</v>
      </c>
      <c r="G29" s="210">
        <f t="shared" si="16"/>
        <v>389.3877551020409</v>
      </c>
      <c r="H29" s="210">
        <f t="shared" si="16"/>
        <v>389.3877551020409</v>
      </c>
      <c r="I29" s="210">
        <f t="shared" si="16"/>
        <v>389.3877551020409</v>
      </c>
      <c r="J29" s="210">
        <f t="shared" si="16"/>
        <v>389.3877551020409</v>
      </c>
      <c r="K29" s="210">
        <f t="shared" si="16"/>
        <v>389.3877551020409</v>
      </c>
      <c r="L29" s="210">
        <f t="shared" si="16"/>
        <v>389.3877551020409</v>
      </c>
      <c r="M29" s="210">
        <f t="shared" si="16"/>
        <v>389.3877551020409</v>
      </c>
      <c r="N29" s="210">
        <f t="shared" si="16"/>
        <v>389.3877551020409</v>
      </c>
      <c r="O29" s="210">
        <f t="shared" si="16"/>
        <v>389.3877551020409</v>
      </c>
      <c r="P29" s="210">
        <f t="shared" si="17"/>
        <v>389.3877551020409</v>
      </c>
      <c r="Q29" s="210">
        <f t="shared" si="17"/>
        <v>389.3877551020409</v>
      </c>
      <c r="R29" s="210">
        <f t="shared" si="17"/>
        <v>389.3877551020409</v>
      </c>
      <c r="S29" s="210">
        <f t="shared" si="17"/>
        <v>389.3877551020409</v>
      </c>
      <c r="T29" s="210">
        <f t="shared" si="17"/>
        <v>389.3877551020409</v>
      </c>
      <c r="U29" s="210">
        <f t="shared" si="17"/>
        <v>389.3877551020409</v>
      </c>
      <c r="V29" s="210">
        <f t="shared" si="17"/>
        <v>389.3877551020409</v>
      </c>
      <c r="W29" s="210">
        <f t="shared" si="17"/>
        <v>389.3877551020409</v>
      </c>
      <c r="X29" s="210">
        <f t="shared" si="17"/>
        <v>428.89363213639894</v>
      </c>
      <c r="Y29" s="210">
        <f t="shared" si="17"/>
        <v>507.90538620511501</v>
      </c>
      <c r="Z29" s="210">
        <f t="shared" si="18"/>
        <v>586.91714027383114</v>
      </c>
      <c r="AA29" s="210">
        <f t="shared" si="18"/>
        <v>665.92889434254721</v>
      </c>
      <c r="AB29" s="210">
        <f t="shared" si="18"/>
        <v>744.94064841126328</v>
      </c>
      <c r="AC29" s="210">
        <f t="shared" si="18"/>
        <v>823.95240247997936</v>
      </c>
      <c r="AD29" s="210">
        <f t="shared" si="18"/>
        <v>902.96415654869543</v>
      </c>
      <c r="AE29" s="210">
        <f t="shared" si="18"/>
        <v>981.9759106174115</v>
      </c>
      <c r="AF29" s="210">
        <f t="shared" si="18"/>
        <v>1060.9876646861276</v>
      </c>
      <c r="AG29" s="210">
        <f t="shared" si="18"/>
        <v>1139.9994187548436</v>
      </c>
      <c r="AH29" s="210">
        <f t="shared" si="18"/>
        <v>1219.0111728235597</v>
      </c>
      <c r="AI29" s="210">
        <f t="shared" si="18"/>
        <v>1298.0229268922758</v>
      </c>
      <c r="AJ29" s="210">
        <f t="shared" si="19"/>
        <v>1377.0346809609919</v>
      </c>
      <c r="AK29" s="210">
        <f t="shared" si="19"/>
        <v>1456.0464350297082</v>
      </c>
      <c r="AL29" s="210">
        <f t="shared" si="19"/>
        <v>1535.0581890984242</v>
      </c>
      <c r="AM29" s="210">
        <f t="shared" si="19"/>
        <v>1614.0699431671403</v>
      </c>
      <c r="AN29" s="210">
        <f t="shared" si="19"/>
        <v>1693.0816972358564</v>
      </c>
      <c r="AO29" s="210">
        <f t="shared" si="19"/>
        <v>1772.0934513045725</v>
      </c>
      <c r="AP29" s="210">
        <f t="shared" si="19"/>
        <v>1851.1052053732883</v>
      </c>
      <c r="AQ29" s="210">
        <f t="shared" si="19"/>
        <v>1930.1169594420044</v>
      </c>
      <c r="AR29" s="210">
        <f t="shared" si="19"/>
        <v>2009.1287135107204</v>
      </c>
      <c r="AS29" s="210">
        <f t="shared" si="19"/>
        <v>2088.1404675794365</v>
      </c>
      <c r="AT29" s="210">
        <f t="shared" si="20"/>
        <v>2167.1522216481526</v>
      </c>
      <c r="AU29" s="210">
        <f t="shared" si="20"/>
        <v>2246.1639757168687</v>
      </c>
      <c r="AV29" s="210">
        <f t="shared" si="20"/>
        <v>2325.1757297855847</v>
      </c>
      <c r="AW29" s="210">
        <f t="shared" si="20"/>
        <v>2404.1874838543008</v>
      </c>
      <c r="AX29" s="210">
        <f t="shared" si="20"/>
        <v>2483.1992379230173</v>
      </c>
      <c r="AY29" s="210">
        <f t="shared" si="20"/>
        <v>2562.2109919917334</v>
      </c>
      <c r="AZ29" s="210">
        <f t="shared" si="20"/>
        <v>2641.2227460604495</v>
      </c>
      <c r="BA29" s="210">
        <f t="shared" si="20"/>
        <v>2720.2345001291656</v>
      </c>
      <c r="BB29" s="210">
        <f t="shared" si="20"/>
        <v>2799.2462541978816</v>
      </c>
      <c r="BC29" s="210">
        <f t="shared" si="20"/>
        <v>2878.2580082665977</v>
      </c>
      <c r="BD29" s="210">
        <f t="shared" si="21"/>
        <v>2957.2697623353138</v>
      </c>
      <c r="BE29" s="210">
        <f t="shared" si="21"/>
        <v>3036.2815164040298</v>
      </c>
      <c r="BF29" s="210">
        <f t="shared" si="21"/>
        <v>3284.2184458398729</v>
      </c>
      <c r="BG29" s="210">
        <f t="shared" si="21"/>
        <v>3626.0026949241219</v>
      </c>
      <c r="BH29" s="210">
        <f t="shared" si="21"/>
        <v>3967.7869440083714</v>
      </c>
      <c r="BI29" s="210">
        <f t="shared" si="21"/>
        <v>4309.57119309262</v>
      </c>
      <c r="BJ29" s="210">
        <f t="shared" si="21"/>
        <v>4651.3554421768695</v>
      </c>
      <c r="BK29" s="210">
        <f t="shared" si="21"/>
        <v>4993.1396912611181</v>
      </c>
      <c r="BL29" s="210">
        <f t="shared" si="21"/>
        <v>5334.9239403453676</v>
      </c>
      <c r="BM29" s="210">
        <f t="shared" si="21"/>
        <v>5676.7081894296171</v>
      </c>
      <c r="BN29" s="210">
        <f t="shared" si="22"/>
        <v>6018.4924385138656</v>
      </c>
      <c r="BO29" s="210">
        <f t="shared" si="22"/>
        <v>6360.2766875981142</v>
      </c>
      <c r="BP29" s="210">
        <f t="shared" si="22"/>
        <v>6702.0609366823637</v>
      </c>
      <c r="BQ29" s="210">
        <f t="shared" si="22"/>
        <v>7043.8451857666132</v>
      </c>
      <c r="BR29" s="210">
        <f t="shared" si="22"/>
        <v>7385.6294348508618</v>
      </c>
      <c r="BS29" s="210">
        <f t="shared" si="22"/>
        <v>7727.4136839351113</v>
      </c>
      <c r="BT29" s="210">
        <f t="shared" si="22"/>
        <v>8069.1979330193599</v>
      </c>
      <c r="BU29" s="210">
        <f t="shared" si="22"/>
        <v>8410.9821821036094</v>
      </c>
      <c r="BV29" s="210">
        <f t="shared" si="22"/>
        <v>8752.766431187858</v>
      </c>
      <c r="BW29" s="210">
        <f t="shared" si="22"/>
        <v>9094.5506802721065</v>
      </c>
      <c r="BX29" s="210">
        <f t="shared" si="23"/>
        <v>9436.334929356357</v>
      </c>
      <c r="BY29" s="210">
        <f t="shared" si="23"/>
        <v>9778.1191784406055</v>
      </c>
      <c r="BZ29" s="210">
        <f t="shared" si="23"/>
        <v>10119.903427524856</v>
      </c>
      <c r="CA29" s="210">
        <f t="shared" si="23"/>
        <v>10461.687676609105</v>
      </c>
      <c r="CB29" s="210">
        <f t="shared" si="23"/>
        <v>10803.471925693353</v>
      </c>
      <c r="CC29" s="210">
        <f t="shared" si="23"/>
        <v>11145.256174777602</v>
      </c>
      <c r="CD29" s="210">
        <f t="shared" si="23"/>
        <v>11487.040423861852</v>
      </c>
      <c r="CE29" s="210">
        <f t="shared" si="23"/>
        <v>11828.824672946101</v>
      </c>
      <c r="CF29" s="210">
        <f t="shared" si="23"/>
        <v>12170.608922030349</v>
      </c>
      <c r="CG29" s="210">
        <f t="shared" si="23"/>
        <v>12512.393171114598</v>
      </c>
      <c r="CH29" s="210">
        <f t="shared" si="24"/>
        <v>13220.09246884594</v>
      </c>
      <c r="CI29" s="210">
        <f t="shared" si="24"/>
        <v>14027.586779844676</v>
      </c>
      <c r="CJ29" s="210">
        <f t="shared" si="24"/>
        <v>14835.081090843412</v>
      </c>
      <c r="CK29" s="210">
        <f t="shared" si="24"/>
        <v>15642.575401842148</v>
      </c>
      <c r="CL29" s="210">
        <f t="shared" si="24"/>
        <v>16450.069712840886</v>
      </c>
      <c r="CM29" s="210">
        <f t="shared" si="24"/>
        <v>17257.564023839623</v>
      </c>
      <c r="CN29" s="210">
        <f t="shared" si="24"/>
        <v>18065.058334838359</v>
      </c>
      <c r="CO29" s="210">
        <f t="shared" si="24"/>
        <v>18872.552645837095</v>
      </c>
      <c r="CP29" s="210">
        <f t="shared" si="24"/>
        <v>19680.046956835828</v>
      </c>
      <c r="CQ29" s="210">
        <f t="shared" si="24"/>
        <v>20487.541267834564</v>
      </c>
      <c r="CR29" s="210">
        <f t="shared" si="25"/>
        <v>21295.035578833304</v>
      </c>
      <c r="CS29" s="210">
        <f t="shared" si="25"/>
        <v>22102.52988983204</v>
      </c>
      <c r="CT29" s="210">
        <f t="shared" si="25"/>
        <v>22910.024200830772</v>
      </c>
      <c r="CU29" s="210">
        <f t="shared" si="25"/>
        <v>23717.518511829508</v>
      </c>
      <c r="CV29" s="210">
        <f t="shared" si="25"/>
        <v>24525.012822828245</v>
      </c>
      <c r="CW29" s="210">
        <f t="shared" si="25"/>
        <v>25332.507133826981</v>
      </c>
      <c r="CX29" s="210">
        <f t="shared" si="25"/>
        <v>25620.897959183676</v>
      </c>
      <c r="CY29" s="210">
        <f t="shared" si="25"/>
        <v>25620.897959183676</v>
      </c>
      <c r="CZ29" s="210">
        <f t="shared" si="25"/>
        <v>25620.897959183676</v>
      </c>
      <c r="DA29" s="210">
        <f t="shared" si="25"/>
        <v>25620.897959183676</v>
      </c>
    </row>
    <row r="30" spans="1:105">
      <c r="A30" s="201" t="str">
        <f>Income!A77</f>
        <v>Wild foods consumed and sold</v>
      </c>
      <c r="B30" s="203">
        <f>Income!B77</f>
        <v>223.1781572761632</v>
      </c>
      <c r="C30" s="203">
        <f>Income!C77</f>
        <v>175.00442595871576</v>
      </c>
      <c r="D30" s="203">
        <f>Income!D77</f>
        <v>26.34600136314819</v>
      </c>
      <c r="E30" s="203">
        <f>Income!E77</f>
        <v>20.754653540500136</v>
      </c>
      <c r="F30" s="210">
        <f t="shared" si="16"/>
        <v>223.1781572761632</v>
      </c>
      <c r="G30" s="210">
        <f t="shared" si="16"/>
        <v>223.1781572761632</v>
      </c>
      <c r="H30" s="210">
        <f t="shared" si="16"/>
        <v>223.1781572761632</v>
      </c>
      <c r="I30" s="210">
        <f t="shared" si="16"/>
        <v>223.1781572761632</v>
      </c>
      <c r="J30" s="210">
        <f t="shared" si="16"/>
        <v>223.1781572761632</v>
      </c>
      <c r="K30" s="210">
        <f t="shared" si="16"/>
        <v>223.1781572761632</v>
      </c>
      <c r="L30" s="210">
        <f t="shared" si="16"/>
        <v>223.1781572761632</v>
      </c>
      <c r="M30" s="210">
        <f t="shared" si="16"/>
        <v>223.1781572761632</v>
      </c>
      <c r="N30" s="210">
        <f t="shared" si="16"/>
        <v>223.1781572761632</v>
      </c>
      <c r="O30" s="210">
        <f t="shared" si="16"/>
        <v>223.1781572761632</v>
      </c>
      <c r="P30" s="210">
        <f t="shared" si="17"/>
        <v>223.1781572761632</v>
      </c>
      <c r="Q30" s="210">
        <f t="shared" si="17"/>
        <v>223.1781572761632</v>
      </c>
      <c r="R30" s="210">
        <f t="shared" si="17"/>
        <v>223.1781572761632</v>
      </c>
      <c r="S30" s="210">
        <f t="shared" si="17"/>
        <v>223.1781572761632</v>
      </c>
      <c r="T30" s="210">
        <f t="shared" si="17"/>
        <v>223.1781572761632</v>
      </c>
      <c r="U30" s="210">
        <f t="shared" si="17"/>
        <v>223.1781572761632</v>
      </c>
      <c r="V30" s="210">
        <f t="shared" si="17"/>
        <v>223.1781572761632</v>
      </c>
      <c r="W30" s="210">
        <f t="shared" si="17"/>
        <v>223.1781572761632</v>
      </c>
      <c r="X30" s="210">
        <f t="shared" si="17"/>
        <v>222.46673086430218</v>
      </c>
      <c r="Y30" s="210">
        <f t="shared" si="17"/>
        <v>221.0438780405801</v>
      </c>
      <c r="Z30" s="210">
        <f t="shared" si="18"/>
        <v>219.62102521685802</v>
      </c>
      <c r="AA30" s="210">
        <f t="shared" si="18"/>
        <v>218.19817239313593</v>
      </c>
      <c r="AB30" s="210">
        <f t="shared" si="18"/>
        <v>216.77531956941385</v>
      </c>
      <c r="AC30" s="210">
        <f t="shared" si="18"/>
        <v>215.35246674569177</v>
      </c>
      <c r="AD30" s="210">
        <f t="shared" si="18"/>
        <v>213.92961392196972</v>
      </c>
      <c r="AE30" s="210">
        <f t="shared" si="18"/>
        <v>212.50676109824764</v>
      </c>
      <c r="AF30" s="210">
        <f t="shared" si="18"/>
        <v>211.08390827452556</v>
      </c>
      <c r="AG30" s="210">
        <f t="shared" si="18"/>
        <v>209.66105545080347</v>
      </c>
      <c r="AH30" s="210">
        <f t="shared" si="18"/>
        <v>208.23820262708139</v>
      </c>
      <c r="AI30" s="210">
        <f t="shared" si="18"/>
        <v>206.81534980335931</v>
      </c>
      <c r="AJ30" s="210">
        <f t="shared" si="19"/>
        <v>205.39249697963726</v>
      </c>
      <c r="AK30" s="210">
        <f t="shared" si="19"/>
        <v>203.96964415591518</v>
      </c>
      <c r="AL30" s="210">
        <f t="shared" si="19"/>
        <v>202.5467913321931</v>
      </c>
      <c r="AM30" s="210">
        <f t="shared" si="19"/>
        <v>201.12393850847101</v>
      </c>
      <c r="AN30" s="210">
        <f t="shared" si="19"/>
        <v>199.70108568474893</v>
      </c>
      <c r="AO30" s="210">
        <f t="shared" si="19"/>
        <v>198.27823286102688</v>
      </c>
      <c r="AP30" s="210">
        <f t="shared" si="19"/>
        <v>196.8553800373048</v>
      </c>
      <c r="AQ30" s="210">
        <f t="shared" si="19"/>
        <v>195.43252721358272</v>
      </c>
      <c r="AR30" s="210">
        <f t="shared" si="19"/>
        <v>194.00967438986063</v>
      </c>
      <c r="AS30" s="210">
        <f t="shared" si="19"/>
        <v>192.58682156613855</v>
      </c>
      <c r="AT30" s="210">
        <f t="shared" si="20"/>
        <v>191.1639687424165</v>
      </c>
      <c r="AU30" s="210">
        <f t="shared" si="20"/>
        <v>189.74111591869442</v>
      </c>
      <c r="AV30" s="210">
        <f t="shared" si="20"/>
        <v>188.31826309497234</v>
      </c>
      <c r="AW30" s="210">
        <f t="shared" si="20"/>
        <v>186.89541027125026</v>
      </c>
      <c r="AX30" s="210">
        <f t="shared" si="20"/>
        <v>185.47255744752817</v>
      </c>
      <c r="AY30" s="210">
        <f t="shared" si="20"/>
        <v>184.04970462380612</v>
      </c>
      <c r="AZ30" s="210">
        <f t="shared" si="20"/>
        <v>182.62685180008401</v>
      </c>
      <c r="BA30" s="210">
        <f t="shared" si="20"/>
        <v>181.20399897636196</v>
      </c>
      <c r="BB30" s="210">
        <f t="shared" si="20"/>
        <v>179.78114615263988</v>
      </c>
      <c r="BC30" s="210">
        <f t="shared" si="20"/>
        <v>178.3582933289178</v>
      </c>
      <c r="BD30" s="210">
        <f t="shared" si="21"/>
        <v>176.93544050519571</v>
      </c>
      <c r="BE30" s="210">
        <f t="shared" si="21"/>
        <v>175.51258768147363</v>
      </c>
      <c r="BF30" s="210">
        <f t="shared" si="21"/>
        <v>171.57384692958729</v>
      </c>
      <c r="BG30" s="210">
        <f t="shared" si="21"/>
        <v>166.23739066205411</v>
      </c>
      <c r="BH30" s="210">
        <f t="shared" si="21"/>
        <v>160.9009343945209</v>
      </c>
      <c r="BI30" s="210">
        <f t="shared" si="21"/>
        <v>155.56447812698772</v>
      </c>
      <c r="BJ30" s="210">
        <f t="shared" si="21"/>
        <v>150.22802185945451</v>
      </c>
      <c r="BK30" s="210">
        <f t="shared" si="21"/>
        <v>144.89156559192133</v>
      </c>
      <c r="BL30" s="210">
        <f t="shared" si="21"/>
        <v>139.55510932438813</v>
      </c>
      <c r="BM30" s="210">
        <f t="shared" si="21"/>
        <v>134.21865305685495</v>
      </c>
      <c r="BN30" s="210">
        <f t="shared" si="22"/>
        <v>128.88219678932174</v>
      </c>
      <c r="BO30" s="210">
        <f t="shared" si="22"/>
        <v>123.54574052178856</v>
      </c>
      <c r="BP30" s="210">
        <f t="shared" si="22"/>
        <v>118.20928425425535</v>
      </c>
      <c r="BQ30" s="210">
        <f t="shared" si="22"/>
        <v>112.87282798672217</v>
      </c>
      <c r="BR30" s="210">
        <f t="shared" si="22"/>
        <v>107.53637171918898</v>
      </c>
      <c r="BS30" s="210">
        <f t="shared" si="22"/>
        <v>102.19991545165578</v>
      </c>
      <c r="BT30" s="210">
        <f t="shared" si="22"/>
        <v>96.863459184122576</v>
      </c>
      <c r="BU30" s="210">
        <f t="shared" si="22"/>
        <v>91.527002916589396</v>
      </c>
      <c r="BV30" s="210">
        <f t="shared" si="22"/>
        <v>86.190546649056188</v>
      </c>
      <c r="BW30" s="210">
        <f t="shared" si="22"/>
        <v>80.854090381523008</v>
      </c>
      <c r="BX30" s="210">
        <f t="shared" si="23"/>
        <v>75.5176341139898</v>
      </c>
      <c r="BY30" s="210">
        <f t="shared" si="23"/>
        <v>70.18117784645662</v>
      </c>
      <c r="BZ30" s="210">
        <f t="shared" si="23"/>
        <v>64.844721578923412</v>
      </c>
      <c r="CA30" s="210">
        <f t="shared" si="23"/>
        <v>59.508265311390232</v>
      </c>
      <c r="CB30" s="210">
        <f t="shared" si="23"/>
        <v>54.171809043857024</v>
      </c>
      <c r="CC30" s="210">
        <f t="shared" si="23"/>
        <v>48.835352776323845</v>
      </c>
      <c r="CD30" s="210">
        <f t="shared" si="23"/>
        <v>43.498896508790637</v>
      </c>
      <c r="CE30" s="210">
        <f t="shared" si="23"/>
        <v>38.162440241257457</v>
      </c>
      <c r="CF30" s="210">
        <f t="shared" si="23"/>
        <v>32.825983973724249</v>
      </c>
      <c r="CG30" s="210">
        <f t="shared" si="23"/>
        <v>27.489527706191069</v>
      </c>
      <c r="CH30" s="210">
        <f t="shared" si="24"/>
        <v>26.073856115143197</v>
      </c>
      <c r="CI30" s="210">
        <f t="shared" si="24"/>
        <v>25.727489435864115</v>
      </c>
      <c r="CJ30" s="210">
        <f t="shared" si="24"/>
        <v>25.381122756585032</v>
      </c>
      <c r="CK30" s="210">
        <f t="shared" si="24"/>
        <v>25.03475607730595</v>
      </c>
      <c r="CL30" s="210">
        <f t="shared" si="24"/>
        <v>24.688389398026867</v>
      </c>
      <c r="CM30" s="210">
        <f t="shared" si="24"/>
        <v>24.342022718747785</v>
      </c>
      <c r="CN30" s="210">
        <f t="shared" si="24"/>
        <v>23.995656039468699</v>
      </c>
      <c r="CO30" s="210">
        <f t="shared" si="24"/>
        <v>23.649289360189616</v>
      </c>
      <c r="CP30" s="210">
        <f t="shared" si="24"/>
        <v>23.302922680910534</v>
      </c>
      <c r="CQ30" s="210">
        <f t="shared" si="24"/>
        <v>22.956556001631451</v>
      </c>
      <c r="CR30" s="210">
        <f t="shared" si="25"/>
        <v>22.610189322352369</v>
      </c>
      <c r="CS30" s="210">
        <f t="shared" si="25"/>
        <v>22.263822643073286</v>
      </c>
      <c r="CT30" s="210">
        <f t="shared" si="25"/>
        <v>21.917455963794204</v>
      </c>
      <c r="CU30" s="210">
        <f t="shared" si="25"/>
        <v>21.571089284515118</v>
      </c>
      <c r="CV30" s="210">
        <f t="shared" si="25"/>
        <v>21.224722605236035</v>
      </c>
      <c r="CW30" s="210">
        <f t="shared" si="25"/>
        <v>20.878355925956953</v>
      </c>
      <c r="CX30" s="210">
        <f t="shared" si="25"/>
        <v>20.754653540500136</v>
      </c>
      <c r="CY30" s="210">
        <f t="shared" si="25"/>
        <v>20.754653540500136</v>
      </c>
      <c r="CZ30" s="210">
        <f t="shared" si="25"/>
        <v>20.754653540500136</v>
      </c>
      <c r="DA30" s="210">
        <f t="shared" si="25"/>
        <v>20.754653540500136</v>
      </c>
    </row>
    <row r="31" spans="1:105">
      <c r="A31" s="201" t="str">
        <f>Income!A78</f>
        <v>Labour - casual</v>
      </c>
      <c r="B31" s="203">
        <f>Income!B78</f>
        <v>5820.3402820651263</v>
      </c>
      <c r="C31" s="203">
        <f>Income!C78</f>
        <v>6697.594744716831</v>
      </c>
      <c r="D31" s="203">
        <f>Income!D78</f>
        <v>5675.0152930503709</v>
      </c>
      <c r="E31" s="203">
        <f>Income!E78</f>
        <v>0</v>
      </c>
      <c r="F31" s="210">
        <f t="shared" si="16"/>
        <v>5820.3402820651263</v>
      </c>
      <c r="G31" s="210">
        <f t="shared" si="16"/>
        <v>5820.3402820651263</v>
      </c>
      <c r="H31" s="210">
        <f t="shared" si="16"/>
        <v>5820.3402820651263</v>
      </c>
      <c r="I31" s="210">
        <f t="shared" si="16"/>
        <v>5820.3402820651263</v>
      </c>
      <c r="J31" s="210">
        <f t="shared" si="16"/>
        <v>5820.3402820651263</v>
      </c>
      <c r="K31" s="210">
        <f t="shared" si="16"/>
        <v>5820.3402820651263</v>
      </c>
      <c r="L31" s="210">
        <f t="shared" si="16"/>
        <v>5820.3402820651263</v>
      </c>
      <c r="M31" s="210">
        <f t="shared" si="16"/>
        <v>5820.3402820651263</v>
      </c>
      <c r="N31" s="210">
        <f t="shared" si="16"/>
        <v>5820.3402820651263</v>
      </c>
      <c r="O31" s="210">
        <f t="shared" si="16"/>
        <v>5820.3402820651263</v>
      </c>
      <c r="P31" s="210">
        <f t="shared" si="17"/>
        <v>5820.3402820651263</v>
      </c>
      <c r="Q31" s="210">
        <f t="shared" si="17"/>
        <v>5820.3402820651263</v>
      </c>
      <c r="R31" s="210">
        <f t="shared" si="17"/>
        <v>5820.3402820651263</v>
      </c>
      <c r="S31" s="210">
        <f t="shared" si="17"/>
        <v>5820.3402820651263</v>
      </c>
      <c r="T31" s="210">
        <f t="shared" si="17"/>
        <v>5820.3402820651263</v>
      </c>
      <c r="U31" s="210">
        <f t="shared" si="17"/>
        <v>5820.3402820651263</v>
      </c>
      <c r="V31" s="210">
        <f t="shared" si="17"/>
        <v>5820.3402820651263</v>
      </c>
      <c r="W31" s="210">
        <f t="shared" si="17"/>
        <v>5820.3402820651263</v>
      </c>
      <c r="X31" s="210">
        <f t="shared" si="17"/>
        <v>5833.2955167456366</v>
      </c>
      <c r="Y31" s="210">
        <f t="shared" si="17"/>
        <v>5859.2059861066573</v>
      </c>
      <c r="Z31" s="210">
        <f t="shared" si="18"/>
        <v>5885.116455467678</v>
      </c>
      <c r="AA31" s="210">
        <f t="shared" si="18"/>
        <v>5911.0269248286995</v>
      </c>
      <c r="AB31" s="210">
        <f t="shared" si="18"/>
        <v>5936.9373941897202</v>
      </c>
      <c r="AC31" s="210">
        <f t="shared" si="18"/>
        <v>5962.8478635507408</v>
      </c>
      <c r="AD31" s="210">
        <f t="shared" si="18"/>
        <v>5988.7583329117615</v>
      </c>
      <c r="AE31" s="210">
        <f t="shared" si="18"/>
        <v>6014.6688022727822</v>
      </c>
      <c r="AF31" s="210">
        <f t="shared" si="18"/>
        <v>6040.5792716338028</v>
      </c>
      <c r="AG31" s="210">
        <f t="shared" si="18"/>
        <v>6066.4897409948244</v>
      </c>
      <c r="AH31" s="210">
        <f t="shared" si="18"/>
        <v>6092.400210355845</v>
      </c>
      <c r="AI31" s="210">
        <f t="shared" si="18"/>
        <v>6118.3106797168657</v>
      </c>
      <c r="AJ31" s="210">
        <f t="shared" si="19"/>
        <v>6144.2211490778864</v>
      </c>
      <c r="AK31" s="210">
        <f t="shared" si="19"/>
        <v>6170.131618438907</v>
      </c>
      <c r="AL31" s="210">
        <f t="shared" si="19"/>
        <v>6196.0420877999277</v>
      </c>
      <c r="AM31" s="210">
        <f t="shared" si="19"/>
        <v>6221.9525571609493</v>
      </c>
      <c r="AN31" s="210">
        <f t="shared" si="19"/>
        <v>6247.8630265219699</v>
      </c>
      <c r="AO31" s="210">
        <f t="shared" si="19"/>
        <v>6273.7734958829906</v>
      </c>
      <c r="AP31" s="210">
        <f t="shared" si="19"/>
        <v>6299.6839652440112</v>
      </c>
      <c r="AQ31" s="210">
        <f t="shared" si="19"/>
        <v>6325.5944346050319</v>
      </c>
      <c r="AR31" s="210">
        <f t="shared" si="19"/>
        <v>6351.5049039660526</v>
      </c>
      <c r="AS31" s="210">
        <f t="shared" si="19"/>
        <v>6377.4153733270741</v>
      </c>
      <c r="AT31" s="210">
        <f t="shared" si="20"/>
        <v>6403.3258426880948</v>
      </c>
      <c r="AU31" s="210">
        <f t="shared" si="20"/>
        <v>6429.2363120491154</v>
      </c>
      <c r="AV31" s="210">
        <f t="shared" si="20"/>
        <v>6455.1467814101361</v>
      </c>
      <c r="AW31" s="210">
        <f t="shared" si="20"/>
        <v>6481.0572507711568</v>
      </c>
      <c r="AX31" s="210">
        <f t="shared" si="20"/>
        <v>6506.9677201321774</v>
      </c>
      <c r="AY31" s="210">
        <f t="shared" si="20"/>
        <v>6532.8781894931981</v>
      </c>
      <c r="AZ31" s="210">
        <f t="shared" si="20"/>
        <v>6558.7886588542196</v>
      </c>
      <c r="BA31" s="210">
        <f t="shared" si="20"/>
        <v>6584.6991282152403</v>
      </c>
      <c r="BB31" s="210">
        <f t="shared" si="20"/>
        <v>6610.609597576261</v>
      </c>
      <c r="BC31" s="210">
        <f t="shared" si="20"/>
        <v>6636.5200669372816</v>
      </c>
      <c r="BD31" s="210">
        <f t="shared" si="21"/>
        <v>6662.4305362983023</v>
      </c>
      <c r="BE31" s="210">
        <f t="shared" si="21"/>
        <v>6688.3410056593239</v>
      </c>
      <c r="BF31" s="210">
        <f t="shared" si="21"/>
        <v>6673.9967573706817</v>
      </c>
      <c r="BG31" s="210">
        <f t="shared" si="21"/>
        <v>6637.2887770544503</v>
      </c>
      <c r="BH31" s="210">
        <f t="shared" si="21"/>
        <v>6600.5807967382179</v>
      </c>
      <c r="BI31" s="210">
        <f t="shared" si="21"/>
        <v>6563.8728164219865</v>
      </c>
      <c r="BJ31" s="210">
        <f t="shared" si="21"/>
        <v>6527.1648361057541</v>
      </c>
      <c r="BK31" s="210">
        <f t="shared" si="21"/>
        <v>6490.4568557895227</v>
      </c>
      <c r="BL31" s="210">
        <f t="shared" si="21"/>
        <v>6453.7488754732904</v>
      </c>
      <c r="BM31" s="210">
        <f t="shared" si="21"/>
        <v>6417.0408951570589</v>
      </c>
      <c r="BN31" s="210">
        <f t="shared" si="22"/>
        <v>6380.3329148408266</v>
      </c>
      <c r="BO31" s="210">
        <f t="shared" si="22"/>
        <v>6343.6249345245951</v>
      </c>
      <c r="BP31" s="210">
        <f t="shared" si="22"/>
        <v>6306.9169542083628</v>
      </c>
      <c r="BQ31" s="210">
        <f t="shared" si="22"/>
        <v>6270.2089738921313</v>
      </c>
      <c r="BR31" s="210">
        <f t="shared" si="22"/>
        <v>6233.500993575899</v>
      </c>
      <c r="BS31" s="210">
        <f t="shared" si="22"/>
        <v>6196.7930132596675</v>
      </c>
      <c r="BT31" s="210">
        <f t="shared" si="22"/>
        <v>6160.0850329434352</v>
      </c>
      <c r="BU31" s="210">
        <f t="shared" si="22"/>
        <v>6123.3770526272037</v>
      </c>
      <c r="BV31" s="210">
        <f t="shared" si="22"/>
        <v>6086.6690723109714</v>
      </c>
      <c r="BW31" s="210">
        <f t="shared" si="22"/>
        <v>6049.9610919947399</v>
      </c>
      <c r="BX31" s="210">
        <f t="shared" si="23"/>
        <v>6013.2531116785085</v>
      </c>
      <c r="BY31" s="210">
        <f t="shared" si="23"/>
        <v>5976.5451313622762</v>
      </c>
      <c r="BZ31" s="210">
        <f t="shared" si="23"/>
        <v>5939.8371510460438</v>
      </c>
      <c r="CA31" s="210">
        <f t="shared" si="23"/>
        <v>5903.1291707298124</v>
      </c>
      <c r="CB31" s="210">
        <f t="shared" si="23"/>
        <v>5866.4211904135809</v>
      </c>
      <c r="CC31" s="210">
        <f t="shared" si="23"/>
        <v>5829.7132100973486</v>
      </c>
      <c r="CD31" s="210">
        <f t="shared" si="23"/>
        <v>5793.0052297811162</v>
      </c>
      <c r="CE31" s="210">
        <f t="shared" si="23"/>
        <v>5756.2972494648848</v>
      </c>
      <c r="CF31" s="210">
        <f t="shared" si="23"/>
        <v>5719.5892691486533</v>
      </c>
      <c r="CG31" s="210">
        <f t="shared" si="23"/>
        <v>5682.881288832421</v>
      </c>
      <c r="CH31" s="210">
        <f t="shared" si="24"/>
        <v>5398.7977345390727</v>
      </c>
      <c r="CI31" s="210">
        <f t="shared" si="24"/>
        <v>5047.2481146155978</v>
      </c>
      <c r="CJ31" s="210">
        <f t="shared" si="24"/>
        <v>4695.6984946921239</v>
      </c>
      <c r="CK31" s="210">
        <f t="shared" si="24"/>
        <v>4344.148874768649</v>
      </c>
      <c r="CL31" s="210">
        <f t="shared" si="24"/>
        <v>3992.599254845175</v>
      </c>
      <c r="CM31" s="210">
        <f t="shared" si="24"/>
        <v>3641.0496349217001</v>
      </c>
      <c r="CN31" s="210">
        <f t="shared" si="24"/>
        <v>3289.5000149982261</v>
      </c>
      <c r="CO31" s="210">
        <f t="shared" si="24"/>
        <v>2937.9503950747521</v>
      </c>
      <c r="CP31" s="210">
        <f t="shared" si="24"/>
        <v>2586.4007751512772</v>
      </c>
      <c r="CQ31" s="210">
        <f t="shared" si="24"/>
        <v>2234.8511552278028</v>
      </c>
      <c r="CR31" s="210">
        <f t="shared" si="25"/>
        <v>1883.3015353043284</v>
      </c>
      <c r="CS31" s="210">
        <f t="shared" si="25"/>
        <v>1531.7519153808544</v>
      </c>
      <c r="CT31" s="210">
        <f t="shared" si="25"/>
        <v>1180.2022954573795</v>
      </c>
      <c r="CU31" s="210">
        <f t="shared" si="25"/>
        <v>828.65267553390549</v>
      </c>
      <c r="CV31" s="210">
        <f t="shared" si="25"/>
        <v>477.1030556104306</v>
      </c>
      <c r="CW31" s="210">
        <f t="shared" si="25"/>
        <v>125.55343568695662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35559.183673469386</v>
      </c>
      <c r="E32" s="203">
        <f>Income!E79</f>
        <v>129064.48979591836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820.59654631082662</v>
      </c>
      <c r="BG32" s="210">
        <f t="shared" si="21"/>
        <v>2097.0800627943431</v>
      </c>
      <c r="BH32" s="210">
        <f t="shared" si="21"/>
        <v>3373.5635792778589</v>
      </c>
      <c r="BI32" s="210">
        <f t="shared" si="21"/>
        <v>4650.0470957613752</v>
      </c>
      <c r="BJ32" s="210">
        <f t="shared" si="21"/>
        <v>5926.5306122448919</v>
      </c>
      <c r="BK32" s="210">
        <f t="shared" si="21"/>
        <v>7203.0141287284077</v>
      </c>
      <c r="BL32" s="210">
        <f t="shared" si="21"/>
        <v>8479.4976452119245</v>
      </c>
      <c r="BM32" s="210">
        <f t="shared" si="21"/>
        <v>9755.9811616954394</v>
      </c>
      <c r="BN32" s="210">
        <f t="shared" si="22"/>
        <v>11032.464678178956</v>
      </c>
      <c r="BO32" s="210">
        <f t="shared" si="22"/>
        <v>12308.948194662473</v>
      </c>
      <c r="BP32" s="210">
        <f t="shared" si="22"/>
        <v>13585.431711145988</v>
      </c>
      <c r="BQ32" s="210">
        <f t="shared" si="22"/>
        <v>14861.915227629506</v>
      </c>
      <c r="BR32" s="210">
        <f t="shared" si="22"/>
        <v>16138.398744113023</v>
      </c>
      <c r="BS32" s="210">
        <f t="shared" si="22"/>
        <v>17414.882260596536</v>
      </c>
      <c r="BT32" s="210">
        <f t="shared" si="22"/>
        <v>18691.365777080053</v>
      </c>
      <c r="BU32" s="210">
        <f t="shared" si="22"/>
        <v>19967.84929356357</v>
      </c>
      <c r="BV32" s="210">
        <f t="shared" si="22"/>
        <v>21244.33281004709</v>
      </c>
      <c r="BW32" s="210">
        <f t="shared" si="22"/>
        <v>22520.816326530603</v>
      </c>
      <c r="BX32" s="210">
        <f t="shared" si="23"/>
        <v>23797.29984301412</v>
      </c>
      <c r="BY32" s="210">
        <f t="shared" si="23"/>
        <v>25073.783359497633</v>
      </c>
      <c r="BZ32" s="210">
        <f t="shared" si="23"/>
        <v>26350.266875981153</v>
      </c>
      <c r="CA32" s="210">
        <f t="shared" si="23"/>
        <v>27626.750392464666</v>
      </c>
      <c r="CB32" s="210">
        <f t="shared" si="23"/>
        <v>28903.233908948183</v>
      </c>
      <c r="CC32" s="210">
        <f t="shared" si="23"/>
        <v>30179.7174254317</v>
      </c>
      <c r="CD32" s="210">
        <f t="shared" si="23"/>
        <v>31456.200941915216</v>
      </c>
      <c r="CE32" s="210">
        <f t="shared" si="23"/>
        <v>32732.684458398729</v>
      </c>
      <c r="CF32" s="210">
        <f t="shared" si="23"/>
        <v>34009.16797488225</v>
      </c>
      <c r="CG32" s="210">
        <f t="shared" si="23"/>
        <v>35285.651491365767</v>
      </c>
      <c r="CH32" s="210">
        <f t="shared" si="24"/>
        <v>40110.32689181863</v>
      </c>
      <c r="CI32" s="210">
        <f t="shared" si="24"/>
        <v>45902.690987899536</v>
      </c>
      <c r="CJ32" s="210">
        <f t="shared" si="24"/>
        <v>51695.055083980449</v>
      </c>
      <c r="CK32" s="210">
        <f t="shared" si="24"/>
        <v>57487.419180061363</v>
      </c>
      <c r="CL32" s="210">
        <f t="shared" si="24"/>
        <v>63279.783276142269</v>
      </c>
      <c r="CM32" s="210">
        <f t="shared" si="24"/>
        <v>69072.147372223175</v>
      </c>
      <c r="CN32" s="210">
        <f t="shared" si="24"/>
        <v>74864.511468304088</v>
      </c>
      <c r="CO32" s="210">
        <f t="shared" si="24"/>
        <v>80656.875564385002</v>
      </c>
      <c r="CP32" s="210">
        <f t="shared" si="24"/>
        <v>86449.239660465915</v>
      </c>
      <c r="CQ32" s="210">
        <f t="shared" si="24"/>
        <v>92241.603756546829</v>
      </c>
      <c r="CR32" s="210">
        <f t="shared" si="25"/>
        <v>98033.967852627742</v>
      </c>
      <c r="CS32" s="210">
        <f t="shared" si="25"/>
        <v>103826.33194870866</v>
      </c>
      <c r="CT32" s="210">
        <f t="shared" si="25"/>
        <v>109618.69604478957</v>
      </c>
      <c r="CU32" s="210">
        <f t="shared" si="25"/>
        <v>115411.06014087048</v>
      </c>
      <c r="CV32" s="210">
        <f t="shared" si="25"/>
        <v>121203.4242369514</v>
      </c>
      <c r="CW32" s="210">
        <f t="shared" si="25"/>
        <v>126995.78833303228</v>
      </c>
      <c r="CX32" s="210">
        <f t="shared" si="25"/>
        <v>129064.48979591836</v>
      </c>
      <c r="CY32" s="210">
        <f t="shared" si="25"/>
        <v>129064.48979591836</v>
      </c>
      <c r="CZ32" s="210">
        <f t="shared" si="25"/>
        <v>129064.48979591836</v>
      </c>
      <c r="DA32" s="210">
        <f t="shared" si="25"/>
        <v>129064.48979591836</v>
      </c>
    </row>
    <row r="33" spans="1:105">
      <c r="A33" s="201" t="str">
        <f>Income!A81</f>
        <v>Self - employment</v>
      </c>
      <c r="B33" s="203">
        <f>Income!B81</f>
        <v>2390.204081632653</v>
      </c>
      <c r="C33" s="203">
        <f>Income!C81</f>
        <v>1682.8571428571429</v>
      </c>
      <c r="D33" s="203">
        <f>Income!D81</f>
        <v>8971.2653061224501</v>
      </c>
      <c r="E33" s="203">
        <f>Income!E81</f>
        <v>979.59183673469374</v>
      </c>
      <c r="F33" s="210">
        <f t="shared" si="16"/>
        <v>2390.204081632653</v>
      </c>
      <c r="G33" s="210">
        <f t="shared" si="16"/>
        <v>2390.204081632653</v>
      </c>
      <c r="H33" s="210">
        <f t="shared" si="16"/>
        <v>2390.204081632653</v>
      </c>
      <c r="I33" s="210">
        <f t="shared" si="16"/>
        <v>2390.204081632653</v>
      </c>
      <c r="J33" s="210">
        <f t="shared" si="16"/>
        <v>2390.204081632653</v>
      </c>
      <c r="K33" s="210">
        <f t="shared" si="16"/>
        <v>2390.204081632653</v>
      </c>
      <c r="L33" s="210">
        <f t="shared" si="16"/>
        <v>2390.204081632653</v>
      </c>
      <c r="M33" s="210">
        <f t="shared" si="16"/>
        <v>2390.204081632653</v>
      </c>
      <c r="N33" s="210">
        <f t="shared" si="16"/>
        <v>2390.204081632653</v>
      </c>
      <c r="O33" s="210">
        <f t="shared" si="16"/>
        <v>2390.204081632653</v>
      </c>
      <c r="P33" s="210">
        <f t="shared" si="17"/>
        <v>2390.204081632653</v>
      </c>
      <c r="Q33" s="210">
        <f t="shared" si="17"/>
        <v>2390.204081632653</v>
      </c>
      <c r="R33" s="210">
        <f t="shared" si="17"/>
        <v>2390.204081632653</v>
      </c>
      <c r="S33" s="210">
        <f t="shared" si="17"/>
        <v>2390.204081632653</v>
      </c>
      <c r="T33" s="210">
        <f t="shared" si="17"/>
        <v>2390.204081632653</v>
      </c>
      <c r="U33" s="210">
        <f t="shared" si="17"/>
        <v>2390.204081632653</v>
      </c>
      <c r="V33" s="210">
        <f t="shared" si="17"/>
        <v>2390.204081632653</v>
      </c>
      <c r="W33" s="210">
        <f t="shared" si="17"/>
        <v>2390.204081632653</v>
      </c>
      <c r="X33" s="210">
        <f t="shared" si="17"/>
        <v>2379.7580297941963</v>
      </c>
      <c r="Y33" s="210">
        <f t="shared" si="17"/>
        <v>2358.8659261172825</v>
      </c>
      <c r="Z33" s="210">
        <f t="shared" si="18"/>
        <v>2337.9738224403686</v>
      </c>
      <c r="AA33" s="210">
        <f t="shared" si="18"/>
        <v>2317.0817187634548</v>
      </c>
      <c r="AB33" s="210">
        <f t="shared" si="18"/>
        <v>2296.1896150865409</v>
      </c>
      <c r="AC33" s="210">
        <f t="shared" si="18"/>
        <v>2275.2975114096271</v>
      </c>
      <c r="AD33" s="210">
        <f t="shared" si="18"/>
        <v>2254.4054077327132</v>
      </c>
      <c r="AE33" s="210">
        <f t="shared" si="18"/>
        <v>2233.5133040557994</v>
      </c>
      <c r="AF33" s="210">
        <f t="shared" si="18"/>
        <v>2212.6212003788855</v>
      </c>
      <c r="AG33" s="210">
        <f t="shared" si="18"/>
        <v>2191.7290967019717</v>
      </c>
      <c r="AH33" s="210">
        <f t="shared" si="18"/>
        <v>2170.8369930250583</v>
      </c>
      <c r="AI33" s="210">
        <f t="shared" si="18"/>
        <v>2149.9448893481444</v>
      </c>
      <c r="AJ33" s="210">
        <f t="shared" si="19"/>
        <v>2129.0527856712306</v>
      </c>
      <c r="AK33" s="210">
        <f t="shared" si="19"/>
        <v>2108.1606819943167</v>
      </c>
      <c r="AL33" s="210">
        <f t="shared" si="19"/>
        <v>2087.2685783174029</v>
      </c>
      <c r="AM33" s="210">
        <f t="shared" si="19"/>
        <v>2066.3764746404891</v>
      </c>
      <c r="AN33" s="210">
        <f t="shared" si="19"/>
        <v>2045.4843709635752</v>
      </c>
      <c r="AO33" s="210">
        <f t="shared" si="19"/>
        <v>2024.5922672866616</v>
      </c>
      <c r="AP33" s="210">
        <f t="shared" si="19"/>
        <v>2003.7001636097477</v>
      </c>
      <c r="AQ33" s="210">
        <f t="shared" si="19"/>
        <v>1982.8080599328339</v>
      </c>
      <c r="AR33" s="210">
        <f t="shared" si="19"/>
        <v>1961.9159562559203</v>
      </c>
      <c r="AS33" s="210">
        <f t="shared" si="19"/>
        <v>1941.0238525790064</v>
      </c>
      <c r="AT33" s="210">
        <f t="shared" si="20"/>
        <v>1920.1317489020926</v>
      </c>
      <c r="AU33" s="210">
        <f t="shared" si="20"/>
        <v>1899.2396452251787</v>
      </c>
      <c r="AV33" s="210">
        <f t="shared" si="20"/>
        <v>1878.3475415482649</v>
      </c>
      <c r="AW33" s="210">
        <f t="shared" si="20"/>
        <v>1857.455437871351</v>
      </c>
      <c r="AX33" s="210">
        <f t="shared" si="20"/>
        <v>1836.5633341944374</v>
      </c>
      <c r="AY33" s="210">
        <f t="shared" si="20"/>
        <v>1815.6712305175236</v>
      </c>
      <c r="AZ33" s="210">
        <f t="shared" si="20"/>
        <v>1794.7791268406099</v>
      </c>
      <c r="BA33" s="210">
        <f t="shared" si="20"/>
        <v>1773.8870231636961</v>
      </c>
      <c r="BB33" s="210">
        <f t="shared" si="20"/>
        <v>1752.9949194867822</v>
      </c>
      <c r="BC33" s="210">
        <f t="shared" si="20"/>
        <v>1732.1028158098684</v>
      </c>
      <c r="BD33" s="210">
        <f t="shared" si="21"/>
        <v>1711.2107121329545</v>
      </c>
      <c r="BE33" s="210">
        <f t="shared" si="21"/>
        <v>1690.3186084560407</v>
      </c>
      <c r="BF33" s="210">
        <f t="shared" si="21"/>
        <v>1851.0511773940334</v>
      </c>
      <c r="BG33" s="210">
        <f t="shared" si="21"/>
        <v>2112.6863422291981</v>
      </c>
      <c r="BH33" s="210">
        <f t="shared" si="21"/>
        <v>2374.3215070643632</v>
      </c>
      <c r="BI33" s="210">
        <f t="shared" si="21"/>
        <v>2635.9566718995279</v>
      </c>
      <c r="BJ33" s="210">
        <f t="shared" si="21"/>
        <v>2897.5918367346931</v>
      </c>
      <c r="BK33" s="210">
        <f t="shared" si="21"/>
        <v>3159.2270015698577</v>
      </c>
      <c r="BL33" s="210">
        <f t="shared" si="21"/>
        <v>3420.8621664050224</v>
      </c>
      <c r="BM33" s="210">
        <f t="shared" si="21"/>
        <v>3682.4973312401871</v>
      </c>
      <c r="BN33" s="210">
        <f t="shared" si="22"/>
        <v>3944.1324960753518</v>
      </c>
      <c r="BO33" s="210">
        <f t="shared" si="22"/>
        <v>4205.7676609105174</v>
      </c>
      <c r="BP33" s="210">
        <f t="shared" si="22"/>
        <v>4467.4028257456821</v>
      </c>
      <c r="BQ33" s="210">
        <f t="shared" si="22"/>
        <v>4729.0379905808468</v>
      </c>
      <c r="BR33" s="210">
        <f t="shared" si="22"/>
        <v>4990.6731554160115</v>
      </c>
      <c r="BS33" s="210">
        <f t="shared" si="22"/>
        <v>5252.3083202511762</v>
      </c>
      <c r="BT33" s="210">
        <f t="shared" si="22"/>
        <v>5513.9434850863418</v>
      </c>
      <c r="BU33" s="210">
        <f t="shared" si="22"/>
        <v>5775.5786499215055</v>
      </c>
      <c r="BV33" s="210">
        <f t="shared" si="22"/>
        <v>6037.2138147566711</v>
      </c>
      <c r="BW33" s="210">
        <f t="shared" si="22"/>
        <v>6298.8489795918358</v>
      </c>
      <c r="BX33" s="210">
        <f t="shared" si="23"/>
        <v>6560.4841444270005</v>
      </c>
      <c r="BY33" s="210">
        <f t="shared" si="23"/>
        <v>6822.1193092621652</v>
      </c>
      <c r="BZ33" s="210">
        <f t="shared" si="23"/>
        <v>7083.7544740973308</v>
      </c>
      <c r="CA33" s="210">
        <f t="shared" si="23"/>
        <v>7345.3896389324955</v>
      </c>
      <c r="CB33" s="210">
        <f t="shared" si="23"/>
        <v>7607.0248037676593</v>
      </c>
      <c r="CC33" s="210">
        <f t="shared" si="23"/>
        <v>7868.6599686028248</v>
      </c>
      <c r="CD33" s="210">
        <f t="shared" si="23"/>
        <v>8130.2951334379895</v>
      </c>
      <c r="CE33" s="210">
        <f t="shared" si="23"/>
        <v>8391.9302982731533</v>
      </c>
      <c r="CF33" s="210">
        <f t="shared" si="23"/>
        <v>8653.5654631083198</v>
      </c>
      <c r="CG33" s="210">
        <f t="shared" si="23"/>
        <v>8915.2006279434827</v>
      </c>
      <c r="CH33" s="210">
        <f t="shared" si="24"/>
        <v>8582.2900487628722</v>
      </c>
      <c r="CI33" s="210">
        <f t="shared" si="24"/>
        <v>8087.2306303052246</v>
      </c>
      <c r="CJ33" s="210">
        <f t="shared" si="24"/>
        <v>7592.1712118475753</v>
      </c>
      <c r="CK33" s="210">
        <f t="shared" si="24"/>
        <v>7097.1117933899268</v>
      </c>
      <c r="CL33" s="210">
        <f t="shared" si="24"/>
        <v>6602.0523749322783</v>
      </c>
      <c r="CM33" s="210">
        <f t="shared" si="24"/>
        <v>6106.992956474629</v>
      </c>
      <c r="CN33" s="210">
        <f t="shared" si="24"/>
        <v>5611.9335380169805</v>
      </c>
      <c r="CO33" s="210">
        <f t="shared" si="24"/>
        <v>5116.874119559332</v>
      </c>
      <c r="CP33" s="210">
        <f t="shared" si="24"/>
        <v>4621.8147011016827</v>
      </c>
      <c r="CQ33" s="210">
        <f t="shared" si="24"/>
        <v>4126.7552826440342</v>
      </c>
      <c r="CR33" s="210">
        <f t="shared" si="25"/>
        <v>3631.6958641863848</v>
      </c>
      <c r="CS33" s="210">
        <f t="shared" si="25"/>
        <v>3136.6364457287373</v>
      </c>
      <c r="CT33" s="210">
        <f t="shared" si="25"/>
        <v>2641.5770272710888</v>
      </c>
      <c r="CU33" s="210">
        <f t="shared" si="25"/>
        <v>2146.5176088134394</v>
      </c>
      <c r="CV33" s="210">
        <f t="shared" si="25"/>
        <v>1651.458190355791</v>
      </c>
      <c r="CW33" s="210">
        <f t="shared" si="25"/>
        <v>1156.3987718981425</v>
      </c>
      <c r="CX33" s="210">
        <f t="shared" si="25"/>
        <v>979.59183673469374</v>
      </c>
      <c r="CY33" s="210">
        <f t="shared" si="25"/>
        <v>979.59183673469374</v>
      </c>
      <c r="CZ33" s="210">
        <f t="shared" si="25"/>
        <v>979.59183673469374</v>
      </c>
      <c r="DA33" s="210">
        <f t="shared" si="25"/>
        <v>979.59183673469374</v>
      </c>
    </row>
    <row r="34" spans="1:105">
      <c r="A34" s="201" t="str">
        <f>Income!A82</f>
        <v>Small business/petty trading</v>
      </c>
      <c r="B34" s="203">
        <f>Income!B82</f>
        <v>587.75510204081638</v>
      </c>
      <c r="C34" s="203">
        <f>Income!C82</f>
        <v>2005.7142857142856</v>
      </c>
      <c r="D34" s="203">
        <f>Income!D82</f>
        <v>13302.857142857143</v>
      </c>
      <c r="E34" s="203">
        <f>Income!E82</f>
        <v>42253.714285714283</v>
      </c>
      <c r="F34" s="210">
        <f t="shared" si="16"/>
        <v>587.75510204081638</v>
      </c>
      <c r="G34" s="210">
        <f t="shared" si="16"/>
        <v>587.75510204081638</v>
      </c>
      <c r="H34" s="210">
        <f t="shared" si="16"/>
        <v>587.75510204081638</v>
      </c>
      <c r="I34" s="210">
        <f t="shared" si="16"/>
        <v>587.75510204081638</v>
      </c>
      <c r="J34" s="210">
        <f t="shared" si="16"/>
        <v>587.75510204081638</v>
      </c>
      <c r="K34" s="210">
        <f t="shared" si="16"/>
        <v>587.75510204081638</v>
      </c>
      <c r="L34" s="210">
        <f t="shared" si="16"/>
        <v>587.75510204081638</v>
      </c>
      <c r="M34" s="210">
        <f t="shared" si="16"/>
        <v>587.75510204081638</v>
      </c>
      <c r="N34" s="210">
        <f t="shared" si="16"/>
        <v>587.75510204081638</v>
      </c>
      <c r="O34" s="210">
        <f t="shared" si="16"/>
        <v>587.75510204081638</v>
      </c>
      <c r="P34" s="210">
        <f t="shared" si="17"/>
        <v>587.75510204081638</v>
      </c>
      <c r="Q34" s="210">
        <f t="shared" si="17"/>
        <v>587.75510204081638</v>
      </c>
      <c r="R34" s="210">
        <f t="shared" si="17"/>
        <v>587.75510204081638</v>
      </c>
      <c r="S34" s="210">
        <f t="shared" si="17"/>
        <v>587.75510204081638</v>
      </c>
      <c r="T34" s="210">
        <f t="shared" si="17"/>
        <v>587.75510204081638</v>
      </c>
      <c r="U34" s="210">
        <f t="shared" si="17"/>
        <v>587.75510204081638</v>
      </c>
      <c r="V34" s="210">
        <f t="shared" si="17"/>
        <v>587.75510204081638</v>
      </c>
      <c r="W34" s="210">
        <f t="shared" si="17"/>
        <v>587.75510204081638</v>
      </c>
      <c r="X34" s="210">
        <f t="shared" si="17"/>
        <v>608.6954275381039</v>
      </c>
      <c r="Y34" s="210">
        <f t="shared" si="17"/>
        <v>650.57607853267893</v>
      </c>
      <c r="Z34" s="210">
        <f t="shared" si="18"/>
        <v>692.45672952725397</v>
      </c>
      <c r="AA34" s="210">
        <f t="shared" si="18"/>
        <v>734.337380521829</v>
      </c>
      <c r="AB34" s="210">
        <f t="shared" si="18"/>
        <v>776.21803151640404</v>
      </c>
      <c r="AC34" s="210">
        <f t="shared" si="18"/>
        <v>818.09868251097907</v>
      </c>
      <c r="AD34" s="210">
        <f t="shared" si="18"/>
        <v>859.97933350555411</v>
      </c>
      <c r="AE34" s="210">
        <f t="shared" si="18"/>
        <v>901.85998450012914</v>
      </c>
      <c r="AF34" s="210">
        <f t="shared" si="18"/>
        <v>943.74063549470418</v>
      </c>
      <c r="AG34" s="210">
        <f t="shared" si="18"/>
        <v>985.62128648927921</v>
      </c>
      <c r="AH34" s="210">
        <f t="shared" si="18"/>
        <v>1027.5019374838541</v>
      </c>
      <c r="AI34" s="210">
        <f t="shared" si="18"/>
        <v>1069.3825884784292</v>
      </c>
      <c r="AJ34" s="210">
        <f t="shared" si="19"/>
        <v>1111.2632394730044</v>
      </c>
      <c r="AK34" s="210">
        <f t="shared" si="19"/>
        <v>1153.1438904675792</v>
      </c>
      <c r="AL34" s="210">
        <f t="shared" si="19"/>
        <v>1195.0245414621545</v>
      </c>
      <c r="AM34" s="210">
        <f t="shared" si="19"/>
        <v>1236.9051924567293</v>
      </c>
      <c r="AN34" s="210">
        <f t="shared" si="19"/>
        <v>1278.7858434513046</v>
      </c>
      <c r="AO34" s="210">
        <f t="shared" si="19"/>
        <v>1320.6664944458794</v>
      </c>
      <c r="AP34" s="210">
        <f t="shared" si="19"/>
        <v>1362.5471454404546</v>
      </c>
      <c r="AQ34" s="210">
        <f t="shared" si="19"/>
        <v>1404.4277964350294</v>
      </c>
      <c r="AR34" s="210">
        <f t="shared" si="19"/>
        <v>1446.3084474296047</v>
      </c>
      <c r="AS34" s="210">
        <f t="shared" si="19"/>
        <v>1488.1890984241795</v>
      </c>
      <c r="AT34" s="210">
        <f t="shared" si="20"/>
        <v>1530.0697494187546</v>
      </c>
      <c r="AU34" s="210">
        <f t="shared" si="20"/>
        <v>1571.9504004133296</v>
      </c>
      <c r="AV34" s="210">
        <f t="shared" si="20"/>
        <v>1613.8310514079046</v>
      </c>
      <c r="AW34" s="210">
        <f t="shared" si="20"/>
        <v>1655.7117024024797</v>
      </c>
      <c r="AX34" s="210">
        <f t="shared" si="20"/>
        <v>1697.5923533970547</v>
      </c>
      <c r="AY34" s="210">
        <f t="shared" si="20"/>
        <v>1739.4730043916297</v>
      </c>
      <c r="AZ34" s="210">
        <f t="shared" si="20"/>
        <v>1781.3536553862048</v>
      </c>
      <c r="BA34" s="210">
        <f t="shared" si="20"/>
        <v>1823.2343063807798</v>
      </c>
      <c r="BB34" s="210">
        <f t="shared" si="20"/>
        <v>1865.1149573753548</v>
      </c>
      <c r="BC34" s="210">
        <f t="shared" si="20"/>
        <v>1906.9956083699299</v>
      </c>
      <c r="BD34" s="210">
        <f t="shared" si="21"/>
        <v>1948.8762593645051</v>
      </c>
      <c r="BE34" s="210">
        <f t="shared" si="21"/>
        <v>1990.7569103590802</v>
      </c>
      <c r="BF34" s="210">
        <f t="shared" si="21"/>
        <v>2266.4175824175804</v>
      </c>
      <c r="BG34" s="210">
        <f t="shared" si="21"/>
        <v>2671.9560439560419</v>
      </c>
      <c r="BH34" s="210">
        <f t="shared" si="21"/>
        <v>3077.4945054945038</v>
      </c>
      <c r="BI34" s="210">
        <f t="shared" si="21"/>
        <v>3483.0329670329647</v>
      </c>
      <c r="BJ34" s="210">
        <f t="shared" si="21"/>
        <v>3888.5714285714266</v>
      </c>
      <c r="BK34" s="210">
        <f t="shared" si="21"/>
        <v>4294.1098901098876</v>
      </c>
      <c r="BL34" s="210">
        <f t="shared" si="21"/>
        <v>4699.6483516483495</v>
      </c>
      <c r="BM34" s="210">
        <f t="shared" si="21"/>
        <v>5105.1868131868105</v>
      </c>
      <c r="BN34" s="210">
        <f t="shared" si="22"/>
        <v>5510.7252747252724</v>
      </c>
      <c r="BO34" s="210">
        <f t="shared" si="22"/>
        <v>5916.2637362637333</v>
      </c>
      <c r="BP34" s="210">
        <f t="shared" si="22"/>
        <v>6321.8021978021952</v>
      </c>
      <c r="BQ34" s="210">
        <f t="shared" si="22"/>
        <v>6727.3406593406571</v>
      </c>
      <c r="BR34" s="210">
        <f t="shared" si="22"/>
        <v>7132.8791208791181</v>
      </c>
      <c r="BS34" s="210">
        <f t="shared" si="22"/>
        <v>7538.41758241758</v>
      </c>
      <c r="BT34" s="210">
        <f t="shared" si="22"/>
        <v>7943.956043956041</v>
      </c>
      <c r="BU34" s="210">
        <f t="shared" si="22"/>
        <v>8349.4945054945038</v>
      </c>
      <c r="BV34" s="210">
        <f t="shared" si="22"/>
        <v>8755.0329670329629</v>
      </c>
      <c r="BW34" s="210">
        <f t="shared" si="22"/>
        <v>9160.5714285714257</v>
      </c>
      <c r="BX34" s="210">
        <f t="shared" si="23"/>
        <v>9566.1098901098885</v>
      </c>
      <c r="BY34" s="210">
        <f t="shared" si="23"/>
        <v>9971.6483516483477</v>
      </c>
      <c r="BZ34" s="210">
        <f t="shared" si="23"/>
        <v>10377.18681318681</v>
      </c>
      <c r="CA34" s="210">
        <f t="shared" si="23"/>
        <v>10782.725274725271</v>
      </c>
      <c r="CB34" s="210">
        <f t="shared" si="23"/>
        <v>11188.263736263734</v>
      </c>
      <c r="CC34" s="210">
        <f t="shared" si="23"/>
        <v>11593.802197802195</v>
      </c>
      <c r="CD34" s="210">
        <f t="shared" si="23"/>
        <v>11999.340659340656</v>
      </c>
      <c r="CE34" s="210">
        <f t="shared" si="23"/>
        <v>12404.879120879117</v>
      </c>
      <c r="CF34" s="210">
        <f t="shared" si="23"/>
        <v>12810.41758241758</v>
      </c>
      <c r="CG34" s="210">
        <f t="shared" si="23"/>
        <v>13215.956043956041</v>
      </c>
      <c r="CH34" s="210">
        <f t="shared" si="24"/>
        <v>14711.969658659909</v>
      </c>
      <c r="CI34" s="210">
        <f t="shared" si="24"/>
        <v>16505.385587863449</v>
      </c>
      <c r="CJ34" s="210">
        <f t="shared" si="24"/>
        <v>18298.80151706699</v>
      </c>
      <c r="CK34" s="210">
        <f t="shared" si="24"/>
        <v>20092.21744627053</v>
      </c>
      <c r="CL34" s="210">
        <f t="shared" si="24"/>
        <v>21885.63337547407</v>
      </c>
      <c r="CM34" s="210">
        <f t="shared" si="24"/>
        <v>23679.04930467761</v>
      </c>
      <c r="CN34" s="210">
        <f t="shared" si="24"/>
        <v>25472.46523388115</v>
      </c>
      <c r="CO34" s="210">
        <f t="shared" si="24"/>
        <v>27265.88116308469</v>
      </c>
      <c r="CP34" s="210">
        <f t="shared" si="24"/>
        <v>29059.29709228823</v>
      </c>
      <c r="CQ34" s="210">
        <f t="shared" si="24"/>
        <v>30852.713021491771</v>
      </c>
      <c r="CR34" s="210">
        <f t="shared" si="25"/>
        <v>32646.128950695311</v>
      </c>
      <c r="CS34" s="210">
        <f t="shared" si="25"/>
        <v>34439.544879898851</v>
      </c>
      <c r="CT34" s="210">
        <f t="shared" si="25"/>
        <v>36232.960809102391</v>
      </c>
      <c r="CU34" s="210">
        <f t="shared" si="25"/>
        <v>38026.376738305931</v>
      </c>
      <c r="CV34" s="210">
        <f t="shared" si="25"/>
        <v>39819.792667509471</v>
      </c>
      <c r="CW34" s="210">
        <f t="shared" si="25"/>
        <v>41613.208596713012</v>
      </c>
      <c r="CX34" s="210">
        <f t="shared" si="25"/>
        <v>42253.714285714283</v>
      </c>
      <c r="CY34" s="210">
        <f t="shared" si="25"/>
        <v>42253.714285714283</v>
      </c>
      <c r="CZ34" s="210">
        <f t="shared" si="25"/>
        <v>42253.714285714283</v>
      </c>
      <c r="DA34" s="210">
        <f t="shared" si="25"/>
        <v>42253.714285714283</v>
      </c>
    </row>
    <row r="35" spans="1:105">
      <c r="A35" s="201" t="str">
        <f>Income!A83</f>
        <v>Food transfer - official</v>
      </c>
      <c r="B35" s="203">
        <f>Income!B83</f>
        <v>1380.7034018818351</v>
      </c>
      <c r="C35" s="203">
        <f>Income!C83</f>
        <v>1393.5836886007596</v>
      </c>
      <c r="D35" s="203">
        <f>Income!D83</f>
        <v>1170.5938681996413</v>
      </c>
      <c r="E35" s="203">
        <f>Income!E83</f>
        <v>666.03909844902307</v>
      </c>
      <c r="F35" s="210">
        <f t="shared" si="16"/>
        <v>1380.7034018818351</v>
      </c>
      <c r="G35" s="210">
        <f t="shared" si="16"/>
        <v>1380.7034018818351</v>
      </c>
      <c r="H35" s="210">
        <f t="shared" si="16"/>
        <v>1380.7034018818351</v>
      </c>
      <c r="I35" s="210">
        <f t="shared" si="16"/>
        <v>1380.7034018818351</v>
      </c>
      <c r="J35" s="210">
        <f t="shared" si="16"/>
        <v>1380.7034018818351</v>
      </c>
      <c r="K35" s="210">
        <f t="shared" si="16"/>
        <v>1380.7034018818351</v>
      </c>
      <c r="L35" s="210">
        <f t="shared" si="16"/>
        <v>1380.7034018818351</v>
      </c>
      <c r="M35" s="210">
        <f t="shared" si="16"/>
        <v>1380.7034018818351</v>
      </c>
      <c r="N35" s="210">
        <f t="shared" si="16"/>
        <v>1380.7034018818351</v>
      </c>
      <c r="O35" s="210">
        <f t="shared" si="16"/>
        <v>1380.7034018818351</v>
      </c>
      <c r="P35" s="210">
        <f t="shared" si="17"/>
        <v>1380.7034018818351</v>
      </c>
      <c r="Q35" s="210">
        <f t="shared" si="17"/>
        <v>1380.7034018818351</v>
      </c>
      <c r="R35" s="210">
        <f t="shared" si="17"/>
        <v>1380.7034018818351</v>
      </c>
      <c r="S35" s="210">
        <f t="shared" si="17"/>
        <v>1380.7034018818351</v>
      </c>
      <c r="T35" s="210">
        <f t="shared" si="17"/>
        <v>1380.7034018818351</v>
      </c>
      <c r="U35" s="210">
        <f t="shared" si="17"/>
        <v>1380.7034018818351</v>
      </c>
      <c r="V35" s="210">
        <f t="shared" si="17"/>
        <v>1380.7034018818351</v>
      </c>
      <c r="W35" s="210">
        <f t="shared" si="17"/>
        <v>1380.7034018818351</v>
      </c>
      <c r="X35" s="210">
        <f t="shared" si="17"/>
        <v>1380.893617086545</v>
      </c>
      <c r="Y35" s="210">
        <f t="shared" si="17"/>
        <v>1381.2740474959646</v>
      </c>
      <c r="Z35" s="210">
        <f t="shared" si="18"/>
        <v>1381.6544779053845</v>
      </c>
      <c r="AA35" s="210">
        <f t="shared" si="18"/>
        <v>1382.0349083148042</v>
      </c>
      <c r="AB35" s="210">
        <f t="shared" si="18"/>
        <v>1382.4153387242238</v>
      </c>
      <c r="AC35" s="210">
        <f t="shared" si="18"/>
        <v>1382.7957691336435</v>
      </c>
      <c r="AD35" s="210">
        <f t="shared" si="18"/>
        <v>1383.1761995430631</v>
      </c>
      <c r="AE35" s="210">
        <f t="shared" si="18"/>
        <v>1383.556629952483</v>
      </c>
      <c r="AF35" s="210">
        <f t="shared" si="18"/>
        <v>1383.9370603619027</v>
      </c>
      <c r="AG35" s="210">
        <f t="shared" si="18"/>
        <v>1384.3174907713224</v>
      </c>
      <c r="AH35" s="210">
        <f t="shared" si="18"/>
        <v>1384.697921180742</v>
      </c>
      <c r="AI35" s="210">
        <f t="shared" si="18"/>
        <v>1385.0783515901619</v>
      </c>
      <c r="AJ35" s="210">
        <f t="shared" si="19"/>
        <v>1385.4587819995816</v>
      </c>
      <c r="AK35" s="210">
        <f t="shared" si="19"/>
        <v>1385.8392124090012</v>
      </c>
      <c r="AL35" s="210">
        <f t="shared" si="19"/>
        <v>1386.2196428184209</v>
      </c>
      <c r="AM35" s="210">
        <f t="shared" si="19"/>
        <v>1386.6000732278405</v>
      </c>
      <c r="AN35" s="210">
        <f t="shared" si="19"/>
        <v>1386.9805036372604</v>
      </c>
      <c r="AO35" s="210">
        <f t="shared" si="19"/>
        <v>1387.3609340466801</v>
      </c>
      <c r="AP35" s="210">
        <f t="shared" si="19"/>
        <v>1387.7413644560997</v>
      </c>
      <c r="AQ35" s="210">
        <f t="shared" si="19"/>
        <v>1388.1217948655194</v>
      </c>
      <c r="AR35" s="210">
        <f t="shared" si="19"/>
        <v>1388.5022252749393</v>
      </c>
      <c r="AS35" s="210">
        <f t="shared" si="19"/>
        <v>1388.882655684359</v>
      </c>
      <c r="AT35" s="210">
        <f t="shared" si="20"/>
        <v>1389.2630860937786</v>
      </c>
      <c r="AU35" s="210">
        <f t="shared" si="20"/>
        <v>1389.6435165031983</v>
      </c>
      <c r="AV35" s="210">
        <f t="shared" si="20"/>
        <v>1390.0239469126179</v>
      </c>
      <c r="AW35" s="210">
        <f t="shared" si="20"/>
        <v>1390.4043773220378</v>
      </c>
      <c r="AX35" s="210">
        <f t="shared" si="20"/>
        <v>1390.7848077314575</v>
      </c>
      <c r="AY35" s="210">
        <f t="shared" si="20"/>
        <v>1391.1652381408771</v>
      </c>
      <c r="AZ35" s="210">
        <f t="shared" si="20"/>
        <v>1391.5456685502968</v>
      </c>
      <c r="BA35" s="210">
        <f t="shared" si="20"/>
        <v>1391.9260989597167</v>
      </c>
      <c r="BB35" s="210">
        <f t="shared" si="20"/>
        <v>1392.3065293691363</v>
      </c>
      <c r="BC35" s="210">
        <f t="shared" si="20"/>
        <v>1392.686959778556</v>
      </c>
      <c r="BD35" s="210">
        <f t="shared" si="21"/>
        <v>1393.0673901879757</v>
      </c>
      <c r="BE35" s="210">
        <f t="shared" si="21"/>
        <v>1393.4478205973953</v>
      </c>
      <c r="BF35" s="210">
        <f t="shared" si="21"/>
        <v>1388.4377696684262</v>
      </c>
      <c r="BG35" s="210">
        <f t="shared" si="21"/>
        <v>1380.4330068847962</v>
      </c>
      <c r="BH35" s="210">
        <f t="shared" si="21"/>
        <v>1372.4282441011665</v>
      </c>
      <c r="BI35" s="210">
        <f t="shared" si="21"/>
        <v>1364.4234813175365</v>
      </c>
      <c r="BJ35" s="210">
        <f t="shared" si="21"/>
        <v>1356.4187185339065</v>
      </c>
      <c r="BK35" s="210">
        <f t="shared" si="21"/>
        <v>1348.4139557502767</v>
      </c>
      <c r="BL35" s="210">
        <f t="shared" si="21"/>
        <v>1340.4091929666467</v>
      </c>
      <c r="BM35" s="210">
        <f t="shared" si="21"/>
        <v>1332.404430183017</v>
      </c>
      <c r="BN35" s="210">
        <f t="shared" si="22"/>
        <v>1324.399667399387</v>
      </c>
      <c r="BO35" s="210">
        <f t="shared" si="22"/>
        <v>1316.3949046157572</v>
      </c>
      <c r="BP35" s="210">
        <f t="shared" si="22"/>
        <v>1308.3901418321273</v>
      </c>
      <c r="BQ35" s="210">
        <f t="shared" si="22"/>
        <v>1300.3853790484973</v>
      </c>
      <c r="BR35" s="210">
        <f t="shared" si="22"/>
        <v>1292.3806162648675</v>
      </c>
      <c r="BS35" s="210">
        <f t="shared" si="22"/>
        <v>1284.3758534812375</v>
      </c>
      <c r="BT35" s="210">
        <f t="shared" si="22"/>
        <v>1276.3710906976078</v>
      </c>
      <c r="BU35" s="210">
        <f t="shared" si="22"/>
        <v>1268.3663279139778</v>
      </c>
      <c r="BV35" s="210">
        <f t="shared" si="22"/>
        <v>1260.361565130348</v>
      </c>
      <c r="BW35" s="210">
        <f t="shared" si="22"/>
        <v>1252.356802346718</v>
      </c>
      <c r="BX35" s="210">
        <f t="shared" si="23"/>
        <v>1244.3520395630883</v>
      </c>
      <c r="BY35" s="210">
        <f t="shared" si="23"/>
        <v>1236.3472767794583</v>
      </c>
      <c r="BZ35" s="210">
        <f t="shared" si="23"/>
        <v>1228.3425139958285</v>
      </c>
      <c r="CA35" s="210">
        <f t="shared" si="23"/>
        <v>1220.3377512121986</v>
      </c>
      <c r="CB35" s="210">
        <f t="shared" si="23"/>
        <v>1212.3329884285686</v>
      </c>
      <c r="CC35" s="210">
        <f t="shared" si="23"/>
        <v>1204.3282256449388</v>
      </c>
      <c r="CD35" s="210">
        <f t="shared" si="23"/>
        <v>1196.3234628613088</v>
      </c>
      <c r="CE35" s="210">
        <f t="shared" si="23"/>
        <v>1188.3187000776788</v>
      </c>
      <c r="CF35" s="210">
        <f t="shared" si="23"/>
        <v>1180.3139372940491</v>
      </c>
      <c r="CG35" s="210">
        <f t="shared" si="23"/>
        <v>1172.3091745104191</v>
      </c>
      <c r="CH35" s="210">
        <f t="shared" si="24"/>
        <v>1146.0358926808062</v>
      </c>
      <c r="CI35" s="210">
        <f t="shared" si="24"/>
        <v>1114.7802874750157</v>
      </c>
      <c r="CJ35" s="210">
        <f t="shared" si="24"/>
        <v>1083.5246822692252</v>
      </c>
      <c r="CK35" s="210">
        <f t="shared" si="24"/>
        <v>1052.2690770634347</v>
      </c>
      <c r="CL35" s="210">
        <f t="shared" si="24"/>
        <v>1021.013471857644</v>
      </c>
      <c r="CM35" s="210">
        <f t="shared" si="24"/>
        <v>989.75786665185353</v>
      </c>
      <c r="CN35" s="210">
        <f t="shared" si="24"/>
        <v>958.50226144606302</v>
      </c>
      <c r="CO35" s="210">
        <f t="shared" si="24"/>
        <v>927.2466562402725</v>
      </c>
      <c r="CP35" s="210">
        <f t="shared" si="24"/>
        <v>895.99105103448198</v>
      </c>
      <c r="CQ35" s="210">
        <f t="shared" si="24"/>
        <v>864.73544582869147</v>
      </c>
      <c r="CR35" s="210">
        <f t="shared" si="25"/>
        <v>833.47984062290095</v>
      </c>
      <c r="CS35" s="210">
        <f t="shared" si="25"/>
        <v>802.22423541711044</v>
      </c>
      <c r="CT35" s="210">
        <f t="shared" si="25"/>
        <v>770.96863021132003</v>
      </c>
      <c r="CU35" s="210">
        <f t="shared" si="25"/>
        <v>739.71302500552952</v>
      </c>
      <c r="CV35" s="210">
        <f t="shared" si="25"/>
        <v>708.45741979973889</v>
      </c>
      <c r="CW35" s="210">
        <f t="shared" si="25"/>
        <v>677.20181459394837</v>
      </c>
      <c r="CX35" s="210">
        <f t="shared" si="25"/>
        <v>666.03909844902307</v>
      </c>
      <c r="CY35" s="210">
        <f t="shared" si="25"/>
        <v>666.03909844902307</v>
      </c>
      <c r="CZ35" s="210">
        <f t="shared" si="25"/>
        <v>666.03909844902307</v>
      </c>
      <c r="DA35" s="210">
        <f t="shared" si="25"/>
        <v>666.03909844902307</v>
      </c>
    </row>
    <row r="36" spans="1:105">
      <c r="A36" s="201" t="str">
        <f>Income!A85</f>
        <v>Cash transfer - official</v>
      </c>
      <c r="B36" s="203">
        <f>Income!B85</f>
        <v>22422.322201369043</v>
      </c>
      <c r="C36" s="203">
        <f>Income!C85</f>
        <v>22412.509881111353</v>
      </c>
      <c r="D36" s="203">
        <f>Income!D85</f>
        <v>15920.298330847245</v>
      </c>
      <c r="E36" s="203">
        <f>Income!E85</f>
        <v>9934.0126165615275</v>
      </c>
      <c r="F36" s="210">
        <f t="shared" si="16"/>
        <v>22422.322201369043</v>
      </c>
      <c r="G36" s="210">
        <f t="shared" si="16"/>
        <v>22422.322201369043</v>
      </c>
      <c r="H36" s="210">
        <f t="shared" si="16"/>
        <v>22422.322201369043</v>
      </c>
      <c r="I36" s="210">
        <f t="shared" si="16"/>
        <v>22422.322201369043</v>
      </c>
      <c r="J36" s="210">
        <f t="shared" si="16"/>
        <v>22422.322201369043</v>
      </c>
      <c r="K36" s="210">
        <f t="shared" si="16"/>
        <v>22422.322201369043</v>
      </c>
      <c r="L36" s="210">
        <f t="shared" si="16"/>
        <v>22422.322201369043</v>
      </c>
      <c r="M36" s="210">
        <f t="shared" si="16"/>
        <v>22422.322201369043</v>
      </c>
      <c r="N36" s="210">
        <f t="shared" si="16"/>
        <v>22422.322201369043</v>
      </c>
      <c r="O36" s="210">
        <f t="shared" si="16"/>
        <v>22422.322201369043</v>
      </c>
      <c r="P36" s="210">
        <f t="shared" si="16"/>
        <v>22422.322201369043</v>
      </c>
      <c r="Q36" s="210">
        <f t="shared" si="16"/>
        <v>22422.322201369043</v>
      </c>
      <c r="R36" s="210">
        <f t="shared" si="16"/>
        <v>22422.322201369043</v>
      </c>
      <c r="S36" s="210">
        <f t="shared" si="16"/>
        <v>22422.322201369043</v>
      </c>
      <c r="T36" s="210">
        <f t="shared" si="16"/>
        <v>22422.322201369043</v>
      </c>
      <c r="U36" s="210">
        <f t="shared" si="16"/>
        <v>22422.322201369043</v>
      </c>
      <c r="V36" s="210">
        <f t="shared" si="17"/>
        <v>22422.322201369043</v>
      </c>
      <c r="W36" s="210">
        <f t="shared" si="17"/>
        <v>22422.322201369043</v>
      </c>
      <c r="X36" s="210">
        <f t="shared" si="17"/>
        <v>22422.177293685912</v>
      </c>
      <c r="Y36" s="210">
        <f t="shared" si="17"/>
        <v>22421.887478319652</v>
      </c>
      <c r="Z36" s="210">
        <f t="shared" si="17"/>
        <v>22421.597662953391</v>
      </c>
      <c r="AA36" s="210">
        <f t="shared" si="17"/>
        <v>22421.30784758713</v>
      </c>
      <c r="AB36" s="210">
        <f t="shared" si="17"/>
        <v>22421.018032220869</v>
      </c>
      <c r="AC36" s="210">
        <f t="shared" si="17"/>
        <v>22420.728216854608</v>
      </c>
      <c r="AD36" s="210">
        <f t="shared" si="17"/>
        <v>22420.438401488347</v>
      </c>
      <c r="AE36" s="210">
        <f t="shared" si="17"/>
        <v>22420.148586122086</v>
      </c>
      <c r="AF36" s="210">
        <f t="shared" si="18"/>
        <v>22419.858770755825</v>
      </c>
      <c r="AG36" s="210">
        <f t="shared" si="18"/>
        <v>22419.568955389565</v>
      </c>
      <c r="AH36" s="210">
        <f t="shared" si="18"/>
        <v>22419.279140023304</v>
      </c>
      <c r="AI36" s="210">
        <f t="shared" si="18"/>
        <v>22418.989324657043</v>
      </c>
      <c r="AJ36" s="210">
        <f t="shared" si="18"/>
        <v>22418.699509290782</v>
      </c>
      <c r="AK36" s="210">
        <f t="shared" si="18"/>
        <v>22418.409693924521</v>
      </c>
      <c r="AL36" s="210">
        <f t="shared" si="18"/>
        <v>22418.11987855826</v>
      </c>
      <c r="AM36" s="210">
        <f t="shared" si="18"/>
        <v>22417.830063191999</v>
      </c>
      <c r="AN36" s="210">
        <f t="shared" si="18"/>
        <v>22417.540247825738</v>
      </c>
      <c r="AO36" s="210">
        <f t="shared" si="18"/>
        <v>22417.250432459477</v>
      </c>
      <c r="AP36" s="210">
        <f t="shared" si="19"/>
        <v>22416.960617093217</v>
      </c>
      <c r="AQ36" s="210">
        <f t="shared" si="19"/>
        <v>22416.670801726956</v>
      </c>
      <c r="AR36" s="210">
        <f t="shared" si="19"/>
        <v>22416.380986360695</v>
      </c>
      <c r="AS36" s="210">
        <f t="shared" si="19"/>
        <v>22416.091170994434</v>
      </c>
      <c r="AT36" s="210">
        <f t="shared" si="19"/>
        <v>22415.801355628173</v>
      </c>
      <c r="AU36" s="210">
        <f t="shared" si="19"/>
        <v>22415.511540261912</v>
      </c>
      <c r="AV36" s="210">
        <f t="shared" si="19"/>
        <v>22415.221724895651</v>
      </c>
      <c r="AW36" s="210">
        <f t="shared" si="19"/>
        <v>22414.93190952939</v>
      </c>
      <c r="AX36" s="210">
        <f t="shared" si="19"/>
        <v>22414.64209416313</v>
      </c>
      <c r="AY36" s="210">
        <f t="shared" si="19"/>
        <v>22414.352278796869</v>
      </c>
      <c r="AZ36" s="210">
        <f t="shared" si="20"/>
        <v>22414.062463430608</v>
      </c>
      <c r="BA36" s="210">
        <f t="shared" si="20"/>
        <v>22413.772648064347</v>
      </c>
      <c r="BB36" s="210">
        <f t="shared" si="20"/>
        <v>22413.482832698086</v>
      </c>
      <c r="BC36" s="210">
        <f t="shared" si="20"/>
        <v>22413.193017331825</v>
      </c>
      <c r="BD36" s="210">
        <f t="shared" si="20"/>
        <v>22412.903201965564</v>
      </c>
      <c r="BE36" s="210">
        <f t="shared" si="20"/>
        <v>22412.613386599303</v>
      </c>
      <c r="BF36" s="210">
        <f t="shared" si="20"/>
        <v>22262.689614566796</v>
      </c>
      <c r="BG36" s="210">
        <f t="shared" si="20"/>
        <v>22029.635866608598</v>
      </c>
      <c r="BH36" s="210">
        <f t="shared" si="20"/>
        <v>21796.5821186504</v>
      </c>
      <c r="BI36" s="210">
        <f t="shared" si="20"/>
        <v>21563.528370692202</v>
      </c>
      <c r="BJ36" s="210">
        <f t="shared" si="21"/>
        <v>21330.474622734004</v>
      </c>
      <c r="BK36" s="210">
        <f t="shared" si="21"/>
        <v>21097.420874775802</v>
      </c>
      <c r="BL36" s="210">
        <f t="shared" si="21"/>
        <v>20864.367126817604</v>
      </c>
      <c r="BM36" s="210">
        <f t="shared" si="21"/>
        <v>20631.313378859406</v>
      </c>
      <c r="BN36" s="210">
        <f t="shared" si="21"/>
        <v>20398.259630901208</v>
      </c>
      <c r="BO36" s="210">
        <f t="shared" si="21"/>
        <v>20165.20588294301</v>
      </c>
      <c r="BP36" s="210">
        <f t="shared" si="21"/>
        <v>19932.152134984812</v>
      </c>
      <c r="BQ36" s="210">
        <f t="shared" si="21"/>
        <v>19699.098387026614</v>
      </c>
      <c r="BR36" s="210">
        <f t="shared" si="21"/>
        <v>19466.044639068412</v>
      </c>
      <c r="BS36" s="210">
        <f t="shared" si="21"/>
        <v>19232.990891110214</v>
      </c>
      <c r="BT36" s="210">
        <f t="shared" si="22"/>
        <v>18999.937143152016</v>
      </c>
      <c r="BU36" s="210">
        <f t="shared" si="22"/>
        <v>18766.883395193818</v>
      </c>
      <c r="BV36" s="210">
        <f t="shared" si="22"/>
        <v>18533.82964723562</v>
      </c>
      <c r="BW36" s="210">
        <f t="shared" si="22"/>
        <v>18300.775899277418</v>
      </c>
      <c r="BX36" s="210">
        <f t="shared" si="22"/>
        <v>18067.72215131922</v>
      </c>
      <c r="BY36" s="210">
        <f t="shared" si="22"/>
        <v>17834.668403361022</v>
      </c>
      <c r="BZ36" s="210">
        <f t="shared" si="22"/>
        <v>17601.614655402824</v>
      </c>
      <c r="CA36" s="210">
        <f t="shared" si="22"/>
        <v>17368.560907444626</v>
      </c>
      <c r="CB36" s="210">
        <f t="shared" si="22"/>
        <v>17135.507159486428</v>
      </c>
      <c r="CC36" s="210">
        <f t="shared" si="22"/>
        <v>16902.453411528229</v>
      </c>
      <c r="CD36" s="210">
        <f t="shared" si="23"/>
        <v>16669.399663570028</v>
      </c>
      <c r="CE36" s="210">
        <f t="shared" si="23"/>
        <v>16436.34591561183</v>
      </c>
      <c r="CF36" s="210">
        <f t="shared" si="23"/>
        <v>16203.292167653632</v>
      </c>
      <c r="CG36" s="210">
        <f t="shared" si="23"/>
        <v>15970.238419695434</v>
      </c>
      <c r="CH36" s="210">
        <f t="shared" si="23"/>
        <v>15628.930442098828</v>
      </c>
      <c r="CI36" s="210">
        <f t="shared" si="23"/>
        <v>15258.098583691748</v>
      </c>
      <c r="CJ36" s="210">
        <f t="shared" si="23"/>
        <v>14887.266725284668</v>
      </c>
      <c r="CK36" s="210">
        <f t="shared" si="23"/>
        <v>14516.434866877587</v>
      </c>
      <c r="CL36" s="210">
        <f t="shared" si="23"/>
        <v>14145.603008470509</v>
      </c>
      <c r="CM36" s="210">
        <f t="shared" si="23"/>
        <v>13774.771150063429</v>
      </c>
      <c r="CN36" s="210">
        <f t="shared" si="24"/>
        <v>13403.939291656348</v>
      </c>
      <c r="CO36" s="210">
        <f t="shared" si="24"/>
        <v>13033.107433249268</v>
      </c>
      <c r="CP36" s="210">
        <f t="shared" si="24"/>
        <v>12662.275574842188</v>
      </c>
      <c r="CQ36" s="210">
        <f t="shared" si="24"/>
        <v>12291.443716435109</v>
      </c>
      <c r="CR36" s="210">
        <f t="shared" si="24"/>
        <v>11920.611858028029</v>
      </c>
      <c r="CS36" s="210">
        <f t="shared" si="24"/>
        <v>11549.779999620949</v>
      </c>
      <c r="CT36" s="210">
        <f t="shared" si="24"/>
        <v>11178.94814121387</v>
      </c>
      <c r="CU36" s="210">
        <f t="shared" si="24"/>
        <v>10808.116282806788</v>
      </c>
      <c r="CV36" s="210">
        <f t="shared" si="24"/>
        <v>10437.28442439971</v>
      </c>
      <c r="CW36" s="210">
        <f t="shared" si="24"/>
        <v>10066.452565992629</v>
      </c>
      <c r="CX36" s="210">
        <f t="shared" si="25"/>
        <v>9934.0126165615275</v>
      </c>
      <c r="CY36" s="210">
        <f t="shared" si="25"/>
        <v>9934.0126165615275</v>
      </c>
      <c r="CZ36" s="210">
        <f t="shared" si="25"/>
        <v>9934.0126165615275</v>
      </c>
      <c r="DA36" s="210">
        <f t="shared" si="25"/>
        <v>9934.0126165615275</v>
      </c>
    </row>
    <row r="37" spans="1:105">
      <c r="A37" s="201" t="str">
        <f>Income!A86</f>
        <v>Cash transfer - gifts</v>
      </c>
      <c r="B37" s="203">
        <f>Income!B86</f>
        <v>1534.6938775510205</v>
      </c>
      <c r="C37" s="203">
        <f>Income!C86</f>
        <v>2671.4285714285716</v>
      </c>
      <c r="D37" s="203">
        <f>Income!D86</f>
        <v>4408.1632653061224</v>
      </c>
      <c r="E37" s="203">
        <f>Income!E86</f>
        <v>6906.1224489795932</v>
      </c>
      <c r="F37" s="210">
        <f t="shared" si="16"/>
        <v>1534.6938775510205</v>
      </c>
      <c r="G37" s="210">
        <f t="shared" si="16"/>
        <v>1534.6938775510205</v>
      </c>
      <c r="H37" s="210">
        <f t="shared" si="16"/>
        <v>1534.6938775510205</v>
      </c>
      <c r="I37" s="210">
        <f t="shared" si="16"/>
        <v>1534.6938775510205</v>
      </c>
      <c r="J37" s="210">
        <f t="shared" si="16"/>
        <v>1534.6938775510205</v>
      </c>
      <c r="K37" s="210">
        <f t="shared" si="16"/>
        <v>1534.6938775510205</v>
      </c>
      <c r="L37" s="210">
        <f t="shared" si="16"/>
        <v>1534.6938775510205</v>
      </c>
      <c r="M37" s="210">
        <f t="shared" si="16"/>
        <v>1534.6938775510205</v>
      </c>
      <c r="N37" s="210">
        <f t="shared" si="16"/>
        <v>1534.6938775510205</v>
      </c>
      <c r="O37" s="210">
        <f t="shared" si="16"/>
        <v>1534.6938775510205</v>
      </c>
      <c r="P37" s="210">
        <f t="shared" si="17"/>
        <v>1534.6938775510205</v>
      </c>
      <c r="Q37" s="210">
        <f t="shared" si="17"/>
        <v>1534.6938775510205</v>
      </c>
      <c r="R37" s="210">
        <f t="shared" si="17"/>
        <v>1534.6938775510205</v>
      </c>
      <c r="S37" s="210">
        <f t="shared" si="17"/>
        <v>1534.6938775510205</v>
      </c>
      <c r="T37" s="210">
        <f t="shared" si="17"/>
        <v>1534.6938775510205</v>
      </c>
      <c r="U37" s="210">
        <f t="shared" si="17"/>
        <v>1534.6938775510205</v>
      </c>
      <c r="V37" s="210">
        <f t="shared" si="17"/>
        <v>1534.6938775510205</v>
      </c>
      <c r="W37" s="210">
        <f t="shared" si="17"/>
        <v>1534.6938775510205</v>
      </c>
      <c r="X37" s="210">
        <f t="shared" si="17"/>
        <v>1551.4810987686215</v>
      </c>
      <c r="Y37" s="210">
        <f t="shared" si="17"/>
        <v>1585.0555412038234</v>
      </c>
      <c r="Z37" s="210">
        <f t="shared" si="18"/>
        <v>1618.6299836390253</v>
      </c>
      <c r="AA37" s="210">
        <f t="shared" si="18"/>
        <v>1652.2044260742273</v>
      </c>
      <c r="AB37" s="210">
        <f t="shared" si="18"/>
        <v>1685.7788685094292</v>
      </c>
      <c r="AC37" s="210">
        <f t="shared" si="18"/>
        <v>1719.3533109446312</v>
      </c>
      <c r="AD37" s="210">
        <f t="shared" si="18"/>
        <v>1752.9277533798331</v>
      </c>
      <c r="AE37" s="210">
        <f t="shared" si="18"/>
        <v>1786.5021958150348</v>
      </c>
      <c r="AF37" s="210">
        <f t="shared" si="18"/>
        <v>1820.0766382502368</v>
      </c>
      <c r="AG37" s="210">
        <f t="shared" si="18"/>
        <v>1853.6510806854387</v>
      </c>
      <c r="AH37" s="210">
        <f t="shared" si="18"/>
        <v>1887.2255231206407</v>
      </c>
      <c r="AI37" s="210">
        <f t="shared" si="18"/>
        <v>1920.7999655558426</v>
      </c>
      <c r="AJ37" s="210">
        <f t="shared" si="19"/>
        <v>1954.3744079910446</v>
      </c>
      <c r="AK37" s="210">
        <f t="shared" si="19"/>
        <v>1987.9488504262465</v>
      </c>
      <c r="AL37" s="210">
        <f t="shared" si="19"/>
        <v>2021.5232928614485</v>
      </c>
      <c r="AM37" s="210">
        <f t="shared" si="19"/>
        <v>2055.0977352966502</v>
      </c>
      <c r="AN37" s="210">
        <f t="shared" si="19"/>
        <v>2088.6721777318521</v>
      </c>
      <c r="AO37" s="210">
        <f t="shared" si="19"/>
        <v>2122.2466201670541</v>
      </c>
      <c r="AP37" s="210">
        <f t="shared" si="19"/>
        <v>2155.821062602256</v>
      </c>
      <c r="AQ37" s="210">
        <f t="shared" si="19"/>
        <v>2189.395505037458</v>
      </c>
      <c r="AR37" s="210">
        <f t="shared" si="19"/>
        <v>2222.9699474726599</v>
      </c>
      <c r="AS37" s="210">
        <f t="shared" si="19"/>
        <v>2256.5443899078618</v>
      </c>
      <c r="AT37" s="210">
        <f t="shared" si="20"/>
        <v>2290.1188323430638</v>
      </c>
      <c r="AU37" s="210">
        <f t="shared" si="20"/>
        <v>2323.6932747782657</v>
      </c>
      <c r="AV37" s="210">
        <f t="shared" si="20"/>
        <v>2357.2677172134677</v>
      </c>
      <c r="AW37" s="210">
        <f t="shared" si="20"/>
        <v>2390.8421596486696</v>
      </c>
      <c r="AX37" s="210">
        <f t="shared" si="20"/>
        <v>2424.4166020838716</v>
      </c>
      <c r="AY37" s="210">
        <f t="shared" si="20"/>
        <v>2457.9910445190735</v>
      </c>
      <c r="AZ37" s="210">
        <f t="shared" si="20"/>
        <v>2491.5654869542755</v>
      </c>
      <c r="BA37" s="210">
        <f t="shared" si="20"/>
        <v>2525.1399293894774</v>
      </c>
      <c r="BB37" s="210">
        <f t="shared" si="20"/>
        <v>2558.7143718246793</v>
      </c>
      <c r="BC37" s="210">
        <f t="shared" si="20"/>
        <v>2592.2888142598813</v>
      </c>
      <c r="BD37" s="210">
        <f t="shared" si="21"/>
        <v>2625.8632566950828</v>
      </c>
      <c r="BE37" s="210">
        <f t="shared" si="21"/>
        <v>2659.4376991302852</v>
      </c>
      <c r="BF37" s="210">
        <f t="shared" si="21"/>
        <v>2711.5070643642071</v>
      </c>
      <c r="BG37" s="210">
        <f t="shared" si="21"/>
        <v>2773.8513867085294</v>
      </c>
      <c r="BH37" s="210">
        <f t="shared" si="21"/>
        <v>2836.1957090528517</v>
      </c>
      <c r="BI37" s="210">
        <f t="shared" si="21"/>
        <v>2898.5400313971741</v>
      </c>
      <c r="BJ37" s="210">
        <f t="shared" si="21"/>
        <v>2960.8843537414964</v>
      </c>
      <c r="BK37" s="210">
        <f t="shared" si="21"/>
        <v>3023.2286760858187</v>
      </c>
      <c r="BL37" s="210">
        <f t="shared" si="21"/>
        <v>3085.5729984301411</v>
      </c>
      <c r="BM37" s="210">
        <f t="shared" si="21"/>
        <v>3147.9173207744634</v>
      </c>
      <c r="BN37" s="210">
        <f t="shared" si="22"/>
        <v>3210.2616431187857</v>
      </c>
      <c r="BO37" s="210">
        <f t="shared" si="22"/>
        <v>3272.6059654631081</v>
      </c>
      <c r="BP37" s="210">
        <f t="shared" si="22"/>
        <v>3334.9502878074304</v>
      </c>
      <c r="BQ37" s="210">
        <f t="shared" si="22"/>
        <v>3397.2946101517527</v>
      </c>
      <c r="BR37" s="210">
        <f t="shared" si="22"/>
        <v>3459.6389324960751</v>
      </c>
      <c r="BS37" s="210">
        <f t="shared" si="22"/>
        <v>3521.9832548403974</v>
      </c>
      <c r="BT37" s="210">
        <f t="shared" si="22"/>
        <v>3584.3275771847198</v>
      </c>
      <c r="BU37" s="210">
        <f t="shared" si="22"/>
        <v>3646.6718995290421</v>
      </c>
      <c r="BV37" s="210">
        <f t="shared" si="22"/>
        <v>3709.016221873364</v>
      </c>
      <c r="BW37" s="210">
        <f t="shared" si="22"/>
        <v>3771.3605442176868</v>
      </c>
      <c r="BX37" s="210">
        <f t="shared" si="23"/>
        <v>3833.7048665620091</v>
      </c>
      <c r="BY37" s="210">
        <f t="shared" si="23"/>
        <v>3896.0491889063314</v>
      </c>
      <c r="BZ37" s="210">
        <f t="shared" si="23"/>
        <v>3958.3935112506538</v>
      </c>
      <c r="CA37" s="210">
        <f t="shared" si="23"/>
        <v>4020.7378335949761</v>
      </c>
      <c r="CB37" s="210">
        <f t="shared" si="23"/>
        <v>4083.082155939298</v>
      </c>
      <c r="CC37" s="210">
        <f t="shared" si="23"/>
        <v>4145.4264782836208</v>
      </c>
      <c r="CD37" s="210">
        <f t="shared" si="23"/>
        <v>4207.7708006279427</v>
      </c>
      <c r="CE37" s="210">
        <f t="shared" si="23"/>
        <v>4270.1151229722655</v>
      </c>
      <c r="CF37" s="210">
        <f t="shared" si="23"/>
        <v>4332.4594453165873</v>
      </c>
      <c r="CG37" s="210">
        <f t="shared" si="23"/>
        <v>4394.8037676609101</v>
      </c>
      <c r="CH37" s="210">
        <f t="shared" si="24"/>
        <v>4529.7453494672191</v>
      </c>
      <c r="CI37" s="210">
        <f t="shared" si="24"/>
        <v>4684.4861838540719</v>
      </c>
      <c r="CJ37" s="210">
        <f t="shared" si="24"/>
        <v>4839.2270182409238</v>
      </c>
      <c r="CK37" s="210">
        <f t="shared" si="24"/>
        <v>4993.9678526277758</v>
      </c>
      <c r="CL37" s="210">
        <f t="shared" si="24"/>
        <v>5148.7086870146286</v>
      </c>
      <c r="CM37" s="210">
        <f t="shared" si="24"/>
        <v>5303.4495214014805</v>
      </c>
      <c r="CN37" s="210">
        <f t="shared" si="24"/>
        <v>5458.1903557883325</v>
      </c>
      <c r="CO37" s="210">
        <f t="shared" si="24"/>
        <v>5612.9311901751844</v>
      </c>
      <c r="CP37" s="210">
        <f t="shared" si="24"/>
        <v>5767.6720245620372</v>
      </c>
      <c r="CQ37" s="210">
        <f t="shared" si="24"/>
        <v>5922.4128589488892</v>
      </c>
      <c r="CR37" s="210">
        <f t="shared" si="25"/>
        <v>6077.153693335742</v>
      </c>
      <c r="CS37" s="210">
        <f t="shared" si="25"/>
        <v>6231.8945277225939</v>
      </c>
      <c r="CT37" s="210">
        <f t="shared" si="25"/>
        <v>6386.6353621094459</v>
      </c>
      <c r="CU37" s="210">
        <f t="shared" si="25"/>
        <v>6541.3761964962978</v>
      </c>
      <c r="CV37" s="210">
        <f t="shared" si="25"/>
        <v>6696.1170308831497</v>
      </c>
      <c r="CW37" s="210">
        <f t="shared" si="25"/>
        <v>6850.8578652700025</v>
      </c>
      <c r="CX37" s="210">
        <f t="shared" si="25"/>
        <v>6906.1224489795932</v>
      </c>
      <c r="CY37" s="210">
        <f t="shared" si="25"/>
        <v>6906.1224489795932</v>
      </c>
      <c r="CZ37" s="210">
        <f t="shared" si="25"/>
        <v>6906.1224489795932</v>
      </c>
      <c r="DA37" s="210">
        <f t="shared" si="25"/>
        <v>6906.1224489795932</v>
      </c>
    </row>
    <row r="38" spans="1:105">
      <c r="A38" s="201" t="str">
        <f>Income!A88</f>
        <v>TOTAL</v>
      </c>
      <c r="B38" s="203">
        <f>Income!B88</f>
        <v>40879.136305537482</v>
      </c>
      <c r="C38" s="203">
        <f>Income!C88</f>
        <v>46419.894316426296</v>
      </c>
      <c r="D38" s="203">
        <f>Income!D88</f>
        <v>112286.2238343307</v>
      </c>
      <c r="E38" s="203">
        <f>Income!E88</f>
        <v>246099.2301848713</v>
      </c>
      <c r="F38" s="204">
        <f t="shared" ref="F38:AK38" si="26">SUM(F25:F37)</f>
        <v>37484.664404442883</v>
      </c>
      <c r="G38" s="204">
        <f t="shared" si="26"/>
        <v>37484.664404442883</v>
      </c>
      <c r="H38" s="204">
        <f t="shared" si="26"/>
        <v>37484.664404442883</v>
      </c>
      <c r="I38" s="204">
        <f t="shared" si="26"/>
        <v>37484.664404442883</v>
      </c>
      <c r="J38" s="204">
        <f t="shared" si="26"/>
        <v>37484.664404442883</v>
      </c>
      <c r="K38" s="204">
        <f t="shared" si="26"/>
        <v>37484.664404442883</v>
      </c>
      <c r="L38" s="204">
        <f t="shared" si="26"/>
        <v>37484.664404442883</v>
      </c>
      <c r="M38" s="204">
        <f t="shared" si="26"/>
        <v>37484.664404442883</v>
      </c>
      <c r="N38" s="204">
        <f t="shared" si="26"/>
        <v>37484.664404442883</v>
      </c>
      <c r="O38" s="204">
        <f t="shared" si="26"/>
        <v>37484.664404442883</v>
      </c>
      <c r="P38" s="204">
        <f t="shared" si="26"/>
        <v>37484.664404442883</v>
      </c>
      <c r="Q38" s="204">
        <f t="shared" si="26"/>
        <v>37484.664404442883</v>
      </c>
      <c r="R38" s="204">
        <f t="shared" si="26"/>
        <v>37484.664404442883</v>
      </c>
      <c r="S38" s="204">
        <f t="shared" si="26"/>
        <v>37484.664404442883</v>
      </c>
      <c r="T38" s="204">
        <f t="shared" si="26"/>
        <v>37484.664404442883</v>
      </c>
      <c r="U38" s="204">
        <f t="shared" si="26"/>
        <v>37484.664404442883</v>
      </c>
      <c r="V38" s="204">
        <f t="shared" si="26"/>
        <v>37484.664404442883</v>
      </c>
      <c r="W38" s="204">
        <f t="shared" si="26"/>
        <v>37484.664404442883</v>
      </c>
      <c r="X38" s="204">
        <f t="shared" si="26"/>
        <v>37587.313633657337</v>
      </c>
      <c r="Y38" s="204">
        <f t="shared" si="26"/>
        <v>37792.612092086238</v>
      </c>
      <c r="Z38" s="204">
        <f t="shared" si="26"/>
        <v>37997.910550515138</v>
      </c>
      <c r="AA38" s="204">
        <f t="shared" si="26"/>
        <v>38203.209008944046</v>
      </c>
      <c r="AB38" s="204">
        <f t="shared" si="26"/>
        <v>38408.507467372954</v>
      </c>
      <c r="AC38" s="204">
        <f t="shared" si="26"/>
        <v>38613.805925801855</v>
      </c>
      <c r="AD38" s="204">
        <f t="shared" si="26"/>
        <v>38819.104384230755</v>
      </c>
      <c r="AE38" s="204">
        <f t="shared" si="26"/>
        <v>39024.402842659663</v>
      </c>
      <c r="AF38" s="204">
        <f t="shared" si="26"/>
        <v>39229.701301088564</v>
      </c>
      <c r="AG38" s="204">
        <f t="shared" si="26"/>
        <v>39434.999759517472</v>
      </c>
      <c r="AH38" s="204">
        <f t="shared" si="26"/>
        <v>39640.29821794638</v>
      </c>
      <c r="AI38" s="204">
        <f t="shared" si="26"/>
        <v>39845.59667637528</v>
      </c>
      <c r="AJ38" s="204">
        <f t="shared" si="26"/>
        <v>40050.895134804181</v>
      </c>
      <c r="AK38" s="204">
        <f t="shared" si="26"/>
        <v>40256.193593233089</v>
      </c>
      <c r="AL38" s="204">
        <f t="shared" ref="AL38:BQ38" si="27">SUM(AL25:AL37)</f>
        <v>40461.49205166199</v>
      </c>
      <c r="AM38" s="204">
        <f t="shared" si="27"/>
        <v>40666.79051009089</v>
      </c>
      <c r="AN38" s="204">
        <f t="shared" si="27"/>
        <v>40872.088968519798</v>
      </c>
      <c r="AO38" s="204">
        <f t="shared" si="27"/>
        <v>41077.387426948706</v>
      </c>
      <c r="AP38" s="204">
        <f t="shared" si="27"/>
        <v>41282.685885377607</v>
      </c>
      <c r="AQ38" s="204">
        <f t="shared" si="27"/>
        <v>41487.984343806507</v>
      </c>
      <c r="AR38" s="204">
        <f t="shared" si="27"/>
        <v>41693.282802235415</v>
      </c>
      <c r="AS38" s="204">
        <f t="shared" si="27"/>
        <v>41898.581260664316</v>
      </c>
      <c r="AT38" s="204">
        <f t="shared" si="27"/>
        <v>42103.879719093216</v>
      </c>
      <c r="AU38" s="204">
        <f t="shared" si="27"/>
        <v>42309.178177522124</v>
      </c>
      <c r="AV38" s="204">
        <f t="shared" si="27"/>
        <v>42514.476635951025</v>
      </c>
      <c r="AW38" s="204">
        <f t="shared" si="27"/>
        <v>42719.775094379933</v>
      </c>
      <c r="AX38" s="204">
        <f t="shared" si="27"/>
        <v>42925.073552808841</v>
      </c>
      <c r="AY38" s="204">
        <f t="shared" si="27"/>
        <v>43130.372011237749</v>
      </c>
      <c r="AZ38" s="204">
        <f t="shared" si="27"/>
        <v>43335.670469666649</v>
      </c>
      <c r="BA38" s="204">
        <f t="shared" si="27"/>
        <v>43540.96892809555</v>
      </c>
      <c r="BB38" s="204">
        <f t="shared" si="27"/>
        <v>43746.267386524458</v>
      </c>
      <c r="BC38" s="204">
        <f t="shared" si="27"/>
        <v>43951.565844953358</v>
      </c>
      <c r="BD38" s="204">
        <f t="shared" si="27"/>
        <v>44156.864303382259</v>
      </c>
      <c r="BE38" s="204">
        <f t="shared" si="27"/>
        <v>44362.162761811167</v>
      </c>
      <c r="BF38" s="204">
        <f t="shared" si="27"/>
        <v>45910.834196344498</v>
      </c>
      <c r="BG38" s="204">
        <f t="shared" si="27"/>
        <v>48205.823950935846</v>
      </c>
      <c r="BH38" s="204">
        <f t="shared" si="27"/>
        <v>50500.813705527216</v>
      </c>
      <c r="BI38" s="204">
        <f t="shared" si="27"/>
        <v>52795.803460118565</v>
      </c>
      <c r="BJ38" s="204">
        <f t="shared" si="27"/>
        <v>55090.793214709927</v>
      </c>
      <c r="BK38" s="204">
        <f t="shared" si="27"/>
        <v>57385.782969301283</v>
      </c>
      <c r="BL38" s="204">
        <f t="shared" si="27"/>
        <v>59680.772723892638</v>
      </c>
      <c r="BM38" s="204">
        <f t="shared" si="27"/>
        <v>61975.762478483986</v>
      </c>
      <c r="BN38" s="204">
        <f t="shared" si="27"/>
        <v>64270.752233075356</v>
      </c>
      <c r="BO38" s="204">
        <f t="shared" si="27"/>
        <v>66565.741987666712</v>
      </c>
      <c r="BP38" s="204">
        <f t="shared" si="27"/>
        <v>68860.731742258067</v>
      </c>
      <c r="BQ38" s="204">
        <f t="shared" si="27"/>
        <v>71155.721496849437</v>
      </c>
      <c r="BR38" s="204">
        <f t="shared" ref="BR38:CW38" si="28">SUM(BR25:BR37)</f>
        <v>73450.711251440778</v>
      </c>
      <c r="BS38" s="204">
        <f t="shared" si="28"/>
        <v>75745.701006032119</v>
      </c>
      <c r="BT38" s="204">
        <f t="shared" si="28"/>
        <v>78040.690760623489</v>
      </c>
      <c r="BU38" s="204">
        <f t="shared" si="28"/>
        <v>80335.680515214844</v>
      </c>
      <c r="BV38" s="204">
        <f t="shared" si="28"/>
        <v>82630.670269806214</v>
      </c>
      <c r="BW38" s="204">
        <f t="shared" si="28"/>
        <v>84925.66002439757</v>
      </c>
      <c r="BX38" s="204">
        <f t="shared" si="28"/>
        <v>87220.649778988925</v>
      </c>
      <c r="BY38" s="204">
        <f t="shared" si="28"/>
        <v>89515.639533580266</v>
      </c>
      <c r="BZ38" s="204">
        <f t="shared" si="28"/>
        <v>91810.629288171651</v>
      </c>
      <c r="CA38" s="204">
        <f t="shared" si="28"/>
        <v>94105.619042762992</v>
      </c>
      <c r="CB38" s="204">
        <f t="shared" si="28"/>
        <v>96400.608797354347</v>
      </c>
      <c r="CC38" s="204">
        <f t="shared" si="28"/>
        <v>98695.598551945732</v>
      </c>
      <c r="CD38" s="204">
        <f t="shared" si="28"/>
        <v>100990.58830653707</v>
      </c>
      <c r="CE38" s="204">
        <f t="shared" si="28"/>
        <v>103285.57806112843</v>
      </c>
      <c r="CF38" s="204">
        <f t="shared" si="28"/>
        <v>105580.56781571978</v>
      </c>
      <c r="CG38" s="204">
        <f t="shared" si="28"/>
        <v>107875.55757031114</v>
      </c>
      <c r="CH38" s="204">
        <f t="shared" si="28"/>
        <v>115004.50770016108</v>
      </c>
      <c r="CI38" s="204">
        <f t="shared" si="28"/>
        <v>123451.81065962702</v>
      </c>
      <c r="CJ38" s="204">
        <f t="shared" si="28"/>
        <v>131899.113619093</v>
      </c>
      <c r="CK38" s="204">
        <f t="shared" si="28"/>
        <v>140346.41657855897</v>
      </c>
      <c r="CL38" s="204">
        <f t="shared" si="28"/>
        <v>148793.71953802492</v>
      </c>
      <c r="CM38" s="204">
        <f t="shared" si="28"/>
        <v>157241.02249749092</v>
      </c>
      <c r="CN38" s="204">
        <f t="shared" si="28"/>
        <v>165688.32545695684</v>
      </c>
      <c r="CO38" s="204">
        <f t="shared" si="28"/>
        <v>174135.62841642281</v>
      </c>
      <c r="CP38" s="204">
        <f t="shared" si="28"/>
        <v>182582.93137588876</v>
      </c>
      <c r="CQ38" s="204">
        <f t="shared" si="28"/>
        <v>191030.23433535479</v>
      </c>
      <c r="CR38" s="204">
        <f t="shared" si="28"/>
        <v>199477.53729482071</v>
      </c>
      <c r="CS38" s="204">
        <f t="shared" si="28"/>
        <v>207924.84025428668</v>
      </c>
      <c r="CT38" s="204">
        <f t="shared" si="28"/>
        <v>216372.14321375266</v>
      </c>
      <c r="CU38" s="204">
        <f t="shared" si="28"/>
        <v>224819.44617321866</v>
      </c>
      <c r="CV38" s="204">
        <f t="shared" si="28"/>
        <v>233266.74913268461</v>
      </c>
      <c r="CW38" s="204">
        <f t="shared" si="28"/>
        <v>241714.05209215055</v>
      </c>
      <c r="CX38" s="204">
        <f>SUM(CX25:CX37)</f>
        <v>244730.94600624556</v>
      </c>
      <c r="CY38" s="204">
        <f>SUM(CY25:CY37)</f>
        <v>244730.94600624556</v>
      </c>
      <c r="CZ38" s="204">
        <f>SUM(CZ25:CZ37)</f>
        <v>244730.94600624556</v>
      </c>
      <c r="DA38" s="204">
        <f>SUM(DA25:DA37)</f>
        <v>244730.94600624556</v>
      </c>
    </row>
    <row r="39" spans="1:105">
      <c r="A39" s="201" t="str">
        <f>Income!A89</f>
        <v>Food Poverty line</v>
      </c>
      <c r="B39" s="203">
        <f>Income!B89</f>
        <v>25250.743714722554</v>
      </c>
      <c r="C39" s="203">
        <f>Income!C89</f>
        <v>25250.743714722543</v>
      </c>
      <c r="D39" s="203">
        <f>Income!D89</f>
        <v>25250.743714722554</v>
      </c>
      <c r="E39" s="203">
        <f>Income!E89</f>
        <v>25250.743714722554</v>
      </c>
      <c r="F39" s="204">
        <f t="shared" ref="F39:U39" si="29">IF(F$2&lt;=($B$2+$C$2+$D$2),IF(F$2&lt;=($B$2+$C$2),IF(F$2&lt;=$B$2,$B39,$C39),$D39),$E39)</f>
        <v>25250.743714722554</v>
      </c>
      <c r="G39" s="204">
        <f t="shared" si="29"/>
        <v>25250.743714722554</v>
      </c>
      <c r="H39" s="204">
        <f t="shared" si="29"/>
        <v>25250.743714722554</v>
      </c>
      <c r="I39" s="204">
        <f t="shared" si="29"/>
        <v>25250.743714722554</v>
      </c>
      <c r="J39" s="204">
        <f t="shared" si="29"/>
        <v>25250.743714722554</v>
      </c>
      <c r="K39" s="204">
        <f t="shared" si="29"/>
        <v>25250.743714722554</v>
      </c>
      <c r="L39" s="204">
        <f t="shared" si="29"/>
        <v>25250.743714722554</v>
      </c>
      <c r="M39" s="204">
        <f t="shared" si="29"/>
        <v>25250.743714722554</v>
      </c>
      <c r="N39" s="204">
        <f t="shared" si="29"/>
        <v>25250.743714722554</v>
      </c>
      <c r="O39" s="204">
        <f t="shared" si="29"/>
        <v>25250.743714722554</v>
      </c>
      <c r="P39" s="204">
        <f t="shared" si="29"/>
        <v>25250.743714722554</v>
      </c>
      <c r="Q39" s="204">
        <f t="shared" si="29"/>
        <v>25250.743714722554</v>
      </c>
      <c r="R39" s="204">
        <f t="shared" si="29"/>
        <v>25250.743714722554</v>
      </c>
      <c r="S39" s="204">
        <f t="shared" si="29"/>
        <v>25250.743714722554</v>
      </c>
      <c r="T39" s="204">
        <f t="shared" si="29"/>
        <v>25250.743714722554</v>
      </c>
      <c r="U39" s="204">
        <f t="shared" si="29"/>
        <v>25250.743714722554</v>
      </c>
      <c r="V39" s="204">
        <f t="shared" ref="V39:AK40" si="30">IF(V$2&lt;=($B$2+$C$2+$D$2),IF(V$2&lt;=($B$2+$C$2),IF(V$2&lt;=$B$2,$B39,$C39),$D39),$E39)</f>
        <v>25250.743714722554</v>
      </c>
      <c r="W39" s="204">
        <f t="shared" si="30"/>
        <v>25250.743714722554</v>
      </c>
      <c r="X39" s="204">
        <f t="shared" si="30"/>
        <v>25250.743714722554</v>
      </c>
      <c r="Y39" s="204">
        <f t="shared" si="30"/>
        <v>25250.743714722554</v>
      </c>
      <c r="Z39" s="204">
        <f t="shared" si="30"/>
        <v>25250.743714722554</v>
      </c>
      <c r="AA39" s="204">
        <f t="shared" si="30"/>
        <v>25250.743714722554</v>
      </c>
      <c r="AB39" s="204">
        <f t="shared" si="30"/>
        <v>25250.743714722554</v>
      </c>
      <c r="AC39" s="204">
        <f t="shared" si="30"/>
        <v>25250.743714722554</v>
      </c>
      <c r="AD39" s="204">
        <f t="shared" si="30"/>
        <v>25250.743714722554</v>
      </c>
      <c r="AE39" s="204">
        <f t="shared" si="30"/>
        <v>25250.743714722554</v>
      </c>
      <c r="AF39" s="204">
        <f t="shared" si="30"/>
        <v>25250.743714722554</v>
      </c>
      <c r="AG39" s="204">
        <f t="shared" si="30"/>
        <v>25250.743714722554</v>
      </c>
      <c r="AH39" s="204">
        <f t="shared" si="30"/>
        <v>25250.743714722554</v>
      </c>
      <c r="AI39" s="204">
        <f t="shared" si="30"/>
        <v>25250.743714722554</v>
      </c>
      <c r="AJ39" s="204">
        <f t="shared" si="30"/>
        <v>25250.743714722554</v>
      </c>
      <c r="AK39" s="204">
        <f t="shared" si="30"/>
        <v>25250.743714722554</v>
      </c>
      <c r="AL39" s="204">
        <f t="shared" ref="AL39:BA40" si="31">IF(AL$2&lt;=($B$2+$C$2+$D$2),IF(AL$2&lt;=($B$2+$C$2),IF(AL$2&lt;=$B$2,$B39,$C39),$D39),$E39)</f>
        <v>25250.743714722554</v>
      </c>
      <c r="AM39" s="204">
        <f t="shared" si="31"/>
        <v>25250.743714722554</v>
      </c>
      <c r="AN39" s="204">
        <f t="shared" si="31"/>
        <v>25250.743714722554</v>
      </c>
      <c r="AO39" s="204">
        <f t="shared" si="31"/>
        <v>25250.743714722543</v>
      </c>
      <c r="AP39" s="204">
        <f t="shared" si="31"/>
        <v>25250.743714722543</v>
      </c>
      <c r="AQ39" s="204">
        <f t="shared" si="31"/>
        <v>25250.743714722543</v>
      </c>
      <c r="AR39" s="204">
        <f t="shared" si="31"/>
        <v>25250.743714722543</v>
      </c>
      <c r="AS39" s="204">
        <f t="shared" si="31"/>
        <v>25250.743714722543</v>
      </c>
      <c r="AT39" s="204">
        <f t="shared" si="31"/>
        <v>25250.743714722543</v>
      </c>
      <c r="AU39" s="204">
        <f t="shared" si="31"/>
        <v>25250.743714722543</v>
      </c>
      <c r="AV39" s="204">
        <f t="shared" si="31"/>
        <v>25250.743714722543</v>
      </c>
      <c r="AW39" s="204">
        <f t="shared" si="31"/>
        <v>25250.743714722543</v>
      </c>
      <c r="AX39" s="204">
        <f t="shared" si="31"/>
        <v>25250.743714722543</v>
      </c>
      <c r="AY39" s="204">
        <f t="shared" si="31"/>
        <v>25250.743714722543</v>
      </c>
      <c r="AZ39" s="204">
        <f t="shared" si="31"/>
        <v>25250.743714722543</v>
      </c>
      <c r="BA39" s="204">
        <f t="shared" si="31"/>
        <v>25250.743714722543</v>
      </c>
      <c r="BB39" s="204">
        <f t="shared" ref="BB39:CD40" si="32">IF(BB$2&lt;=($B$2+$C$2+$D$2),IF(BB$2&lt;=($B$2+$C$2),IF(BB$2&lt;=$B$2,$B39,$C39),$D39),$E39)</f>
        <v>25250.743714722543</v>
      </c>
      <c r="BC39" s="204">
        <f t="shared" si="32"/>
        <v>25250.743714722543</v>
      </c>
      <c r="BD39" s="204">
        <f t="shared" si="32"/>
        <v>25250.743714722543</v>
      </c>
      <c r="BE39" s="204">
        <f t="shared" si="32"/>
        <v>25250.743714722543</v>
      </c>
      <c r="BF39" s="204">
        <f t="shared" si="32"/>
        <v>25250.743714722543</v>
      </c>
      <c r="BG39" s="204">
        <f t="shared" si="32"/>
        <v>25250.743714722543</v>
      </c>
      <c r="BH39" s="204">
        <f t="shared" si="32"/>
        <v>25250.743714722543</v>
      </c>
      <c r="BI39" s="204">
        <f t="shared" si="32"/>
        <v>25250.743714722543</v>
      </c>
      <c r="BJ39" s="204">
        <f t="shared" si="32"/>
        <v>25250.743714722543</v>
      </c>
      <c r="BK39" s="204">
        <f t="shared" si="32"/>
        <v>25250.743714722543</v>
      </c>
      <c r="BL39" s="204">
        <f t="shared" si="32"/>
        <v>25250.743714722543</v>
      </c>
      <c r="BM39" s="204">
        <f t="shared" si="32"/>
        <v>25250.743714722543</v>
      </c>
      <c r="BN39" s="204">
        <f t="shared" si="32"/>
        <v>25250.743714722543</v>
      </c>
      <c r="BO39" s="204">
        <f t="shared" si="32"/>
        <v>25250.743714722543</v>
      </c>
      <c r="BP39" s="204">
        <f t="shared" si="32"/>
        <v>25250.743714722543</v>
      </c>
      <c r="BQ39" s="204">
        <f t="shared" si="32"/>
        <v>25250.743714722543</v>
      </c>
      <c r="BR39" s="204">
        <f t="shared" si="32"/>
        <v>25250.743714722543</v>
      </c>
      <c r="BS39" s="204">
        <f t="shared" si="32"/>
        <v>25250.743714722543</v>
      </c>
      <c r="BT39" s="204">
        <f t="shared" si="32"/>
        <v>25250.743714722543</v>
      </c>
      <c r="BU39" s="204">
        <f t="shared" si="32"/>
        <v>25250.743714722554</v>
      </c>
      <c r="BV39" s="204">
        <f t="shared" si="32"/>
        <v>25250.743714722554</v>
      </c>
      <c r="BW39" s="204">
        <f t="shared" si="32"/>
        <v>25250.743714722554</v>
      </c>
      <c r="BX39" s="204">
        <f t="shared" si="32"/>
        <v>25250.743714722554</v>
      </c>
      <c r="BY39" s="204">
        <f t="shared" si="32"/>
        <v>25250.743714722554</v>
      </c>
      <c r="BZ39" s="204">
        <f t="shared" si="32"/>
        <v>25250.743714722554</v>
      </c>
      <c r="CA39" s="204">
        <f t="shared" si="32"/>
        <v>25250.743714722554</v>
      </c>
      <c r="CB39" s="204">
        <f t="shared" si="32"/>
        <v>25250.743714722554</v>
      </c>
      <c r="CC39" s="204">
        <f t="shared" si="32"/>
        <v>25250.743714722554</v>
      </c>
      <c r="CD39" s="204">
        <f t="shared" si="32"/>
        <v>25250.743714722554</v>
      </c>
      <c r="CE39" s="204">
        <f t="shared" ref="CE39:CR40" si="33">IF(CE$2&lt;=($B$2+$C$2+$D$2),IF(CE$2&lt;=($B$2+$C$2),IF(CE$2&lt;=$B$2,$B39,$C39),$D39),$E39)</f>
        <v>25250.743714722554</v>
      </c>
      <c r="CF39" s="204">
        <f t="shared" si="33"/>
        <v>25250.743714722554</v>
      </c>
      <c r="CG39" s="204">
        <f t="shared" si="33"/>
        <v>25250.743714722554</v>
      </c>
      <c r="CH39" s="204">
        <f t="shared" si="33"/>
        <v>25250.743714722554</v>
      </c>
      <c r="CI39" s="204">
        <f t="shared" si="33"/>
        <v>25250.743714722554</v>
      </c>
      <c r="CJ39" s="204">
        <f t="shared" si="33"/>
        <v>25250.743714722554</v>
      </c>
      <c r="CK39" s="204">
        <f t="shared" si="33"/>
        <v>25250.743714722554</v>
      </c>
      <c r="CL39" s="204">
        <f t="shared" si="33"/>
        <v>25250.743714722554</v>
      </c>
      <c r="CM39" s="204">
        <f t="shared" si="33"/>
        <v>25250.743714722554</v>
      </c>
      <c r="CN39" s="204">
        <f t="shared" si="33"/>
        <v>25250.743714722554</v>
      </c>
      <c r="CO39" s="204">
        <f t="shared" si="33"/>
        <v>25250.743714722554</v>
      </c>
      <c r="CP39" s="204">
        <f t="shared" si="33"/>
        <v>25250.743714722554</v>
      </c>
      <c r="CQ39" s="204">
        <f t="shared" si="33"/>
        <v>25250.743714722554</v>
      </c>
      <c r="CR39" s="204">
        <f t="shared" si="33"/>
        <v>25250.743714722554</v>
      </c>
      <c r="CS39" s="204">
        <f t="shared" ref="CS39:DA40" si="34">IF(CS$2&lt;=($B$2+$C$2+$D$2),IF(CS$2&lt;=($B$2+$C$2),IF(CS$2&lt;=$B$2,$B39,$C39),$D39),$E39)</f>
        <v>25250.743714722554</v>
      </c>
      <c r="CT39" s="204">
        <f t="shared" si="34"/>
        <v>25250.743714722554</v>
      </c>
      <c r="CU39" s="204">
        <f t="shared" si="34"/>
        <v>25250.743714722554</v>
      </c>
      <c r="CV39" s="204">
        <f t="shared" si="34"/>
        <v>25250.743714722554</v>
      </c>
      <c r="CW39" s="204">
        <f t="shared" si="34"/>
        <v>25250.743714722554</v>
      </c>
      <c r="CX39" s="204">
        <f t="shared" si="34"/>
        <v>25250.743714722554</v>
      </c>
      <c r="CY39" s="204">
        <f t="shared" si="34"/>
        <v>25250.743714722554</v>
      </c>
      <c r="CZ39" s="204">
        <f t="shared" si="34"/>
        <v>25250.743714722554</v>
      </c>
      <c r="DA39" s="204">
        <f t="shared" si="34"/>
        <v>25250.743714722554</v>
      </c>
    </row>
    <row r="40" spans="1:105">
      <c r="A40" s="201" t="str">
        <f>Income!A90</f>
        <v>Lower Bound Poverty line</v>
      </c>
      <c r="B40" s="203">
        <f>Income!B90</f>
        <v>40877.51922492664</v>
      </c>
      <c r="C40" s="203">
        <f>Income!C90</f>
        <v>40877.519224926655</v>
      </c>
      <c r="D40" s="203">
        <f>Income!D90</f>
        <v>40877.51922492664</v>
      </c>
      <c r="E40" s="203">
        <f>Income!E90</f>
        <v>40877.51922492664</v>
      </c>
      <c r="F40" s="204">
        <f t="shared" ref="F40:U40" si="35">IF(F$2&lt;=($B$2+$C$2+$D$2),IF(F$2&lt;=($B$2+$C$2),IF(F$2&lt;=$B$2,$B40,$C40),$D40),$E40)</f>
        <v>40877.51922492664</v>
      </c>
      <c r="G40" s="204">
        <f t="shared" si="35"/>
        <v>40877.51922492664</v>
      </c>
      <c r="H40" s="204">
        <f t="shared" si="35"/>
        <v>40877.51922492664</v>
      </c>
      <c r="I40" s="204">
        <f t="shared" si="35"/>
        <v>40877.51922492664</v>
      </c>
      <c r="J40" s="204">
        <f t="shared" si="35"/>
        <v>40877.51922492664</v>
      </c>
      <c r="K40" s="204">
        <f t="shared" si="35"/>
        <v>40877.51922492664</v>
      </c>
      <c r="L40" s="204">
        <f t="shared" si="35"/>
        <v>40877.51922492664</v>
      </c>
      <c r="M40" s="204">
        <f t="shared" si="35"/>
        <v>40877.51922492664</v>
      </c>
      <c r="N40" s="204">
        <f t="shared" si="35"/>
        <v>40877.51922492664</v>
      </c>
      <c r="O40" s="204">
        <f t="shared" si="35"/>
        <v>40877.51922492664</v>
      </c>
      <c r="P40" s="204">
        <f t="shared" si="35"/>
        <v>40877.51922492664</v>
      </c>
      <c r="Q40" s="204">
        <f t="shared" si="35"/>
        <v>40877.51922492664</v>
      </c>
      <c r="R40" s="204">
        <f t="shared" si="35"/>
        <v>40877.51922492664</v>
      </c>
      <c r="S40" s="204">
        <f t="shared" si="35"/>
        <v>40877.51922492664</v>
      </c>
      <c r="T40" s="204">
        <f t="shared" si="35"/>
        <v>40877.51922492664</v>
      </c>
      <c r="U40" s="204">
        <f t="shared" si="35"/>
        <v>40877.51922492664</v>
      </c>
      <c r="V40" s="204">
        <f t="shared" si="30"/>
        <v>40877.51922492664</v>
      </c>
      <c r="W40" s="204">
        <f t="shared" si="30"/>
        <v>40877.51922492664</v>
      </c>
      <c r="X40" s="204">
        <f t="shared" si="30"/>
        <v>40877.51922492664</v>
      </c>
      <c r="Y40" s="204">
        <f t="shared" si="30"/>
        <v>40877.51922492664</v>
      </c>
      <c r="Z40" s="204">
        <f t="shared" si="30"/>
        <v>40877.51922492664</v>
      </c>
      <c r="AA40" s="204">
        <f t="shared" si="30"/>
        <v>40877.51922492664</v>
      </c>
      <c r="AB40" s="204">
        <f t="shared" si="30"/>
        <v>40877.51922492664</v>
      </c>
      <c r="AC40" s="204">
        <f t="shared" si="30"/>
        <v>40877.51922492664</v>
      </c>
      <c r="AD40" s="204">
        <f t="shared" si="30"/>
        <v>40877.51922492664</v>
      </c>
      <c r="AE40" s="204">
        <f t="shared" si="30"/>
        <v>40877.51922492664</v>
      </c>
      <c r="AF40" s="204">
        <f t="shared" si="30"/>
        <v>40877.51922492664</v>
      </c>
      <c r="AG40" s="204">
        <f t="shared" si="30"/>
        <v>40877.51922492664</v>
      </c>
      <c r="AH40" s="204">
        <f t="shared" si="30"/>
        <v>40877.51922492664</v>
      </c>
      <c r="AI40" s="204">
        <f t="shared" si="30"/>
        <v>40877.51922492664</v>
      </c>
      <c r="AJ40" s="204">
        <f t="shared" si="30"/>
        <v>40877.51922492664</v>
      </c>
      <c r="AK40" s="204">
        <f t="shared" si="30"/>
        <v>40877.51922492664</v>
      </c>
      <c r="AL40" s="204">
        <f t="shared" si="31"/>
        <v>40877.51922492664</v>
      </c>
      <c r="AM40" s="204">
        <f t="shared" si="31"/>
        <v>40877.51922492664</v>
      </c>
      <c r="AN40" s="204">
        <f t="shared" si="31"/>
        <v>40877.51922492664</v>
      </c>
      <c r="AO40" s="204">
        <f t="shared" si="31"/>
        <v>40877.519224926655</v>
      </c>
      <c r="AP40" s="204">
        <f t="shared" si="31"/>
        <v>40877.519224926655</v>
      </c>
      <c r="AQ40" s="204">
        <f t="shared" si="31"/>
        <v>40877.519224926655</v>
      </c>
      <c r="AR40" s="204">
        <f t="shared" si="31"/>
        <v>40877.519224926655</v>
      </c>
      <c r="AS40" s="204">
        <f t="shared" si="31"/>
        <v>40877.519224926655</v>
      </c>
      <c r="AT40" s="204">
        <f t="shared" si="31"/>
        <v>40877.519224926655</v>
      </c>
      <c r="AU40" s="204">
        <f t="shared" si="31"/>
        <v>40877.519224926655</v>
      </c>
      <c r="AV40" s="204">
        <f t="shared" si="31"/>
        <v>40877.519224926655</v>
      </c>
      <c r="AW40" s="204">
        <f t="shared" si="31"/>
        <v>40877.519224926655</v>
      </c>
      <c r="AX40" s="204">
        <f t="shared" si="31"/>
        <v>40877.519224926655</v>
      </c>
      <c r="AY40" s="204">
        <f t="shared" si="31"/>
        <v>40877.519224926655</v>
      </c>
      <c r="AZ40" s="204">
        <f t="shared" si="31"/>
        <v>40877.519224926655</v>
      </c>
      <c r="BA40" s="204">
        <f t="shared" si="31"/>
        <v>40877.519224926655</v>
      </c>
      <c r="BB40" s="204">
        <f t="shared" si="32"/>
        <v>40877.519224926655</v>
      </c>
      <c r="BC40" s="204">
        <f t="shared" si="32"/>
        <v>40877.519224926655</v>
      </c>
      <c r="BD40" s="204">
        <f t="shared" si="32"/>
        <v>40877.519224926655</v>
      </c>
      <c r="BE40" s="204">
        <f t="shared" si="32"/>
        <v>40877.519224926655</v>
      </c>
      <c r="BF40" s="204">
        <f t="shared" si="32"/>
        <v>40877.519224926655</v>
      </c>
      <c r="BG40" s="204">
        <f t="shared" si="32"/>
        <v>40877.519224926655</v>
      </c>
      <c r="BH40" s="204">
        <f t="shared" si="32"/>
        <v>40877.519224926655</v>
      </c>
      <c r="BI40" s="204">
        <f t="shared" si="32"/>
        <v>40877.519224926655</v>
      </c>
      <c r="BJ40" s="204">
        <f t="shared" si="32"/>
        <v>40877.519224926655</v>
      </c>
      <c r="BK40" s="204">
        <f t="shared" si="32"/>
        <v>40877.519224926655</v>
      </c>
      <c r="BL40" s="204">
        <f t="shared" si="32"/>
        <v>40877.519224926655</v>
      </c>
      <c r="BM40" s="204">
        <f t="shared" si="32"/>
        <v>40877.519224926655</v>
      </c>
      <c r="BN40" s="204">
        <f t="shared" si="32"/>
        <v>40877.519224926655</v>
      </c>
      <c r="BO40" s="204">
        <f t="shared" si="32"/>
        <v>40877.519224926655</v>
      </c>
      <c r="BP40" s="204">
        <f t="shared" si="32"/>
        <v>40877.519224926655</v>
      </c>
      <c r="BQ40" s="204">
        <f t="shared" si="32"/>
        <v>40877.519224926655</v>
      </c>
      <c r="BR40" s="204">
        <f t="shared" si="32"/>
        <v>40877.519224926655</v>
      </c>
      <c r="BS40" s="204">
        <f t="shared" si="32"/>
        <v>40877.519224926655</v>
      </c>
      <c r="BT40" s="204">
        <f t="shared" si="32"/>
        <v>40877.519224926655</v>
      </c>
      <c r="BU40" s="204">
        <f t="shared" si="32"/>
        <v>40877.51922492664</v>
      </c>
      <c r="BV40" s="204">
        <f t="shared" si="32"/>
        <v>40877.51922492664</v>
      </c>
      <c r="BW40" s="204">
        <f t="shared" si="32"/>
        <v>40877.51922492664</v>
      </c>
      <c r="BX40" s="204">
        <f t="shared" si="32"/>
        <v>40877.51922492664</v>
      </c>
      <c r="BY40" s="204">
        <f t="shared" si="32"/>
        <v>40877.51922492664</v>
      </c>
      <c r="BZ40" s="204">
        <f t="shared" si="32"/>
        <v>40877.51922492664</v>
      </c>
      <c r="CA40" s="204">
        <f t="shared" si="32"/>
        <v>40877.51922492664</v>
      </c>
      <c r="CB40" s="204">
        <f t="shared" si="32"/>
        <v>40877.51922492664</v>
      </c>
      <c r="CC40" s="204">
        <f t="shared" si="32"/>
        <v>40877.51922492664</v>
      </c>
      <c r="CD40" s="204">
        <f t="shared" si="32"/>
        <v>40877.51922492664</v>
      </c>
      <c r="CE40" s="204">
        <f t="shared" si="33"/>
        <v>40877.51922492664</v>
      </c>
      <c r="CF40" s="204">
        <f t="shared" si="33"/>
        <v>40877.51922492664</v>
      </c>
      <c r="CG40" s="204">
        <f t="shared" si="33"/>
        <v>40877.51922492664</v>
      </c>
      <c r="CH40" s="204">
        <f t="shared" si="33"/>
        <v>40877.51922492664</v>
      </c>
      <c r="CI40" s="204">
        <f t="shared" si="33"/>
        <v>40877.51922492664</v>
      </c>
      <c r="CJ40" s="204">
        <f t="shared" si="33"/>
        <v>40877.51922492664</v>
      </c>
      <c r="CK40" s="204">
        <f t="shared" si="33"/>
        <v>40877.51922492664</v>
      </c>
      <c r="CL40" s="204">
        <f t="shared" si="33"/>
        <v>40877.51922492664</v>
      </c>
      <c r="CM40" s="204">
        <f t="shared" si="33"/>
        <v>40877.51922492664</v>
      </c>
      <c r="CN40" s="204">
        <f t="shared" si="33"/>
        <v>40877.51922492664</v>
      </c>
      <c r="CO40" s="204">
        <f t="shared" si="33"/>
        <v>40877.51922492664</v>
      </c>
      <c r="CP40" s="204">
        <f t="shared" si="33"/>
        <v>40877.51922492664</v>
      </c>
      <c r="CQ40" s="204">
        <f t="shared" si="33"/>
        <v>40877.51922492664</v>
      </c>
      <c r="CR40" s="204">
        <f t="shared" si="33"/>
        <v>40877.51922492664</v>
      </c>
      <c r="CS40" s="204">
        <f t="shared" si="34"/>
        <v>40877.51922492664</v>
      </c>
      <c r="CT40" s="204">
        <f t="shared" si="34"/>
        <v>40877.51922492664</v>
      </c>
      <c r="CU40" s="204">
        <f t="shared" si="34"/>
        <v>40877.51922492664</v>
      </c>
      <c r="CV40" s="204">
        <f t="shared" si="34"/>
        <v>40877.51922492664</v>
      </c>
      <c r="CW40" s="204">
        <f t="shared" si="34"/>
        <v>40877.51922492664</v>
      </c>
      <c r="CX40" s="204">
        <f t="shared" si="34"/>
        <v>40877.51922492664</v>
      </c>
      <c r="CY40" s="204">
        <f t="shared" si="34"/>
        <v>40877.51922492664</v>
      </c>
      <c r="CZ40" s="204">
        <f t="shared" si="34"/>
        <v>40877.51922492664</v>
      </c>
      <c r="DA40" s="204">
        <f t="shared" si="34"/>
        <v>40877.51922492664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23.340655075598217</v>
      </c>
      <c r="Y42" s="210">
        <f t="shared" si="36"/>
        <v>23.340655075598217</v>
      </c>
      <c r="Z42" s="210">
        <f t="shared" si="36"/>
        <v>23.340655075598217</v>
      </c>
      <c r="AA42" s="210">
        <f t="shared" si="36"/>
        <v>23.340655075598217</v>
      </c>
      <c r="AB42" s="210">
        <f t="shared" si="36"/>
        <v>23.340655075598217</v>
      </c>
      <c r="AC42" s="210">
        <f t="shared" si="36"/>
        <v>23.340655075598217</v>
      </c>
      <c r="AD42" s="210">
        <f t="shared" si="36"/>
        <v>23.340655075598217</v>
      </c>
      <c r="AE42" s="210">
        <f t="shared" si="36"/>
        <v>23.340655075598217</v>
      </c>
      <c r="AF42" s="210">
        <f t="shared" si="36"/>
        <v>23.340655075598217</v>
      </c>
      <c r="AG42" s="210">
        <f t="shared" si="36"/>
        <v>23.340655075598217</v>
      </c>
      <c r="AH42" s="210">
        <f t="shared" si="36"/>
        <v>23.340655075598217</v>
      </c>
      <c r="AI42" s="210">
        <f t="shared" si="36"/>
        <v>23.340655075598217</v>
      </c>
      <c r="AJ42" s="210">
        <f t="shared" si="36"/>
        <v>23.340655075598217</v>
      </c>
      <c r="AK42" s="210">
        <f t="shared" si="36"/>
        <v>23.340655075598217</v>
      </c>
      <c r="AL42" s="210">
        <f t="shared" ref="AL42:BQ42" si="37">IF(AL$22&lt;=$E$24,IF(AL$22&lt;=$D$24,IF(AL$22&lt;=$C$24,IF(AL$22&lt;=$B$24,$B108,($C25-$B25)/($C$24-$B$24)),($D25-$C25)/($D$24-$C$24)),($E25-$D25)/($E$24-$D$24)),$F108)</f>
        <v>23.340655075598217</v>
      </c>
      <c r="AM42" s="210">
        <f t="shared" si="37"/>
        <v>23.340655075598217</v>
      </c>
      <c r="AN42" s="210">
        <f t="shared" si="37"/>
        <v>23.340655075598217</v>
      </c>
      <c r="AO42" s="210">
        <f t="shared" si="37"/>
        <v>23.340655075598217</v>
      </c>
      <c r="AP42" s="210">
        <f t="shared" si="37"/>
        <v>23.340655075598217</v>
      </c>
      <c r="AQ42" s="210">
        <f t="shared" si="37"/>
        <v>23.340655075598217</v>
      </c>
      <c r="AR42" s="210">
        <f t="shared" si="37"/>
        <v>23.340655075598217</v>
      </c>
      <c r="AS42" s="210">
        <f t="shared" si="37"/>
        <v>23.340655075598217</v>
      </c>
      <c r="AT42" s="210">
        <f t="shared" si="37"/>
        <v>23.340655075598217</v>
      </c>
      <c r="AU42" s="210">
        <f t="shared" si="37"/>
        <v>23.340655075598217</v>
      </c>
      <c r="AV42" s="210">
        <f t="shared" si="37"/>
        <v>23.340655075598217</v>
      </c>
      <c r="AW42" s="210">
        <f t="shared" si="37"/>
        <v>23.340655075598217</v>
      </c>
      <c r="AX42" s="210">
        <f t="shared" si="37"/>
        <v>23.340655075598217</v>
      </c>
      <c r="AY42" s="210">
        <f t="shared" si="37"/>
        <v>23.340655075598217</v>
      </c>
      <c r="AZ42" s="210">
        <f t="shared" si="37"/>
        <v>23.340655075598217</v>
      </c>
      <c r="BA42" s="210">
        <f t="shared" si="37"/>
        <v>23.340655075598217</v>
      </c>
      <c r="BB42" s="210">
        <f t="shared" si="37"/>
        <v>23.340655075598217</v>
      </c>
      <c r="BC42" s="210">
        <f t="shared" si="37"/>
        <v>23.340655075598217</v>
      </c>
      <c r="BD42" s="210">
        <f t="shared" si="37"/>
        <v>23.340655075598217</v>
      </c>
      <c r="BE42" s="210">
        <f t="shared" si="37"/>
        <v>23.340655075598217</v>
      </c>
      <c r="BF42" s="210">
        <f t="shared" si="37"/>
        <v>31.495099505761225</v>
      </c>
      <c r="BG42" s="210">
        <f t="shared" si="37"/>
        <v>31.495099505761225</v>
      </c>
      <c r="BH42" s="210">
        <f t="shared" si="37"/>
        <v>31.495099505761225</v>
      </c>
      <c r="BI42" s="210">
        <f t="shared" si="37"/>
        <v>31.495099505761225</v>
      </c>
      <c r="BJ42" s="210">
        <f t="shared" si="37"/>
        <v>31.495099505761225</v>
      </c>
      <c r="BK42" s="210">
        <f t="shared" si="37"/>
        <v>31.495099505761225</v>
      </c>
      <c r="BL42" s="210">
        <f t="shared" si="37"/>
        <v>31.495099505761225</v>
      </c>
      <c r="BM42" s="210">
        <f t="shared" si="37"/>
        <v>31.495099505761225</v>
      </c>
      <c r="BN42" s="210">
        <f t="shared" si="37"/>
        <v>31.495099505761225</v>
      </c>
      <c r="BO42" s="210">
        <f t="shared" si="37"/>
        <v>31.495099505761225</v>
      </c>
      <c r="BP42" s="210">
        <f t="shared" si="37"/>
        <v>31.495099505761225</v>
      </c>
      <c r="BQ42" s="210">
        <f t="shared" si="37"/>
        <v>31.495099505761225</v>
      </c>
      <c r="BR42" s="210">
        <f t="shared" ref="BR42:DA42" si="38">IF(BR$22&lt;=$E$24,IF(BR$22&lt;=$D$24,IF(BR$22&lt;=$C$24,IF(BR$22&lt;=$B$24,$B108,($C25-$B25)/($C$24-$B$24)),($D25-$C25)/($D$24-$C$24)),($E25-$D25)/($E$24-$D$24)),$F108)</f>
        <v>31.495099505761225</v>
      </c>
      <c r="BS42" s="210">
        <f t="shared" si="38"/>
        <v>31.495099505761225</v>
      </c>
      <c r="BT42" s="210">
        <f t="shared" si="38"/>
        <v>31.495099505761225</v>
      </c>
      <c r="BU42" s="210">
        <f t="shared" si="38"/>
        <v>31.495099505761225</v>
      </c>
      <c r="BV42" s="210">
        <f t="shared" si="38"/>
        <v>31.495099505761225</v>
      </c>
      <c r="BW42" s="210">
        <f t="shared" si="38"/>
        <v>31.495099505761225</v>
      </c>
      <c r="BX42" s="210">
        <f t="shared" si="38"/>
        <v>31.495099505761225</v>
      </c>
      <c r="BY42" s="210">
        <f t="shared" si="38"/>
        <v>31.495099505761225</v>
      </c>
      <c r="BZ42" s="210">
        <f t="shared" si="38"/>
        <v>31.495099505761225</v>
      </c>
      <c r="CA42" s="210">
        <f t="shared" si="38"/>
        <v>31.495099505761225</v>
      </c>
      <c r="CB42" s="210">
        <f t="shared" si="38"/>
        <v>31.495099505761225</v>
      </c>
      <c r="CC42" s="210">
        <f t="shared" si="38"/>
        <v>31.495099505761225</v>
      </c>
      <c r="CD42" s="210">
        <f t="shared" si="38"/>
        <v>31.495099505761225</v>
      </c>
      <c r="CE42" s="210">
        <f t="shared" si="38"/>
        <v>31.495099505761225</v>
      </c>
      <c r="CF42" s="210">
        <f t="shared" si="38"/>
        <v>31.495099505761225</v>
      </c>
      <c r="CG42" s="210">
        <f t="shared" si="38"/>
        <v>31.495099505761225</v>
      </c>
      <c r="CH42" s="210">
        <f t="shared" si="38"/>
        <v>98.980630844388045</v>
      </c>
      <c r="CI42" s="210">
        <f t="shared" si="38"/>
        <v>98.980630844388045</v>
      </c>
      <c r="CJ42" s="210">
        <f t="shared" si="38"/>
        <v>98.980630844388045</v>
      </c>
      <c r="CK42" s="210">
        <f t="shared" si="38"/>
        <v>98.980630844388045</v>
      </c>
      <c r="CL42" s="210">
        <f t="shared" si="38"/>
        <v>98.980630844388045</v>
      </c>
      <c r="CM42" s="210">
        <f t="shared" si="38"/>
        <v>98.980630844388045</v>
      </c>
      <c r="CN42" s="210">
        <f t="shared" si="38"/>
        <v>98.980630844388045</v>
      </c>
      <c r="CO42" s="210">
        <f t="shared" si="38"/>
        <v>98.980630844388045</v>
      </c>
      <c r="CP42" s="210">
        <f t="shared" si="38"/>
        <v>98.980630844388045</v>
      </c>
      <c r="CQ42" s="210">
        <f t="shared" si="38"/>
        <v>98.980630844388045</v>
      </c>
      <c r="CR42" s="210">
        <f t="shared" si="38"/>
        <v>98.980630844388045</v>
      </c>
      <c r="CS42" s="210">
        <f t="shared" si="38"/>
        <v>98.980630844388045</v>
      </c>
      <c r="CT42" s="210">
        <f t="shared" si="38"/>
        <v>98.980630844388045</v>
      </c>
      <c r="CU42" s="210">
        <f t="shared" si="38"/>
        <v>98.980630844388045</v>
      </c>
      <c r="CV42" s="210">
        <f t="shared" si="38"/>
        <v>98.980630844388045</v>
      </c>
      <c r="CW42" s="210">
        <f t="shared" si="38"/>
        <v>98.980630844388045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10.547317661241708</v>
      </c>
      <c r="Y43" s="210">
        <f t="shared" si="39"/>
        <v>10.547317661241708</v>
      </c>
      <c r="Z43" s="210">
        <f t="shared" si="39"/>
        <v>10.547317661241708</v>
      </c>
      <c r="AA43" s="210">
        <f t="shared" si="39"/>
        <v>10.547317661241708</v>
      </c>
      <c r="AB43" s="210">
        <f t="shared" si="39"/>
        <v>10.547317661241708</v>
      </c>
      <c r="AC43" s="210">
        <f t="shared" si="39"/>
        <v>10.547317661241708</v>
      </c>
      <c r="AD43" s="210">
        <f t="shared" si="39"/>
        <v>10.547317661241708</v>
      </c>
      <c r="AE43" s="210">
        <f t="shared" si="39"/>
        <v>10.547317661241708</v>
      </c>
      <c r="AF43" s="210">
        <f t="shared" si="39"/>
        <v>10.547317661241708</v>
      </c>
      <c r="AG43" s="210">
        <f t="shared" si="39"/>
        <v>10.547317661241708</v>
      </c>
      <c r="AH43" s="210">
        <f t="shared" si="39"/>
        <v>10.547317661241708</v>
      </c>
      <c r="AI43" s="210">
        <f t="shared" si="39"/>
        <v>10.547317661241708</v>
      </c>
      <c r="AJ43" s="210">
        <f t="shared" si="39"/>
        <v>10.547317661241708</v>
      </c>
      <c r="AK43" s="210">
        <f t="shared" si="39"/>
        <v>10.547317661241708</v>
      </c>
      <c r="AL43" s="210">
        <f t="shared" ref="AL43:BQ43" si="40">IF(AL$22&lt;=$E$24,IF(AL$22&lt;=$D$24,IF(AL$22&lt;=$C$24,IF(AL$22&lt;=$B$24,$B109,($C26-$B26)/($C$24-$B$24)),($D26-$C26)/($D$24-$C$24)),($E26-$D26)/($E$24-$D$24)),$F109)</f>
        <v>10.547317661241708</v>
      </c>
      <c r="AM43" s="210">
        <f t="shared" si="40"/>
        <v>10.547317661241708</v>
      </c>
      <c r="AN43" s="210">
        <f t="shared" si="40"/>
        <v>10.547317661241708</v>
      </c>
      <c r="AO43" s="210">
        <f t="shared" si="40"/>
        <v>10.547317661241708</v>
      </c>
      <c r="AP43" s="210">
        <f t="shared" si="40"/>
        <v>10.547317661241708</v>
      </c>
      <c r="AQ43" s="210">
        <f t="shared" si="40"/>
        <v>10.547317661241708</v>
      </c>
      <c r="AR43" s="210">
        <f t="shared" si="40"/>
        <v>10.547317661241708</v>
      </c>
      <c r="AS43" s="210">
        <f t="shared" si="40"/>
        <v>10.547317661241708</v>
      </c>
      <c r="AT43" s="210">
        <f t="shared" si="40"/>
        <v>10.547317661241708</v>
      </c>
      <c r="AU43" s="210">
        <f t="shared" si="40"/>
        <v>10.547317661241708</v>
      </c>
      <c r="AV43" s="210">
        <f t="shared" si="40"/>
        <v>10.547317661241708</v>
      </c>
      <c r="AW43" s="210">
        <f t="shared" si="40"/>
        <v>10.547317661241708</v>
      </c>
      <c r="AX43" s="210">
        <f t="shared" si="40"/>
        <v>10.547317661241708</v>
      </c>
      <c r="AY43" s="210">
        <f t="shared" si="40"/>
        <v>10.547317661241708</v>
      </c>
      <c r="AZ43" s="210">
        <f t="shared" si="40"/>
        <v>10.547317661241708</v>
      </c>
      <c r="BA43" s="210">
        <f t="shared" si="40"/>
        <v>10.547317661241708</v>
      </c>
      <c r="BB43" s="210">
        <f t="shared" si="40"/>
        <v>10.547317661241708</v>
      </c>
      <c r="BC43" s="210">
        <f t="shared" si="40"/>
        <v>10.547317661241708</v>
      </c>
      <c r="BD43" s="210">
        <f t="shared" si="40"/>
        <v>10.547317661241708</v>
      </c>
      <c r="BE43" s="210">
        <f t="shared" si="40"/>
        <v>10.547317661241708</v>
      </c>
      <c r="BF43" s="210">
        <f t="shared" si="40"/>
        <v>136.7369963369963</v>
      </c>
      <c r="BG43" s="210">
        <f t="shared" si="40"/>
        <v>136.7369963369963</v>
      </c>
      <c r="BH43" s="210">
        <f t="shared" si="40"/>
        <v>136.7369963369963</v>
      </c>
      <c r="BI43" s="210">
        <f t="shared" si="40"/>
        <v>136.7369963369963</v>
      </c>
      <c r="BJ43" s="210">
        <f t="shared" si="40"/>
        <v>136.7369963369963</v>
      </c>
      <c r="BK43" s="210">
        <f t="shared" si="40"/>
        <v>136.7369963369963</v>
      </c>
      <c r="BL43" s="210">
        <f t="shared" si="40"/>
        <v>136.7369963369963</v>
      </c>
      <c r="BM43" s="210">
        <f t="shared" si="40"/>
        <v>136.7369963369963</v>
      </c>
      <c r="BN43" s="210">
        <f t="shared" si="40"/>
        <v>136.7369963369963</v>
      </c>
      <c r="BO43" s="210">
        <f t="shared" si="40"/>
        <v>136.7369963369963</v>
      </c>
      <c r="BP43" s="210">
        <f t="shared" si="40"/>
        <v>136.7369963369963</v>
      </c>
      <c r="BQ43" s="210">
        <f t="shared" si="40"/>
        <v>136.7369963369963</v>
      </c>
      <c r="BR43" s="210">
        <f t="shared" ref="BR43:DA43" si="41">IF(BR$22&lt;=$E$24,IF(BR$22&lt;=$D$24,IF(BR$22&lt;=$C$24,IF(BR$22&lt;=$B$24,$B109,($C26-$B26)/($C$24-$B$24)),($D26-$C26)/($D$24-$C$24)),($E26-$D26)/($E$24-$D$24)),$F109)</f>
        <v>136.7369963369963</v>
      </c>
      <c r="BS43" s="210">
        <f t="shared" si="41"/>
        <v>136.7369963369963</v>
      </c>
      <c r="BT43" s="210">
        <f t="shared" si="41"/>
        <v>136.7369963369963</v>
      </c>
      <c r="BU43" s="210">
        <f t="shared" si="41"/>
        <v>136.7369963369963</v>
      </c>
      <c r="BV43" s="210">
        <f t="shared" si="41"/>
        <v>136.7369963369963</v>
      </c>
      <c r="BW43" s="210">
        <f t="shared" si="41"/>
        <v>136.7369963369963</v>
      </c>
      <c r="BX43" s="210">
        <f t="shared" si="41"/>
        <v>136.7369963369963</v>
      </c>
      <c r="BY43" s="210">
        <f t="shared" si="41"/>
        <v>136.7369963369963</v>
      </c>
      <c r="BZ43" s="210">
        <f t="shared" si="41"/>
        <v>136.7369963369963</v>
      </c>
      <c r="CA43" s="210">
        <f t="shared" si="41"/>
        <v>136.7369963369963</v>
      </c>
      <c r="CB43" s="210">
        <f t="shared" si="41"/>
        <v>136.7369963369963</v>
      </c>
      <c r="CC43" s="210">
        <f t="shared" si="41"/>
        <v>136.7369963369963</v>
      </c>
      <c r="CD43" s="210">
        <f t="shared" si="41"/>
        <v>136.7369963369963</v>
      </c>
      <c r="CE43" s="210">
        <f t="shared" si="41"/>
        <v>136.7369963369963</v>
      </c>
      <c r="CF43" s="210">
        <f t="shared" si="41"/>
        <v>136.7369963369963</v>
      </c>
      <c r="CG43" s="210">
        <f t="shared" si="41"/>
        <v>136.7369963369963</v>
      </c>
      <c r="CH43" s="210">
        <f t="shared" si="41"/>
        <v>953.0897597977247</v>
      </c>
      <c r="CI43" s="210">
        <f t="shared" si="41"/>
        <v>953.0897597977247</v>
      </c>
      <c r="CJ43" s="210">
        <f t="shared" si="41"/>
        <v>953.0897597977247</v>
      </c>
      <c r="CK43" s="210">
        <f t="shared" si="41"/>
        <v>953.0897597977247</v>
      </c>
      <c r="CL43" s="210">
        <f t="shared" si="41"/>
        <v>953.0897597977247</v>
      </c>
      <c r="CM43" s="210">
        <f t="shared" si="41"/>
        <v>953.0897597977247</v>
      </c>
      <c r="CN43" s="210">
        <f t="shared" si="41"/>
        <v>953.0897597977247</v>
      </c>
      <c r="CO43" s="210">
        <f t="shared" si="41"/>
        <v>953.0897597977247</v>
      </c>
      <c r="CP43" s="210">
        <f t="shared" si="41"/>
        <v>953.0897597977247</v>
      </c>
      <c r="CQ43" s="210">
        <f t="shared" si="41"/>
        <v>953.0897597977247</v>
      </c>
      <c r="CR43" s="210">
        <f t="shared" si="41"/>
        <v>953.0897597977247</v>
      </c>
      <c r="CS43" s="210">
        <f t="shared" si="41"/>
        <v>953.0897597977247</v>
      </c>
      <c r="CT43" s="210">
        <f t="shared" si="41"/>
        <v>953.0897597977247</v>
      </c>
      <c r="CU43" s="210">
        <f t="shared" si="41"/>
        <v>953.0897597977247</v>
      </c>
      <c r="CV43" s="210">
        <f t="shared" si="41"/>
        <v>953.0897597977247</v>
      </c>
      <c r="CW43" s="210">
        <f t="shared" si="41"/>
        <v>953.0897597977247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13.215316197200185</v>
      </c>
      <c r="Y44" s="210">
        <f t="shared" si="42"/>
        <v>13.215316197200185</v>
      </c>
      <c r="Z44" s="210">
        <f t="shared" si="42"/>
        <v>13.215316197200185</v>
      </c>
      <c r="AA44" s="210">
        <f t="shared" si="42"/>
        <v>13.215316197200185</v>
      </c>
      <c r="AB44" s="210">
        <f t="shared" si="42"/>
        <v>13.215316197200185</v>
      </c>
      <c r="AC44" s="210">
        <f t="shared" si="42"/>
        <v>13.215316197200185</v>
      </c>
      <c r="AD44" s="210">
        <f t="shared" si="42"/>
        <v>13.215316197200185</v>
      </c>
      <c r="AE44" s="210">
        <f t="shared" si="42"/>
        <v>13.215316197200185</v>
      </c>
      <c r="AF44" s="210">
        <f t="shared" si="42"/>
        <v>13.215316197200185</v>
      </c>
      <c r="AG44" s="210">
        <f t="shared" si="42"/>
        <v>13.215316197200185</v>
      </c>
      <c r="AH44" s="210">
        <f t="shared" si="42"/>
        <v>13.215316197200185</v>
      </c>
      <c r="AI44" s="210">
        <f t="shared" si="42"/>
        <v>13.215316197200185</v>
      </c>
      <c r="AJ44" s="210">
        <f t="shared" si="42"/>
        <v>13.215316197200185</v>
      </c>
      <c r="AK44" s="210">
        <f t="shared" si="42"/>
        <v>13.215316197200185</v>
      </c>
      <c r="AL44" s="210">
        <f t="shared" ref="AL44:BQ44" si="43">IF(AL$22&lt;=$E$24,IF(AL$22&lt;=$D$24,IF(AL$22&lt;=$C$24,IF(AL$22&lt;=$B$24,$B110,($C27-$B27)/($C$24-$B$24)),($D27-$C27)/($D$24-$C$24)),($E27-$D27)/($E$24-$D$24)),$F110)</f>
        <v>13.215316197200185</v>
      </c>
      <c r="AM44" s="210">
        <f t="shared" si="43"/>
        <v>13.215316197200185</v>
      </c>
      <c r="AN44" s="210">
        <f t="shared" si="43"/>
        <v>13.215316197200185</v>
      </c>
      <c r="AO44" s="210">
        <f t="shared" si="43"/>
        <v>13.215316197200185</v>
      </c>
      <c r="AP44" s="210">
        <f t="shared" si="43"/>
        <v>13.215316197200185</v>
      </c>
      <c r="AQ44" s="210">
        <f t="shared" si="43"/>
        <v>13.215316197200185</v>
      </c>
      <c r="AR44" s="210">
        <f t="shared" si="43"/>
        <v>13.215316197200185</v>
      </c>
      <c r="AS44" s="210">
        <f t="shared" si="43"/>
        <v>13.215316197200185</v>
      </c>
      <c r="AT44" s="210">
        <f t="shared" si="43"/>
        <v>13.215316197200185</v>
      </c>
      <c r="AU44" s="210">
        <f t="shared" si="43"/>
        <v>13.215316197200185</v>
      </c>
      <c r="AV44" s="210">
        <f t="shared" si="43"/>
        <v>13.215316197200185</v>
      </c>
      <c r="AW44" s="210">
        <f t="shared" si="43"/>
        <v>13.215316197200185</v>
      </c>
      <c r="AX44" s="210">
        <f t="shared" si="43"/>
        <v>13.215316197200185</v>
      </c>
      <c r="AY44" s="210">
        <f t="shared" si="43"/>
        <v>13.215316197200185</v>
      </c>
      <c r="AZ44" s="210">
        <f t="shared" si="43"/>
        <v>13.215316197200185</v>
      </c>
      <c r="BA44" s="210">
        <f t="shared" si="43"/>
        <v>13.215316197200185</v>
      </c>
      <c r="BB44" s="210">
        <f t="shared" si="43"/>
        <v>13.215316197200185</v>
      </c>
      <c r="BC44" s="210">
        <f t="shared" si="43"/>
        <v>13.215316197200185</v>
      </c>
      <c r="BD44" s="210">
        <f t="shared" si="43"/>
        <v>13.215316197200185</v>
      </c>
      <c r="BE44" s="210">
        <f t="shared" si="43"/>
        <v>13.215316197200185</v>
      </c>
      <c r="BF44" s="210">
        <f t="shared" si="43"/>
        <v>29.628005341592861</v>
      </c>
      <c r="BG44" s="210">
        <f t="shared" si="43"/>
        <v>29.628005341592861</v>
      </c>
      <c r="BH44" s="210">
        <f t="shared" si="43"/>
        <v>29.628005341592861</v>
      </c>
      <c r="BI44" s="210">
        <f t="shared" si="43"/>
        <v>29.628005341592861</v>
      </c>
      <c r="BJ44" s="210">
        <f t="shared" si="43"/>
        <v>29.628005341592861</v>
      </c>
      <c r="BK44" s="210">
        <f t="shared" si="43"/>
        <v>29.628005341592861</v>
      </c>
      <c r="BL44" s="210">
        <f t="shared" si="43"/>
        <v>29.628005341592861</v>
      </c>
      <c r="BM44" s="210">
        <f t="shared" si="43"/>
        <v>29.628005341592861</v>
      </c>
      <c r="BN44" s="210">
        <f t="shared" si="43"/>
        <v>29.628005341592861</v>
      </c>
      <c r="BO44" s="210">
        <f t="shared" si="43"/>
        <v>29.628005341592861</v>
      </c>
      <c r="BP44" s="210">
        <f t="shared" si="43"/>
        <v>29.628005341592861</v>
      </c>
      <c r="BQ44" s="210">
        <f t="shared" si="43"/>
        <v>29.628005341592861</v>
      </c>
      <c r="BR44" s="210">
        <f t="shared" ref="BR44:DA44" si="44">IF(BR$22&lt;=$E$24,IF(BR$22&lt;=$D$24,IF(BR$22&lt;=$C$24,IF(BR$22&lt;=$B$24,$B110,($C27-$B27)/($C$24-$B$24)),($D27-$C27)/($D$24-$C$24)),($E27-$D27)/($E$24-$D$24)),$F110)</f>
        <v>29.628005341592861</v>
      </c>
      <c r="BS44" s="210">
        <f t="shared" si="44"/>
        <v>29.628005341592861</v>
      </c>
      <c r="BT44" s="210">
        <f t="shared" si="44"/>
        <v>29.628005341592861</v>
      </c>
      <c r="BU44" s="210">
        <f t="shared" si="44"/>
        <v>29.628005341592861</v>
      </c>
      <c r="BV44" s="210">
        <f t="shared" si="44"/>
        <v>29.628005341592861</v>
      </c>
      <c r="BW44" s="210">
        <f t="shared" si="44"/>
        <v>29.628005341592861</v>
      </c>
      <c r="BX44" s="210">
        <f t="shared" si="44"/>
        <v>29.628005341592861</v>
      </c>
      <c r="BY44" s="210">
        <f t="shared" si="44"/>
        <v>29.628005341592861</v>
      </c>
      <c r="BZ44" s="210">
        <f t="shared" si="44"/>
        <v>29.628005341592861</v>
      </c>
      <c r="CA44" s="210">
        <f t="shared" si="44"/>
        <v>29.628005341592861</v>
      </c>
      <c r="CB44" s="210">
        <f t="shared" si="44"/>
        <v>29.628005341592861</v>
      </c>
      <c r="CC44" s="210">
        <f t="shared" si="44"/>
        <v>29.628005341592861</v>
      </c>
      <c r="CD44" s="210">
        <f t="shared" si="44"/>
        <v>29.628005341592861</v>
      </c>
      <c r="CE44" s="210">
        <f t="shared" si="44"/>
        <v>29.628005341592861</v>
      </c>
      <c r="CF44" s="210">
        <f t="shared" si="44"/>
        <v>29.628005341592861</v>
      </c>
      <c r="CG44" s="210">
        <f t="shared" si="44"/>
        <v>29.628005341592861</v>
      </c>
      <c r="CH44" s="210">
        <f t="shared" si="44"/>
        <v>50.545981112800568</v>
      </c>
      <c r="CI44" s="210">
        <f t="shared" si="44"/>
        <v>50.545981112800568</v>
      </c>
      <c r="CJ44" s="210">
        <f t="shared" si="44"/>
        <v>50.545981112800568</v>
      </c>
      <c r="CK44" s="210">
        <f t="shared" si="44"/>
        <v>50.545981112800568</v>
      </c>
      <c r="CL44" s="210">
        <f t="shared" si="44"/>
        <v>50.545981112800568</v>
      </c>
      <c r="CM44" s="210">
        <f t="shared" si="44"/>
        <v>50.545981112800568</v>
      </c>
      <c r="CN44" s="210">
        <f t="shared" si="44"/>
        <v>50.545981112800568</v>
      </c>
      <c r="CO44" s="210">
        <f t="shared" si="44"/>
        <v>50.545981112800568</v>
      </c>
      <c r="CP44" s="210">
        <f t="shared" si="44"/>
        <v>50.545981112800568</v>
      </c>
      <c r="CQ44" s="210">
        <f t="shared" si="44"/>
        <v>50.545981112800568</v>
      </c>
      <c r="CR44" s="210">
        <f t="shared" si="44"/>
        <v>50.545981112800568</v>
      </c>
      <c r="CS44" s="210">
        <f t="shared" si="44"/>
        <v>50.545981112800568</v>
      </c>
      <c r="CT44" s="210">
        <f t="shared" si="44"/>
        <v>50.545981112800568</v>
      </c>
      <c r="CU44" s="210">
        <f t="shared" si="44"/>
        <v>50.545981112800568</v>
      </c>
      <c r="CV44" s="210">
        <f t="shared" si="44"/>
        <v>50.545981112800568</v>
      </c>
      <c r="CW44" s="210">
        <f t="shared" si="44"/>
        <v>50.545981112800568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4.2194092827004218E-2</v>
      </c>
      <c r="Y45" s="210">
        <f t="shared" si="45"/>
        <v>4.2194092827004218E-2</v>
      </c>
      <c r="Z45" s="210">
        <f t="shared" si="45"/>
        <v>4.2194092827004218E-2</v>
      </c>
      <c r="AA45" s="210">
        <f t="shared" si="45"/>
        <v>4.2194092827004218E-2</v>
      </c>
      <c r="AB45" s="210">
        <f t="shared" si="45"/>
        <v>4.2194092827004218E-2</v>
      </c>
      <c r="AC45" s="210">
        <f t="shared" si="45"/>
        <v>4.2194092827004218E-2</v>
      </c>
      <c r="AD45" s="210">
        <f t="shared" si="45"/>
        <v>4.2194092827004218E-2</v>
      </c>
      <c r="AE45" s="210">
        <f t="shared" si="45"/>
        <v>4.2194092827004218E-2</v>
      </c>
      <c r="AF45" s="210">
        <f t="shared" si="45"/>
        <v>4.2194092827004218E-2</v>
      </c>
      <c r="AG45" s="210">
        <f t="shared" si="45"/>
        <v>4.2194092827004218E-2</v>
      </c>
      <c r="AH45" s="210">
        <f t="shared" si="45"/>
        <v>4.2194092827004218E-2</v>
      </c>
      <c r="AI45" s="210">
        <f t="shared" si="45"/>
        <v>4.2194092827004218E-2</v>
      </c>
      <c r="AJ45" s="210">
        <f t="shared" si="45"/>
        <v>4.2194092827004218E-2</v>
      </c>
      <c r="AK45" s="210">
        <f t="shared" si="45"/>
        <v>4.2194092827004218E-2</v>
      </c>
      <c r="AL45" s="210">
        <f t="shared" ref="AL45:BQ45" si="46">IF(AL$22&lt;=$E$24,IF(AL$22&lt;=$D$24,IF(AL$22&lt;=$C$24,IF(AL$22&lt;=$B$24,$B111,($C28-$B28)/($C$24-$B$24)),($D28-$C28)/($D$24-$C$24)),($E28-$D28)/($E$24-$D$24)),$F111)</f>
        <v>4.2194092827004218E-2</v>
      </c>
      <c r="AM45" s="210">
        <f t="shared" si="46"/>
        <v>4.2194092827004218E-2</v>
      </c>
      <c r="AN45" s="210">
        <f t="shared" si="46"/>
        <v>4.2194092827004218E-2</v>
      </c>
      <c r="AO45" s="210">
        <f t="shared" si="46"/>
        <v>4.2194092827004218E-2</v>
      </c>
      <c r="AP45" s="210">
        <f t="shared" si="46"/>
        <v>4.2194092827004218E-2</v>
      </c>
      <c r="AQ45" s="210">
        <f t="shared" si="46"/>
        <v>4.2194092827004218E-2</v>
      </c>
      <c r="AR45" s="210">
        <f t="shared" si="46"/>
        <v>4.2194092827004218E-2</v>
      </c>
      <c r="AS45" s="210">
        <f t="shared" si="46"/>
        <v>4.2194092827004218E-2</v>
      </c>
      <c r="AT45" s="210">
        <f t="shared" si="46"/>
        <v>4.2194092827004218E-2</v>
      </c>
      <c r="AU45" s="210">
        <f t="shared" si="46"/>
        <v>4.2194092827004218E-2</v>
      </c>
      <c r="AV45" s="210">
        <f t="shared" si="46"/>
        <v>4.2194092827004218E-2</v>
      </c>
      <c r="AW45" s="210">
        <f t="shared" si="46"/>
        <v>4.2194092827004218E-2</v>
      </c>
      <c r="AX45" s="210">
        <f t="shared" si="46"/>
        <v>4.2194092827004218E-2</v>
      </c>
      <c r="AY45" s="210">
        <f t="shared" si="46"/>
        <v>4.2194092827004218E-2</v>
      </c>
      <c r="AZ45" s="210">
        <f t="shared" si="46"/>
        <v>4.2194092827004218E-2</v>
      </c>
      <c r="BA45" s="210">
        <f t="shared" si="46"/>
        <v>4.2194092827004218E-2</v>
      </c>
      <c r="BB45" s="210">
        <f t="shared" si="46"/>
        <v>4.2194092827004218E-2</v>
      </c>
      <c r="BC45" s="210">
        <f t="shared" si="46"/>
        <v>4.2194092827004218E-2</v>
      </c>
      <c r="BD45" s="210">
        <f t="shared" si="46"/>
        <v>4.2194092827004218E-2</v>
      </c>
      <c r="BE45" s="210">
        <f t="shared" si="46"/>
        <v>4.2194092827004218E-2</v>
      </c>
      <c r="BF45" s="210">
        <f t="shared" si="46"/>
        <v>32.446886446886438</v>
      </c>
      <c r="BG45" s="210">
        <f t="shared" si="46"/>
        <v>32.446886446886438</v>
      </c>
      <c r="BH45" s="210">
        <f t="shared" si="46"/>
        <v>32.446886446886438</v>
      </c>
      <c r="BI45" s="210">
        <f t="shared" si="46"/>
        <v>32.446886446886438</v>
      </c>
      <c r="BJ45" s="210">
        <f t="shared" si="46"/>
        <v>32.446886446886438</v>
      </c>
      <c r="BK45" s="210">
        <f t="shared" si="46"/>
        <v>32.446886446886438</v>
      </c>
      <c r="BL45" s="210">
        <f t="shared" si="46"/>
        <v>32.446886446886438</v>
      </c>
      <c r="BM45" s="210">
        <f t="shared" si="46"/>
        <v>32.446886446886438</v>
      </c>
      <c r="BN45" s="210">
        <f t="shared" si="46"/>
        <v>32.446886446886438</v>
      </c>
      <c r="BO45" s="210">
        <f t="shared" si="46"/>
        <v>32.446886446886438</v>
      </c>
      <c r="BP45" s="210">
        <f t="shared" si="46"/>
        <v>32.446886446886438</v>
      </c>
      <c r="BQ45" s="210">
        <f t="shared" si="46"/>
        <v>32.446886446886438</v>
      </c>
      <c r="BR45" s="210">
        <f t="shared" ref="BR45:DA45" si="47">IF(BR$22&lt;=$E$24,IF(BR$22&lt;=$D$24,IF(BR$22&lt;=$C$24,IF(BR$22&lt;=$B$24,$B111,($C28-$B28)/($C$24-$B$24)),($D28-$C28)/($D$24-$C$24)),($E28-$D28)/($E$24-$D$24)),$F111)</f>
        <v>32.446886446886438</v>
      </c>
      <c r="BS45" s="210">
        <f t="shared" si="47"/>
        <v>32.446886446886438</v>
      </c>
      <c r="BT45" s="210">
        <f t="shared" si="47"/>
        <v>32.446886446886438</v>
      </c>
      <c r="BU45" s="210">
        <f t="shared" si="47"/>
        <v>32.446886446886438</v>
      </c>
      <c r="BV45" s="210">
        <f t="shared" si="47"/>
        <v>32.446886446886438</v>
      </c>
      <c r="BW45" s="210">
        <f t="shared" si="47"/>
        <v>32.446886446886438</v>
      </c>
      <c r="BX45" s="210">
        <f t="shared" si="47"/>
        <v>32.446886446886438</v>
      </c>
      <c r="BY45" s="210">
        <f t="shared" si="47"/>
        <v>32.446886446886438</v>
      </c>
      <c r="BZ45" s="210">
        <f t="shared" si="47"/>
        <v>32.446886446886438</v>
      </c>
      <c r="CA45" s="210">
        <f t="shared" si="47"/>
        <v>32.446886446886438</v>
      </c>
      <c r="CB45" s="210">
        <f t="shared" si="47"/>
        <v>32.446886446886438</v>
      </c>
      <c r="CC45" s="210">
        <f t="shared" si="47"/>
        <v>32.446886446886438</v>
      </c>
      <c r="CD45" s="210">
        <f t="shared" si="47"/>
        <v>32.446886446886438</v>
      </c>
      <c r="CE45" s="210">
        <f t="shared" si="47"/>
        <v>32.446886446886438</v>
      </c>
      <c r="CF45" s="210">
        <f t="shared" si="47"/>
        <v>32.446886446886438</v>
      </c>
      <c r="CG45" s="210">
        <f t="shared" si="47"/>
        <v>32.446886446886438</v>
      </c>
      <c r="CH45" s="210">
        <f t="shared" si="47"/>
        <v>45.714285714285758</v>
      </c>
      <c r="CI45" s="210">
        <f t="shared" si="47"/>
        <v>45.714285714285758</v>
      </c>
      <c r="CJ45" s="210">
        <f t="shared" si="47"/>
        <v>45.714285714285758</v>
      </c>
      <c r="CK45" s="210">
        <f t="shared" si="47"/>
        <v>45.714285714285758</v>
      </c>
      <c r="CL45" s="210">
        <f t="shared" si="47"/>
        <v>45.714285714285758</v>
      </c>
      <c r="CM45" s="210">
        <f t="shared" si="47"/>
        <v>45.714285714285758</v>
      </c>
      <c r="CN45" s="210">
        <f t="shared" si="47"/>
        <v>45.714285714285758</v>
      </c>
      <c r="CO45" s="210">
        <f t="shared" si="47"/>
        <v>45.714285714285758</v>
      </c>
      <c r="CP45" s="210">
        <f t="shared" si="47"/>
        <v>45.714285714285758</v>
      </c>
      <c r="CQ45" s="210">
        <f t="shared" si="47"/>
        <v>45.714285714285758</v>
      </c>
      <c r="CR45" s="210">
        <f t="shared" si="47"/>
        <v>45.714285714285758</v>
      </c>
      <c r="CS45" s="210">
        <f t="shared" si="47"/>
        <v>45.714285714285758</v>
      </c>
      <c r="CT45" s="210">
        <f t="shared" si="47"/>
        <v>45.714285714285758</v>
      </c>
      <c r="CU45" s="210">
        <f t="shared" si="47"/>
        <v>45.714285714285758</v>
      </c>
      <c r="CV45" s="210">
        <f t="shared" si="47"/>
        <v>45.714285714285758</v>
      </c>
      <c r="CW45" s="210">
        <f t="shared" si="47"/>
        <v>45.714285714285758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79.011754068716087</v>
      </c>
      <c r="Y46" s="210">
        <f t="shared" si="48"/>
        <v>79.011754068716087</v>
      </c>
      <c r="Z46" s="210">
        <f t="shared" si="48"/>
        <v>79.011754068716087</v>
      </c>
      <c r="AA46" s="210">
        <f t="shared" si="48"/>
        <v>79.011754068716087</v>
      </c>
      <c r="AB46" s="210">
        <f t="shared" si="48"/>
        <v>79.011754068716087</v>
      </c>
      <c r="AC46" s="210">
        <f t="shared" si="48"/>
        <v>79.011754068716087</v>
      </c>
      <c r="AD46" s="210">
        <f t="shared" si="48"/>
        <v>79.011754068716087</v>
      </c>
      <c r="AE46" s="210">
        <f t="shared" si="48"/>
        <v>79.011754068716087</v>
      </c>
      <c r="AF46" s="210">
        <f t="shared" si="48"/>
        <v>79.011754068716087</v>
      </c>
      <c r="AG46" s="210">
        <f t="shared" si="48"/>
        <v>79.011754068716087</v>
      </c>
      <c r="AH46" s="210">
        <f t="shared" si="48"/>
        <v>79.011754068716087</v>
      </c>
      <c r="AI46" s="210">
        <f t="shared" si="48"/>
        <v>79.011754068716087</v>
      </c>
      <c r="AJ46" s="210">
        <f t="shared" si="48"/>
        <v>79.011754068716087</v>
      </c>
      <c r="AK46" s="210">
        <f t="shared" si="48"/>
        <v>79.011754068716087</v>
      </c>
      <c r="AL46" s="210">
        <f t="shared" ref="AL46:BQ46" si="49">IF(AL$22&lt;=$E$24,IF(AL$22&lt;=$D$24,IF(AL$22&lt;=$C$24,IF(AL$22&lt;=$B$24,$B112,($C29-$B29)/($C$24-$B$24)),($D29-$C29)/($D$24-$C$24)),($E29-$D29)/($E$24-$D$24)),$F112)</f>
        <v>79.011754068716087</v>
      </c>
      <c r="AM46" s="210">
        <f t="shared" si="49"/>
        <v>79.011754068716087</v>
      </c>
      <c r="AN46" s="210">
        <f t="shared" si="49"/>
        <v>79.011754068716087</v>
      </c>
      <c r="AO46" s="210">
        <f t="shared" si="49"/>
        <v>79.011754068716087</v>
      </c>
      <c r="AP46" s="210">
        <f t="shared" si="49"/>
        <v>79.011754068716087</v>
      </c>
      <c r="AQ46" s="210">
        <f t="shared" si="49"/>
        <v>79.011754068716087</v>
      </c>
      <c r="AR46" s="210">
        <f t="shared" si="49"/>
        <v>79.011754068716087</v>
      </c>
      <c r="AS46" s="210">
        <f t="shared" si="49"/>
        <v>79.011754068716087</v>
      </c>
      <c r="AT46" s="210">
        <f t="shared" si="49"/>
        <v>79.011754068716087</v>
      </c>
      <c r="AU46" s="210">
        <f t="shared" si="49"/>
        <v>79.011754068716087</v>
      </c>
      <c r="AV46" s="210">
        <f t="shared" si="49"/>
        <v>79.011754068716087</v>
      </c>
      <c r="AW46" s="210">
        <f t="shared" si="49"/>
        <v>79.011754068716087</v>
      </c>
      <c r="AX46" s="210">
        <f t="shared" si="49"/>
        <v>79.011754068716087</v>
      </c>
      <c r="AY46" s="210">
        <f t="shared" si="49"/>
        <v>79.011754068716087</v>
      </c>
      <c r="AZ46" s="210">
        <f t="shared" si="49"/>
        <v>79.011754068716087</v>
      </c>
      <c r="BA46" s="210">
        <f t="shared" si="49"/>
        <v>79.011754068716087</v>
      </c>
      <c r="BB46" s="210">
        <f t="shared" si="49"/>
        <v>79.011754068716087</v>
      </c>
      <c r="BC46" s="210">
        <f t="shared" si="49"/>
        <v>79.011754068716087</v>
      </c>
      <c r="BD46" s="210">
        <f t="shared" si="49"/>
        <v>79.011754068716087</v>
      </c>
      <c r="BE46" s="210">
        <f t="shared" si="49"/>
        <v>79.011754068716087</v>
      </c>
      <c r="BF46" s="210">
        <f t="shared" si="49"/>
        <v>341.7842490842491</v>
      </c>
      <c r="BG46" s="210">
        <f t="shared" si="49"/>
        <v>341.7842490842491</v>
      </c>
      <c r="BH46" s="210">
        <f t="shared" si="49"/>
        <v>341.7842490842491</v>
      </c>
      <c r="BI46" s="210">
        <f t="shared" si="49"/>
        <v>341.7842490842491</v>
      </c>
      <c r="BJ46" s="210">
        <f t="shared" si="49"/>
        <v>341.7842490842491</v>
      </c>
      <c r="BK46" s="210">
        <f t="shared" si="49"/>
        <v>341.7842490842491</v>
      </c>
      <c r="BL46" s="210">
        <f t="shared" si="49"/>
        <v>341.7842490842491</v>
      </c>
      <c r="BM46" s="210">
        <f t="shared" si="49"/>
        <v>341.7842490842491</v>
      </c>
      <c r="BN46" s="210">
        <f t="shared" si="49"/>
        <v>341.7842490842491</v>
      </c>
      <c r="BO46" s="210">
        <f t="shared" si="49"/>
        <v>341.7842490842491</v>
      </c>
      <c r="BP46" s="210">
        <f t="shared" si="49"/>
        <v>341.7842490842491</v>
      </c>
      <c r="BQ46" s="210">
        <f t="shared" si="49"/>
        <v>341.7842490842491</v>
      </c>
      <c r="BR46" s="210">
        <f t="shared" ref="BR46:DA46" si="50">IF(BR$22&lt;=$E$24,IF(BR$22&lt;=$D$24,IF(BR$22&lt;=$C$24,IF(BR$22&lt;=$B$24,$B112,($C29-$B29)/($C$24-$B$24)),($D29-$C29)/($D$24-$C$24)),($E29-$D29)/($E$24-$D$24)),$F112)</f>
        <v>341.7842490842491</v>
      </c>
      <c r="BS46" s="210">
        <f t="shared" si="50"/>
        <v>341.7842490842491</v>
      </c>
      <c r="BT46" s="210">
        <f t="shared" si="50"/>
        <v>341.7842490842491</v>
      </c>
      <c r="BU46" s="210">
        <f t="shared" si="50"/>
        <v>341.7842490842491</v>
      </c>
      <c r="BV46" s="210">
        <f t="shared" si="50"/>
        <v>341.7842490842491</v>
      </c>
      <c r="BW46" s="210">
        <f t="shared" si="50"/>
        <v>341.7842490842491</v>
      </c>
      <c r="BX46" s="210">
        <f t="shared" si="50"/>
        <v>341.7842490842491</v>
      </c>
      <c r="BY46" s="210">
        <f t="shared" si="50"/>
        <v>341.7842490842491</v>
      </c>
      <c r="BZ46" s="210">
        <f t="shared" si="50"/>
        <v>341.7842490842491</v>
      </c>
      <c r="CA46" s="210">
        <f t="shared" si="50"/>
        <v>341.7842490842491</v>
      </c>
      <c r="CB46" s="210">
        <f t="shared" si="50"/>
        <v>341.7842490842491</v>
      </c>
      <c r="CC46" s="210">
        <f t="shared" si="50"/>
        <v>341.7842490842491</v>
      </c>
      <c r="CD46" s="210">
        <f t="shared" si="50"/>
        <v>341.7842490842491</v>
      </c>
      <c r="CE46" s="210">
        <f t="shared" si="50"/>
        <v>341.7842490842491</v>
      </c>
      <c r="CF46" s="210">
        <f t="shared" si="50"/>
        <v>341.7842490842491</v>
      </c>
      <c r="CG46" s="210">
        <f t="shared" si="50"/>
        <v>341.7842490842491</v>
      </c>
      <c r="CH46" s="210">
        <f t="shared" si="50"/>
        <v>807.49431099873607</v>
      </c>
      <c r="CI46" s="210">
        <f t="shared" si="50"/>
        <v>807.49431099873607</v>
      </c>
      <c r="CJ46" s="210">
        <f t="shared" si="50"/>
        <v>807.49431099873607</v>
      </c>
      <c r="CK46" s="210">
        <f t="shared" si="50"/>
        <v>807.49431099873607</v>
      </c>
      <c r="CL46" s="210">
        <f t="shared" si="50"/>
        <v>807.49431099873607</v>
      </c>
      <c r="CM46" s="210">
        <f t="shared" si="50"/>
        <v>807.49431099873607</v>
      </c>
      <c r="CN46" s="210">
        <f t="shared" si="50"/>
        <v>807.49431099873607</v>
      </c>
      <c r="CO46" s="210">
        <f t="shared" si="50"/>
        <v>807.49431099873607</v>
      </c>
      <c r="CP46" s="210">
        <f t="shared" si="50"/>
        <v>807.49431099873607</v>
      </c>
      <c r="CQ46" s="210">
        <f t="shared" si="50"/>
        <v>807.49431099873607</v>
      </c>
      <c r="CR46" s="210">
        <f t="shared" si="50"/>
        <v>807.49431099873607</v>
      </c>
      <c r="CS46" s="210">
        <f t="shared" si="50"/>
        <v>807.49431099873607</v>
      </c>
      <c r="CT46" s="210">
        <f t="shared" si="50"/>
        <v>807.49431099873607</v>
      </c>
      <c r="CU46" s="210">
        <f t="shared" si="50"/>
        <v>807.49431099873607</v>
      </c>
      <c r="CV46" s="210">
        <f t="shared" si="50"/>
        <v>807.49431099873607</v>
      </c>
      <c r="CW46" s="210">
        <f t="shared" si="50"/>
        <v>807.49431099873607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-1.4228528237220763</v>
      </c>
      <c r="Y47" s="210">
        <f t="shared" si="51"/>
        <v>-1.4228528237220763</v>
      </c>
      <c r="Z47" s="210">
        <f t="shared" si="51"/>
        <v>-1.4228528237220763</v>
      </c>
      <c r="AA47" s="210">
        <f t="shared" si="51"/>
        <v>-1.4228528237220763</v>
      </c>
      <c r="AB47" s="210">
        <f t="shared" si="51"/>
        <v>-1.4228528237220763</v>
      </c>
      <c r="AC47" s="210">
        <f t="shared" si="51"/>
        <v>-1.4228528237220763</v>
      </c>
      <c r="AD47" s="210">
        <f t="shared" si="51"/>
        <v>-1.4228528237220763</v>
      </c>
      <c r="AE47" s="210">
        <f t="shared" si="51"/>
        <v>-1.4228528237220763</v>
      </c>
      <c r="AF47" s="210">
        <f t="shared" si="51"/>
        <v>-1.4228528237220763</v>
      </c>
      <c r="AG47" s="210">
        <f t="shared" si="51"/>
        <v>-1.4228528237220763</v>
      </c>
      <c r="AH47" s="210">
        <f t="shared" si="51"/>
        <v>-1.4228528237220763</v>
      </c>
      <c r="AI47" s="210">
        <f t="shared" si="51"/>
        <v>-1.4228528237220763</v>
      </c>
      <c r="AJ47" s="210">
        <f t="shared" si="51"/>
        <v>-1.4228528237220763</v>
      </c>
      <c r="AK47" s="210">
        <f t="shared" si="51"/>
        <v>-1.4228528237220763</v>
      </c>
      <c r="AL47" s="210">
        <f t="shared" ref="AL47:BQ47" si="52">IF(AL$22&lt;=$E$24,IF(AL$22&lt;=$D$24,IF(AL$22&lt;=$C$24,IF(AL$22&lt;=$B$24,$B113,($C30-$B30)/($C$24-$B$24)),($D30-$C30)/($D$24-$C$24)),($E30-$D30)/($E$24-$D$24)),$F113)</f>
        <v>-1.4228528237220763</v>
      </c>
      <c r="AM47" s="210">
        <f t="shared" si="52"/>
        <v>-1.4228528237220763</v>
      </c>
      <c r="AN47" s="210">
        <f t="shared" si="52"/>
        <v>-1.4228528237220763</v>
      </c>
      <c r="AO47" s="210">
        <f t="shared" si="52"/>
        <v>-1.4228528237220763</v>
      </c>
      <c r="AP47" s="210">
        <f t="shared" si="52"/>
        <v>-1.4228528237220763</v>
      </c>
      <c r="AQ47" s="210">
        <f t="shared" si="52"/>
        <v>-1.4228528237220763</v>
      </c>
      <c r="AR47" s="210">
        <f t="shared" si="52"/>
        <v>-1.4228528237220763</v>
      </c>
      <c r="AS47" s="210">
        <f t="shared" si="52"/>
        <v>-1.4228528237220763</v>
      </c>
      <c r="AT47" s="210">
        <f t="shared" si="52"/>
        <v>-1.4228528237220763</v>
      </c>
      <c r="AU47" s="210">
        <f t="shared" si="52"/>
        <v>-1.4228528237220763</v>
      </c>
      <c r="AV47" s="210">
        <f t="shared" si="52"/>
        <v>-1.4228528237220763</v>
      </c>
      <c r="AW47" s="210">
        <f t="shared" si="52"/>
        <v>-1.4228528237220763</v>
      </c>
      <c r="AX47" s="210">
        <f t="shared" si="52"/>
        <v>-1.4228528237220763</v>
      </c>
      <c r="AY47" s="210">
        <f t="shared" si="52"/>
        <v>-1.4228528237220763</v>
      </c>
      <c r="AZ47" s="210">
        <f t="shared" si="52"/>
        <v>-1.4228528237220763</v>
      </c>
      <c r="BA47" s="210">
        <f t="shared" si="52"/>
        <v>-1.4228528237220763</v>
      </c>
      <c r="BB47" s="210">
        <f t="shared" si="52"/>
        <v>-1.4228528237220763</v>
      </c>
      <c r="BC47" s="210">
        <f t="shared" si="52"/>
        <v>-1.4228528237220763</v>
      </c>
      <c r="BD47" s="210">
        <f t="shared" si="52"/>
        <v>-1.4228528237220763</v>
      </c>
      <c r="BE47" s="210">
        <f t="shared" si="52"/>
        <v>-1.4228528237220763</v>
      </c>
      <c r="BF47" s="210">
        <f t="shared" si="52"/>
        <v>-5.3364562675331939</v>
      </c>
      <c r="BG47" s="210">
        <f t="shared" si="52"/>
        <v>-5.3364562675331939</v>
      </c>
      <c r="BH47" s="210">
        <f t="shared" si="52"/>
        <v>-5.3364562675331939</v>
      </c>
      <c r="BI47" s="210">
        <f t="shared" si="52"/>
        <v>-5.3364562675331939</v>
      </c>
      <c r="BJ47" s="210">
        <f t="shared" si="52"/>
        <v>-5.3364562675331939</v>
      </c>
      <c r="BK47" s="210">
        <f t="shared" si="52"/>
        <v>-5.3364562675331939</v>
      </c>
      <c r="BL47" s="210">
        <f t="shared" si="52"/>
        <v>-5.3364562675331939</v>
      </c>
      <c r="BM47" s="210">
        <f t="shared" si="52"/>
        <v>-5.3364562675331939</v>
      </c>
      <c r="BN47" s="210">
        <f t="shared" si="52"/>
        <v>-5.3364562675331939</v>
      </c>
      <c r="BO47" s="210">
        <f t="shared" si="52"/>
        <v>-5.3364562675331939</v>
      </c>
      <c r="BP47" s="210">
        <f t="shared" si="52"/>
        <v>-5.3364562675331939</v>
      </c>
      <c r="BQ47" s="210">
        <f t="shared" si="52"/>
        <v>-5.3364562675331939</v>
      </c>
      <c r="BR47" s="210">
        <f t="shared" ref="BR47:DA47" si="53">IF(BR$22&lt;=$E$24,IF(BR$22&lt;=$D$24,IF(BR$22&lt;=$C$24,IF(BR$22&lt;=$B$24,$B113,($C30-$B30)/($C$24-$B$24)),($D30-$C30)/($D$24-$C$24)),($E30-$D30)/($E$24-$D$24)),$F113)</f>
        <v>-5.3364562675331939</v>
      </c>
      <c r="BS47" s="210">
        <f t="shared" si="53"/>
        <v>-5.3364562675331939</v>
      </c>
      <c r="BT47" s="210">
        <f t="shared" si="53"/>
        <v>-5.3364562675331939</v>
      </c>
      <c r="BU47" s="210">
        <f t="shared" si="53"/>
        <v>-5.3364562675331939</v>
      </c>
      <c r="BV47" s="210">
        <f t="shared" si="53"/>
        <v>-5.3364562675331939</v>
      </c>
      <c r="BW47" s="210">
        <f t="shared" si="53"/>
        <v>-5.3364562675331939</v>
      </c>
      <c r="BX47" s="210">
        <f t="shared" si="53"/>
        <v>-5.3364562675331939</v>
      </c>
      <c r="BY47" s="210">
        <f t="shared" si="53"/>
        <v>-5.3364562675331939</v>
      </c>
      <c r="BZ47" s="210">
        <f t="shared" si="53"/>
        <v>-5.3364562675331939</v>
      </c>
      <c r="CA47" s="210">
        <f t="shared" si="53"/>
        <v>-5.3364562675331939</v>
      </c>
      <c r="CB47" s="210">
        <f t="shared" si="53"/>
        <v>-5.3364562675331939</v>
      </c>
      <c r="CC47" s="210">
        <f t="shared" si="53"/>
        <v>-5.3364562675331939</v>
      </c>
      <c r="CD47" s="210">
        <f t="shared" si="53"/>
        <v>-5.3364562675331939</v>
      </c>
      <c r="CE47" s="210">
        <f t="shared" si="53"/>
        <v>-5.3364562675331939</v>
      </c>
      <c r="CF47" s="210">
        <f t="shared" si="53"/>
        <v>-5.3364562675331939</v>
      </c>
      <c r="CG47" s="210">
        <f t="shared" si="53"/>
        <v>-5.3364562675331939</v>
      </c>
      <c r="CH47" s="210">
        <f t="shared" si="53"/>
        <v>-0.34636667927908305</v>
      </c>
      <c r="CI47" s="210">
        <f t="shared" si="53"/>
        <v>-0.34636667927908305</v>
      </c>
      <c r="CJ47" s="210">
        <f t="shared" si="53"/>
        <v>-0.34636667927908305</v>
      </c>
      <c r="CK47" s="210">
        <f t="shared" si="53"/>
        <v>-0.34636667927908305</v>
      </c>
      <c r="CL47" s="210">
        <f t="shared" si="53"/>
        <v>-0.34636667927908305</v>
      </c>
      <c r="CM47" s="210">
        <f t="shared" si="53"/>
        <v>-0.34636667927908305</v>
      </c>
      <c r="CN47" s="210">
        <f t="shared" si="53"/>
        <v>-0.34636667927908305</v>
      </c>
      <c r="CO47" s="210">
        <f t="shared" si="53"/>
        <v>-0.34636667927908305</v>
      </c>
      <c r="CP47" s="210">
        <f t="shared" si="53"/>
        <v>-0.34636667927908305</v>
      </c>
      <c r="CQ47" s="210">
        <f t="shared" si="53"/>
        <v>-0.34636667927908305</v>
      </c>
      <c r="CR47" s="210">
        <f t="shared" si="53"/>
        <v>-0.34636667927908305</v>
      </c>
      <c r="CS47" s="210">
        <f t="shared" si="53"/>
        <v>-0.34636667927908305</v>
      </c>
      <c r="CT47" s="210">
        <f t="shared" si="53"/>
        <v>-0.34636667927908305</v>
      </c>
      <c r="CU47" s="210">
        <f t="shared" si="53"/>
        <v>-0.34636667927908305</v>
      </c>
      <c r="CV47" s="210">
        <f t="shared" si="53"/>
        <v>-0.34636667927908305</v>
      </c>
      <c r="CW47" s="210">
        <f t="shared" si="53"/>
        <v>-0.34636667927908305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25.910469361020809</v>
      </c>
      <c r="Y48" s="210">
        <f t="shared" si="54"/>
        <v>25.910469361020809</v>
      </c>
      <c r="Z48" s="210">
        <f t="shared" si="54"/>
        <v>25.910469361020809</v>
      </c>
      <c r="AA48" s="210">
        <f t="shared" si="54"/>
        <v>25.910469361020809</v>
      </c>
      <c r="AB48" s="210">
        <f t="shared" si="54"/>
        <v>25.910469361020809</v>
      </c>
      <c r="AC48" s="210">
        <f t="shared" si="54"/>
        <v>25.910469361020809</v>
      </c>
      <c r="AD48" s="210">
        <f t="shared" si="54"/>
        <v>25.910469361020809</v>
      </c>
      <c r="AE48" s="210">
        <f t="shared" si="54"/>
        <v>25.910469361020809</v>
      </c>
      <c r="AF48" s="210">
        <f t="shared" si="54"/>
        <v>25.910469361020809</v>
      </c>
      <c r="AG48" s="210">
        <f t="shared" si="54"/>
        <v>25.910469361020809</v>
      </c>
      <c r="AH48" s="210">
        <f t="shared" si="54"/>
        <v>25.910469361020809</v>
      </c>
      <c r="AI48" s="210">
        <f t="shared" si="54"/>
        <v>25.910469361020809</v>
      </c>
      <c r="AJ48" s="210">
        <f t="shared" si="54"/>
        <v>25.910469361020809</v>
      </c>
      <c r="AK48" s="210">
        <f t="shared" si="54"/>
        <v>25.910469361020809</v>
      </c>
      <c r="AL48" s="210">
        <f t="shared" ref="AL48:BQ48" si="55">IF(AL$22&lt;=$E$24,IF(AL$22&lt;=$D$24,IF(AL$22&lt;=$C$24,IF(AL$22&lt;=$B$24,$B114,($C31-$B31)/($C$24-$B$24)),($D31-$C31)/($D$24-$C$24)),($E31-$D31)/($E$24-$D$24)),$F114)</f>
        <v>25.910469361020809</v>
      </c>
      <c r="AM48" s="210">
        <f t="shared" si="55"/>
        <v>25.910469361020809</v>
      </c>
      <c r="AN48" s="210">
        <f t="shared" si="55"/>
        <v>25.910469361020809</v>
      </c>
      <c r="AO48" s="210">
        <f t="shared" si="55"/>
        <v>25.910469361020809</v>
      </c>
      <c r="AP48" s="210">
        <f t="shared" si="55"/>
        <v>25.910469361020809</v>
      </c>
      <c r="AQ48" s="210">
        <f t="shared" si="55"/>
        <v>25.910469361020809</v>
      </c>
      <c r="AR48" s="210">
        <f t="shared" si="55"/>
        <v>25.910469361020809</v>
      </c>
      <c r="AS48" s="210">
        <f t="shared" si="55"/>
        <v>25.910469361020809</v>
      </c>
      <c r="AT48" s="210">
        <f t="shared" si="55"/>
        <v>25.910469361020809</v>
      </c>
      <c r="AU48" s="210">
        <f t="shared" si="55"/>
        <v>25.910469361020809</v>
      </c>
      <c r="AV48" s="210">
        <f t="shared" si="55"/>
        <v>25.910469361020809</v>
      </c>
      <c r="AW48" s="210">
        <f t="shared" si="55"/>
        <v>25.910469361020809</v>
      </c>
      <c r="AX48" s="210">
        <f t="shared" si="55"/>
        <v>25.910469361020809</v>
      </c>
      <c r="AY48" s="210">
        <f t="shared" si="55"/>
        <v>25.910469361020809</v>
      </c>
      <c r="AZ48" s="210">
        <f t="shared" si="55"/>
        <v>25.910469361020809</v>
      </c>
      <c r="BA48" s="210">
        <f t="shared" si="55"/>
        <v>25.910469361020809</v>
      </c>
      <c r="BB48" s="210">
        <f t="shared" si="55"/>
        <v>25.910469361020809</v>
      </c>
      <c r="BC48" s="210">
        <f t="shared" si="55"/>
        <v>25.910469361020809</v>
      </c>
      <c r="BD48" s="210">
        <f t="shared" si="55"/>
        <v>25.910469361020809</v>
      </c>
      <c r="BE48" s="210">
        <f t="shared" si="55"/>
        <v>25.910469361020809</v>
      </c>
      <c r="BF48" s="210">
        <f t="shared" si="55"/>
        <v>-36.707980316231897</v>
      </c>
      <c r="BG48" s="210">
        <f t="shared" si="55"/>
        <v>-36.707980316231897</v>
      </c>
      <c r="BH48" s="210">
        <f t="shared" si="55"/>
        <v>-36.707980316231897</v>
      </c>
      <c r="BI48" s="210">
        <f t="shared" si="55"/>
        <v>-36.707980316231897</v>
      </c>
      <c r="BJ48" s="210">
        <f t="shared" si="55"/>
        <v>-36.707980316231897</v>
      </c>
      <c r="BK48" s="210">
        <f t="shared" si="55"/>
        <v>-36.707980316231897</v>
      </c>
      <c r="BL48" s="210">
        <f t="shared" si="55"/>
        <v>-36.707980316231897</v>
      </c>
      <c r="BM48" s="210">
        <f t="shared" si="55"/>
        <v>-36.707980316231897</v>
      </c>
      <c r="BN48" s="210">
        <f t="shared" si="55"/>
        <v>-36.707980316231897</v>
      </c>
      <c r="BO48" s="210">
        <f t="shared" si="55"/>
        <v>-36.707980316231897</v>
      </c>
      <c r="BP48" s="210">
        <f t="shared" si="55"/>
        <v>-36.707980316231897</v>
      </c>
      <c r="BQ48" s="210">
        <f t="shared" si="55"/>
        <v>-36.707980316231897</v>
      </c>
      <c r="BR48" s="210">
        <f t="shared" ref="BR48:DA48" si="56">IF(BR$22&lt;=$E$24,IF(BR$22&lt;=$D$24,IF(BR$22&lt;=$C$24,IF(BR$22&lt;=$B$24,$B114,($C31-$B31)/($C$24-$B$24)),($D31-$C31)/($D$24-$C$24)),($E31-$D31)/($E$24-$D$24)),$F114)</f>
        <v>-36.707980316231897</v>
      </c>
      <c r="BS48" s="210">
        <f t="shared" si="56"/>
        <v>-36.707980316231897</v>
      </c>
      <c r="BT48" s="210">
        <f t="shared" si="56"/>
        <v>-36.707980316231897</v>
      </c>
      <c r="BU48" s="210">
        <f t="shared" si="56"/>
        <v>-36.707980316231897</v>
      </c>
      <c r="BV48" s="210">
        <f t="shared" si="56"/>
        <v>-36.707980316231897</v>
      </c>
      <c r="BW48" s="210">
        <f t="shared" si="56"/>
        <v>-36.707980316231897</v>
      </c>
      <c r="BX48" s="210">
        <f t="shared" si="56"/>
        <v>-36.707980316231897</v>
      </c>
      <c r="BY48" s="210">
        <f t="shared" si="56"/>
        <v>-36.707980316231897</v>
      </c>
      <c r="BZ48" s="210">
        <f t="shared" si="56"/>
        <v>-36.707980316231897</v>
      </c>
      <c r="CA48" s="210">
        <f t="shared" si="56"/>
        <v>-36.707980316231897</v>
      </c>
      <c r="CB48" s="210">
        <f t="shared" si="56"/>
        <v>-36.707980316231897</v>
      </c>
      <c r="CC48" s="210">
        <f t="shared" si="56"/>
        <v>-36.707980316231897</v>
      </c>
      <c r="CD48" s="210">
        <f t="shared" si="56"/>
        <v>-36.707980316231897</v>
      </c>
      <c r="CE48" s="210">
        <f t="shared" si="56"/>
        <v>-36.707980316231897</v>
      </c>
      <c r="CF48" s="210">
        <f t="shared" si="56"/>
        <v>-36.707980316231897</v>
      </c>
      <c r="CG48" s="210">
        <f t="shared" si="56"/>
        <v>-36.707980316231897</v>
      </c>
      <c r="CH48" s="210">
        <f t="shared" si="56"/>
        <v>-351.54961992347438</v>
      </c>
      <c r="CI48" s="210">
        <f t="shared" si="56"/>
        <v>-351.54961992347438</v>
      </c>
      <c r="CJ48" s="210">
        <f t="shared" si="56"/>
        <v>-351.54961992347438</v>
      </c>
      <c r="CK48" s="210">
        <f t="shared" si="56"/>
        <v>-351.54961992347438</v>
      </c>
      <c r="CL48" s="210">
        <f t="shared" si="56"/>
        <v>-351.54961992347438</v>
      </c>
      <c r="CM48" s="210">
        <f t="shared" si="56"/>
        <v>-351.54961992347438</v>
      </c>
      <c r="CN48" s="210">
        <f t="shared" si="56"/>
        <v>-351.54961992347438</v>
      </c>
      <c r="CO48" s="210">
        <f t="shared" si="56"/>
        <v>-351.54961992347438</v>
      </c>
      <c r="CP48" s="210">
        <f t="shared" si="56"/>
        <v>-351.54961992347438</v>
      </c>
      <c r="CQ48" s="210">
        <f t="shared" si="56"/>
        <v>-351.54961992347438</v>
      </c>
      <c r="CR48" s="210">
        <f t="shared" si="56"/>
        <v>-351.54961992347438</v>
      </c>
      <c r="CS48" s="210">
        <f t="shared" si="56"/>
        <v>-351.54961992347438</v>
      </c>
      <c r="CT48" s="210">
        <f t="shared" si="56"/>
        <v>-351.54961992347438</v>
      </c>
      <c r="CU48" s="210">
        <f t="shared" si="56"/>
        <v>-351.54961992347438</v>
      </c>
      <c r="CV48" s="210">
        <f t="shared" si="56"/>
        <v>-351.54961992347438</v>
      </c>
      <c r="CW48" s="210">
        <f t="shared" si="56"/>
        <v>-351.54961992347438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1276.4835164835163</v>
      </c>
      <c r="BG49" s="210">
        <f t="shared" si="58"/>
        <v>1276.4835164835163</v>
      </c>
      <c r="BH49" s="210">
        <f t="shared" si="58"/>
        <v>1276.4835164835163</v>
      </c>
      <c r="BI49" s="210">
        <f t="shared" si="58"/>
        <v>1276.4835164835163</v>
      </c>
      <c r="BJ49" s="210">
        <f t="shared" si="58"/>
        <v>1276.4835164835163</v>
      </c>
      <c r="BK49" s="210">
        <f t="shared" si="58"/>
        <v>1276.4835164835163</v>
      </c>
      <c r="BL49" s="210">
        <f t="shared" si="58"/>
        <v>1276.4835164835163</v>
      </c>
      <c r="BM49" s="210">
        <f t="shared" si="58"/>
        <v>1276.4835164835163</v>
      </c>
      <c r="BN49" s="210">
        <f t="shared" si="58"/>
        <v>1276.4835164835163</v>
      </c>
      <c r="BO49" s="210">
        <f t="shared" si="58"/>
        <v>1276.4835164835163</v>
      </c>
      <c r="BP49" s="210">
        <f t="shared" si="58"/>
        <v>1276.4835164835163</v>
      </c>
      <c r="BQ49" s="210">
        <f t="shared" si="58"/>
        <v>1276.4835164835163</v>
      </c>
      <c r="BR49" s="210">
        <f t="shared" ref="BR49:DA49" si="59">IF(BR$22&lt;=$E$24,IF(BR$22&lt;=$D$24,IF(BR$22&lt;=$C$24,IF(BR$22&lt;=$B$24,$B115,($C32-$B32)/($C$24-$B$24)),($D32-$C32)/($D$24-$C$24)),($E32-$D32)/($E$24-$D$24)),$F115)</f>
        <v>1276.4835164835163</v>
      </c>
      <c r="BS49" s="210">
        <f t="shared" si="59"/>
        <v>1276.4835164835163</v>
      </c>
      <c r="BT49" s="210">
        <f t="shared" si="59"/>
        <v>1276.4835164835163</v>
      </c>
      <c r="BU49" s="210">
        <f t="shared" si="59"/>
        <v>1276.4835164835163</v>
      </c>
      <c r="BV49" s="210">
        <f t="shared" si="59"/>
        <v>1276.4835164835163</v>
      </c>
      <c r="BW49" s="210">
        <f t="shared" si="59"/>
        <v>1276.4835164835163</v>
      </c>
      <c r="BX49" s="210">
        <f t="shared" si="59"/>
        <v>1276.4835164835163</v>
      </c>
      <c r="BY49" s="210">
        <f t="shared" si="59"/>
        <v>1276.4835164835163</v>
      </c>
      <c r="BZ49" s="210">
        <f t="shared" si="59"/>
        <v>1276.4835164835163</v>
      </c>
      <c r="CA49" s="210">
        <f t="shared" si="59"/>
        <v>1276.4835164835163</v>
      </c>
      <c r="CB49" s="210">
        <f t="shared" si="59"/>
        <v>1276.4835164835163</v>
      </c>
      <c r="CC49" s="210">
        <f t="shared" si="59"/>
        <v>1276.4835164835163</v>
      </c>
      <c r="CD49" s="210">
        <f t="shared" si="59"/>
        <v>1276.4835164835163</v>
      </c>
      <c r="CE49" s="210">
        <f t="shared" si="59"/>
        <v>1276.4835164835163</v>
      </c>
      <c r="CF49" s="210">
        <f t="shared" si="59"/>
        <v>1276.4835164835163</v>
      </c>
      <c r="CG49" s="210">
        <f t="shared" si="59"/>
        <v>1276.4835164835163</v>
      </c>
      <c r="CH49" s="210">
        <f t="shared" si="59"/>
        <v>5792.3640960809107</v>
      </c>
      <c r="CI49" s="210">
        <f t="shared" si="59"/>
        <v>5792.3640960809107</v>
      </c>
      <c r="CJ49" s="210">
        <f t="shared" si="59"/>
        <v>5792.3640960809107</v>
      </c>
      <c r="CK49" s="210">
        <f t="shared" si="59"/>
        <v>5792.3640960809107</v>
      </c>
      <c r="CL49" s="210">
        <f t="shared" si="59"/>
        <v>5792.3640960809107</v>
      </c>
      <c r="CM49" s="210">
        <f t="shared" si="59"/>
        <v>5792.3640960809107</v>
      </c>
      <c r="CN49" s="210">
        <f t="shared" si="59"/>
        <v>5792.3640960809107</v>
      </c>
      <c r="CO49" s="210">
        <f t="shared" si="59"/>
        <v>5792.3640960809107</v>
      </c>
      <c r="CP49" s="210">
        <f t="shared" si="59"/>
        <v>5792.3640960809107</v>
      </c>
      <c r="CQ49" s="210">
        <f t="shared" si="59"/>
        <v>5792.3640960809107</v>
      </c>
      <c r="CR49" s="210">
        <f t="shared" si="59"/>
        <v>5792.3640960809107</v>
      </c>
      <c r="CS49" s="210">
        <f t="shared" si="59"/>
        <v>5792.3640960809107</v>
      </c>
      <c r="CT49" s="210">
        <f t="shared" si="59"/>
        <v>5792.3640960809107</v>
      </c>
      <c r="CU49" s="210">
        <f t="shared" si="59"/>
        <v>5792.3640960809107</v>
      </c>
      <c r="CV49" s="210">
        <f t="shared" si="59"/>
        <v>5792.3640960809107</v>
      </c>
      <c r="CW49" s="210">
        <f t="shared" si="59"/>
        <v>5792.3640960809107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-20.892103676913798</v>
      </c>
      <c r="Y50" s="210">
        <f t="shared" si="60"/>
        <v>-20.892103676913798</v>
      </c>
      <c r="Z50" s="210">
        <f t="shared" si="60"/>
        <v>-20.892103676913798</v>
      </c>
      <c r="AA50" s="210">
        <f t="shared" si="60"/>
        <v>-20.892103676913798</v>
      </c>
      <c r="AB50" s="210">
        <f t="shared" si="60"/>
        <v>-20.892103676913798</v>
      </c>
      <c r="AC50" s="210">
        <f t="shared" si="60"/>
        <v>-20.892103676913798</v>
      </c>
      <c r="AD50" s="210">
        <f t="shared" si="60"/>
        <v>-20.892103676913798</v>
      </c>
      <c r="AE50" s="210">
        <f t="shared" si="60"/>
        <v>-20.892103676913798</v>
      </c>
      <c r="AF50" s="210">
        <f t="shared" si="60"/>
        <v>-20.892103676913798</v>
      </c>
      <c r="AG50" s="210">
        <f t="shared" si="60"/>
        <v>-20.892103676913798</v>
      </c>
      <c r="AH50" s="210">
        <f t="shared" si="60"/>
        <v>-20.892103676913798</v>
      </c>
      <c r="AI50" s="210">
        <f t="shared" si="60"/>
        <v>-20.892103676913798</v>
      </c>
      <c r="AJ50" s="210">
        <f t="shared" si="60"/>
        <v>-20.892103676913798</v>
      </c>
      <c r="AK50" s="210">
        <f t="shared" si="60"/>
        <v>-20.892103676913798</v>
      </c>
      <c r="AL50" s="210">
        <f t="shared" ref="AL50:BQ50" si="61">IF(AL$22&lt;=$E$24,IF(AL$22&lt;=$D$24,IF(AL$22&lt;=$C$24,IF(AL$22&lt;=$B$24,$B116,($C33-$B33)/($C$24-$B$24)),($D33-$C33)/($D$24-$C$24)),($E33-$D33)/($E$24-$D$24)),$F116)</f>
        <v>-20.892103676913798</v>
      </c>
      <c r="AM50" s="210">
        <f t="shared" si="61"/>
        <v>-20.892103676913798</v>
      </c>
      <c r="AN50" s="210">
        <f t="shared" si="61"/>
        <v>-20.892103676913798</v>
      </c>
      <c r="AO50" s="210">
        <f t="shared" si="61"/>
        <v>-20.892103676913798</v>
      </c>
      <c r="AP50" s="210">
        <f t="shared" si="61"/>
        <v>-20.892103676913798</v>
      </c>
      <c r="AQ50" s="210">
        <f t="shared" si="61"/>
        <v>-20.892103676913798</v>
      </c>
      <c r="AR50" s="210">
        <f t="shared" si="61"/>
        <v>-20.892103676913798</v>
      </c>
      <c r="AS50" s="210">
        <f t="shared" si="61"/>
        <v>-20.892103676913798</v>
      </c>
      <c r="AT50" s="210">
        <f t="shared" si="61"/>
        <v>-20.892103676913798</v>
      </c>
      <c r="AU50" s="210">
        <f t="shared" si="61"/>
        <v>-20.892103676913798</v>
      </c>
      <c r="AV50" s="210">
        <f t="shared" si="61"/>
        <v>-20.892103676913798</v>
      </c>
      <c r="AW50" s="210">
        <f t="shared" si="61"/>
        <v>-20.892103676913798</v>
      </c>
      <c r="AX50" s="210">
        <f t="shared" si="61"/>
        <v>-20.892103676913798</v>
      </c>
      <c r="AY50" s="210">
        <f t="shared" si="61"/>
        <v>-20.892103676913798</v>
      </c>
      <c r="AZ50" s="210">
        <f t="shared" si="61"/>
        <v>-20.892103676913798</v>
      </c>
      <c r="BA50" s="210">
        <f t="shared" si="61"/>
        <v>-20.892103676913798</v>
      </c>
      <c r="BB50" s="210">
        <f t="shared" si="61"/>
        <v>-20.892103676913798</v>
      </c>
      <c r="BC50" s="210">
        <f t="shared" si="61"/>
        <v>-20.892103676913798</v>
      </c>
      <c r="BD50" s="210">
        <f t="shared" si="61"/>
        <v>-20.892103676913798</v>
      </c>
      <c r="BE50" s="210">
        <f t="shared" si="61"/>
        <v>-20.892103676913798</v>
      </c>
      <c r="BF50" s="210">
        <f t="shared" si="61"/>
        <v>261.6351648351648</v>
      </c>
      <c r="BG50" s="210">
        <f t="shared" si="61"/>
        <v>261.6351648351648</v>
      </c>
      <c r="BH50" s="210">
        <f t="shared" si="61"/>
        <v>261.6351648351648</v>
      </c>
      <c r="BI50" s="210">
        <f t="shared" si="61"/>
        <v>261.6351648351648</v>
      </c>
      <c r="BJ50" s="210">
        <f t="shared" si="61"/>
        <v>261.6351648351648</v>
      </c>
      <c r="BK50" s="210">
        <f t="shared" si="61"/>
        <v>261.6351648351648</v>
      </c>
      <c r="BL50" s="210">
        <f t="shared" si="61"/>
        <v>261.6351648351648</v>
      </c>
      <c r="BM50" s="210">
        <f t="shared" si="61"/>
        <v>261.6351648351648</v>
      </c>
      <c r="BN50" s="210">
        <f t="shared" si="61"/>
        <v>261.6351648351648</v>
      </c>
      <c r="BO50" s="210">
        <f t="shared" si="61"/>
        <v>261.6351648351648</v>
      </c>
      <c r="BP50" s="210">
        <f t="shared" si="61"/>
        <v>261.6351648351648</v>
      </c>
      <c r="BQ50" s="210">
        <f t="shared" si="61"/>
        <v>261.6351648351648</v>
      </c>
      <c r="BR50" s="210">
        <f t="shared" ref="BR50:DA50" si="62">IF(BR$22&lt;=$E$24,IF(BR$22&lt;=$D$24,IF(BR$22&lt;=$C$24,IF(BR$22&lt;=$B$24,$B116,($C33-$B33)/($C$24-$B$24)),($D33-$C33)/($D$24-$C$24)),($E33-$D33)/($E$24-$D$24)),$F116)</f>
        <v>261.6351648351648</v>
      </c>
      <c r="BS50" s="210">
        <f t="shared" si="62"/>
        <v>261.6351648351648</v>
      </c>
      <c r="BT50" s="210">
        <f t="shared" si="62"/>
        <v>261.6351648351648</v>
      </c>
      <c r="BU50" s="210">
        <f t="shared" si="62"/>
        <v>261.6351648351648</v>
      </c>
      <c r="BV50" s="210">
        <f t="shared" si="62"/>
        <v>261.6351648351648</v>
      </c>
      <c r="BW50" s="210">
        <f t="shared" si="62"/>
        <v>261.6351648351648</v>
      </c>
      <c r="BX50" s="210">
        <f t="shared" si="62"/>
        <v>261.6351648351648</v>
      </c>
      <c r="BY50" s="210">
        <f t="shared" si="62"/>
        <v>261.6351648351648</v>
      </c>
      <c r="BZ50" s="210">
        <f t="shared" si="62"/>
        <v>261.6351648351648</v>
      </c>
      <c r="CA50" s="210">
        <f t="shared" si="62"/>
        <v>261.6351648351648</v>
      </c>
      <c r="CB50" s="210">
        <f t="shared" si="62"/>
        <v>261.6351648351648</v>
      </c>
      <c r="CC50" s="210">
        <f t="shared" si="62"/>
        <v>261.6351648351648</v>
      </c>
      <c r="CD50" s="210">
        <f t="shared" si="62"/>
        <v>261.6351648351648</v>
      </c>
      <c r="CE50" s="210">
        <f t="shared" si="62"/>
        <v>261.6351648351648</v>
      </c>
      <c r="CF50" s="210">
        <f t="shared" si="62"/>
        <v>261.6351648351648</v>
      </c>
      <c r="CG50" s="210">
        <f t="shared" si="62"/>
        <v>261.6351648351648</v>
      </c>
      <c r="CH50" s="210">
        <f t="shared" si="62"/>
        <v>-495.05941845764875</v>
      </c>
      <c r="CI50" s="210">
        <f t="shared" si="62"/>
        <v>-495.05941845764875</v>
      </c>
      <c r="CJ50" s="210">
        <f t="shared" si="62"/>
        <v>-495.05941845764875</v>
      </c>
      <c r="CK50" s="210">
        <f t="shared" si="62"/>
        <v>-495.05941845764875</v>
      </c>
      <c r="CL50" s="210">
        <f t="shared" si="62"/>
        <v>-495.05941845764875</v>
      </c>
      <c r="CM50" s="210">
        <f t="shared" si="62"/>
        <v>-495.05941845764875</v>
      </c>
      <c r="CN50" s="210">
        <f t="shared" si="62"/>
        <v>-495.05941845764875</v>
      </c>
      <c r="CO50" s="210">
        <f t="shared" si="62"/>
        <v>-495.05941845764875</v>
      </c>
      <c r="CP50" s="210">
        <f t="shared" si="62"/>
        <v>-495.05941845764875</v>
      </c>
      <c r="CQ50" s="210">
        <f t="shared" si="62"/>
        <v>-495.05941845764875</v>
      </c>
      <c r="CR50" s="210">
        <f t="shared" si="62"/>
        <v>-495.05941845764875</v>
      </c>
      <c r="CS50" s="210">
        <f t="shared" si="62"/>
        <v>-495.05941845764875</v>
      </c>
      <c r="CT50" s="210">
        <f t="shared" si="62"/>
        <v>-495.05941845764875</v>
      </c>
      <c r="CU50" s="210">
        <f t="shared" si="62"/>
        <v>-495.05941845764875</v>
      </c>
      <c r="CV50" s="210">
        <f t="shared" si="62"/>
        <v>-495.05941845764875</v>
      </c>
      <c r="CW50" s="210">
        <f t="shared" si="62"/>
        <v>-495.05941845764875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41.880650994575035</v>
      </c>
      <c r="Y51" s="210">
        <f t="shared" si="63"/>
        <v>41.880650994575035</v>
      </c>
      <c r="Z51" s="210">
        <f t="shared" si="63"/>
        <v>41.880650994575035</v>
      </c>
      <c r="AA51" s="210">
        <f t="shared" si="63"/>
        <v>41.880650994575035</v>
      </c>
      <c r="AB51" s="210">
        <f t="shared" si="63"/>
        <v>41.880650994575035</v>
      </c>
      <c r="AC51" s="210">
        <f t="shared" si="63"/>
        <v>41.880650994575035</v>
      </c>
      <c r="AD51" s="210">
        <f t="shared" si="63"/>
        <v>41.880650994575035</v>
      </c>
      <c r="AE51" s="210">
        <f t="shared" si="63"/>
        <v>41.880650994575035</v>
      </c>
      <c r="AF51" s="210">
        <f t="shared" si="63"/>
        <v>41.880650994575035</v>
      </c>
      <c r="AG51" s="210">
        <f t="shared" si="63"/>
        <v>41.880650994575035</v>
      </c>
      <c r="AH51" s="210">
        <f t="shared" si="63"/>
        <v>41.880650994575035</v>
      </c>
      <c r="AI51" s="210">
        <f t="shared" si="63"/>
        <v>41.880650994575035</v>
      </c>
      <c r="AJ51" s="210">
        <f t="shared" si="63"/>
        <v>41.880650994575035</v>
      </c>
      <c r="AK51" s="210">
        <f t="shared" si="63"/>
        <v>41.880650994575035</v>
      </c>
      <c r="AL51" s="210">
        <f t="shared" ref="AL51:BQ51" si="64">IF(AL$22&lt;=$E$24,IF(AL$22&lt;=$D$24,IF(AL$22&lt;=$C$24,IF(AL$22&lt;=$B$24,$B117,($C34-$B34)/($C$24-$B$24)),($D34-$C34)/($D$24-$C$24)),($E34-$D34)/($E$24-$D$24)),$F117)</f>
        <v>41.880650994575035</v>
      </c>
      <c r="AM51" s="210">
        <f t="shared" si="64"/>
        <v>41.880650994575035</v>
      </c>
      <c r="AN51" s="210">
        <f t="shared" si="64"/>
        <v>41.880650994575035</v>
      </c>
      <c r="AO51" s="210">
        <f t="shared" si="64"/>
        <v>41.880650994575035</v>
      </c>
      <c r="AP51" s="210">
        <f t="shared" si="64"/>
        <v>41.880650994575035</v>
      </c>
      <c r="AQ51" s="210">
        <f t="shared" si="64"/>
        <v>41.880650994575035</v>
      </c>
      <c r="AR51" s="210">
        <f t="shared" si="64"/>
        <v>41.880650994575035</v>
      </c>
      <c r="AS51" s="210">
        <f t="shared" si="64"/>
        <v>41.880650994575035</v>
      </c>
      <c r="AT51" s="210">
        <f t="shared" si="64"/>
        <v>41.880650994575035</v>
      </c>
      <c r="AU51" s="210">
        <f t="shared" si="64"/>
        <v>41.880650994575035</v>
      </c>
      <c r="AV51" s="210">
        <f t="shared" si="64"/>
        <v>41.880650994575035</v>
      </c>
      <c r="AW51" s="210">
        <f t="shared" si="64"/>
        <v>41.880650994575035</v>
      </c>
      <c r="AX51" s="210">
        <f t="shared" si="64"/>
        <v>41.880650994575035</v>
      </c>
      <c r="AY51" s="210">
        <f t="shared" si="64"/>
        <v>41.880650994575035</v>
      </c>
      <c r="AZ51" s="210">
        <f t="shared" si="64"/>
        <v>41.880650994575035</v>
      </c>
      <c r="BA51" s="210">
        <f t="shared" si="64"/>
        <v>41.880650994575035</v>
      </c>
      <c r="BB51" s="210">
        <f t="shared" si="64"/>
        <v>41.880650994575035</v>
      </c>
      <c r="BC51" s="210">
        <f t="shared" si="64"/>
        <v>41.880650994575035</v>
      </c>
      <c r="BD51" s="210">
        <f t="shared" si="64"/>
        <v>41.880650994575035</v>
      </c>
      <c r="BE51" s="210">
        <f t="shared" si="64"/>
        <v>41.880650994575035</v>
      </c>
      <c r="BF51" s="210">
        <f t="shared" si="64"/>
        <v>405.53846153846149</v>
      </c>
      <c r="BG51" s="210">
        <f t="shared" si="64"/>
        <v>405.53846153846149</v>
      </c>
      <c r="BH51" s="210">
        <f t="shared" si="64"/>
        <v>405.53846153846149</v>
      </c>
      <c r="BI51" s="210">
        <f t="shared" si="64"/>
        <v>405.53846153846149</v>
      </c>
      <c r="BJ51" s="210">
        <f t="shared" si="64"/>
        <v>405.53846153846149</v>
      </c>
      <c r="BK51" s="210">
        <f t="shared" si="64"/>
        <v>405.53846153846149</v>
      </c>
      <c r="BL51" s="210">
        <f t="shared" si="64"/>
        <v>405.53846153846149</v>
      </c>
      <c r="BM51" s="210">
        <f t="shared" si="64"/>
        <v>405.53846153846149</v>
      </c>
      <c r="BN51" s="210">
        <f t="shared" si="64"/>
        <v>405.53846153846149</v>
      </c>
      <c r="BO51" s="210">
        <f t="shared" si="64"/>
        <v>405.53846153846149</v>
      </c>
      <c r="BP51" s="210">
        <f t="shared" si="64"/>
        <v>405.53846153846149</v>
      </c>
      <c r="BQ51" s="210">
        <f t="shared" si="64"/>
        <v>405.53846153846149</v>
      </c>
      <c r="BR51" s="210">
        <f t="shared" ref="BR51:DA51" si="65">IF(BR$22&lt;=$E$24,IF(BR$22&lt;=$D$24,IF(BR$22&lt;=$C$24,IF(BR$22&lt;=$B$24,$B117,($C34-$B34)/($C$24-$B$24)),($D34-$C34)/($D$24-$C$24)),($E34-$D34)/($E$24-$D$24)),$F117)</f>
        <v>405.53846153846149</v>
      </c>
      <c r="BS51" s="210">
        <f t="shared" si="65"/>
        <v>405.53846153846149</v>
      </c>
      <c r="BT51" s="210">
        <f t="shared" si="65"/>
        <v>405.53846153846149</v>
      </c>
      <c r="BU51" s="210">
        <f t="shared" si="65"/>
        <v>405.53846153846149</v>
      </c>
      <c r="BV51" s="210">
        <f t="shared" si="65"/>
        <v>405.53846153846149</v>
      </c>
      <c r="BW51" s="210">
        <f t="shared" si="65"/>
        <v>405.53846153846149</v>
      </c>
      <c r="BX51" s="210">
        <f t="shared" si="65"/>
        <v>405.53846153846149</v>
      </c>
      <c r="BY51" s="210">
        <f t="shared" si="65"/>
        <v>405.53846153846149</v>
      </c>
      <c r="BZ51" s="210">
        <f t="shared" si="65"/>
        <v>405.53846153846149</v>
      </c>
      <c r="CA51" s="210">
        <f t="shared" si="65"/>
        <v>405.53846153846149</v>
      </c>
      <c r="CB51" s="210">
        <f t="shared" si="65"/>
        <v>405.53846153846149</v>
      </c>
      <c r="CC51" s="210">
        <f t="shared" si="65"/>
        <v>405.53846153846149</v>
      </c>
      <c r="CD51" s="210">
        <f t="shared" si="65"/>
        <v>405.53846153846149</v>
      </c>
      <c r="CE51" s="210">
        <f t="shared" si="65"/>
        <v>405.53846153846149</v>
      </c>
      <c r="CF51" s="210">
        <f t="shared" si="65"/>
        <v>405.53846153846149</v>
      </c>
      <c r="CG51" s="210">
        <f t="shared" si="65"/>
        <v>405.53846153846149</v>
      </c>
      <c r="CH51" s="210">
        <f t="shared" si="65"/>
        <v>1793.4159292035399</v>
      </c>
      <c r="CI51" s="210">
        <f t="shared" si="65"/>
        <v>1793.4159292035399</v>
      </c>
      <c r="CJ51" s="210">
        <f t="shared" si="65"/>
        <v>1793.4159292035399</v>
      </c>
      <c r="CK51" s="210">
        <f t="shared" si="65"/>
        <v>1793.4159292035399</v>
      </c>
      <c r="CL51" s="210">
        <f t="shared" si="65"/>
        <v>1793.4159292035399</v>
      </c>
      <c r="CM51" s="210">
        <f t="shared" si="65"/>
        <v>1793.4159292035399</v>
      </c>
      <c r="CN51" s="210">
        <f t="shared" si="65"/>
        <v>1793.4159292035399</v>
      </c>
      <c r="CO51" s="210">
        <f t="shared" si="65"/>
        <v>1793.4159292035399</v>
      </c>
      <c r="CP51" s="210">
        <f t="shared" si="65"/>
        <v>1793.4159292035399</v>
      </c>
      <c r="CQ51" s="210">
        <f t="shared" si="65"/>
        <v>1793.4159292035399</v>
      </c>
      <c r="CR51" s="210">
        <f t="shared" si="65"/>
        <v>1793.4159292035399</v>
      </c>
      <c r="CS51" s="210">
        <f t="shared" si="65"/>
        <v>1793.4159292035399</v>
      </c>
      <c r="CT51" s="210">
        <f t="shared" si="65"/>
        <v>1793.4159292035399</v>
      </c>
      <c r="CU51" s="210">
        <f t="shared" si="65"/>
        <v>1793.4159292035399</v>
      </c>
      <c r="CV51" s="210">
        <f t="shared" si="65"/>
        <v>1793.4159292035399</v>
      </c>
      <c r="CW51" s="210">
        <f t="shared" si="65"/>
        <v>1793.4159292035399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0.38043040941971035</v>
      </c>
      <c r="Y52" s="210">
        <f t="shared" si="66"/>
        <v>0.38043040941971035</v>
      </c>
      <c r="Z52" s="210">
        <f t="shared" si="66"/>
        <v>0.38043040941971035</v>
      </c>
      <c r="AA52" s="210">
        <f t="shared" si="66"/>
        <v>0.38043040941971035</v>
      </c>
      <c r="AB52" s="210">
        <f t="shared" si="66"/>
        <v>0.38043040941971035</v>
      </c>
      <c r="AC52" s="210">
        <f t="shared" si="66"/>
        <v>0.38043040941971035</v>
      </c>
      <c r="AD52" s="210">
        <f t="shared" si="66"/>
        <v>0.38043040941971035</v>
      </c>
      <c r="AE52" s="210">
        <f t="shared" si="66"/>
        <v>0.38043040941971035</v>
      </c>
      <c r="AF52" s="210">
        <f t="shared" si="66"/>
        <v>0.38043040941971035</v>
      </c>
      <c r="AG52" s="210">
        <f t="shared" si="66"/>
        <v>0.38043040941971035</v>
      </c>
      <c r="AH52" s="210">
        <f t="shared" si="66"/>
        <v>0.38043040941971035</v>
      </c>
      <c r="AI52" s="210">
        <f t="shared" si="66"/>
        <v>0.38043040941971035</v>
      </c>
      <c r="AJ52" s="210">
        <f t="shared" si="66"/>
        <v>0.38043040941971035</v>
      </c>
      <c r="AK52" s="210">
        <f t="shared" si="66"/>
        <v>0.38043040941971035</v>
      </c>
      <c r="AL52" s="210">
        <f t="shared" ref="AL52:BQ52" si="67">IF(AL$22&lt;=$E$24,IF(AL$22&lt;=$D$24,IF(AL$22&lt;=$C$24,IF(AL$22&lt;=$B$24,$B118,($C35-$B35)/($C$24-$B$24)),($D35-$C35)/($D$24-$C$24)),($E35-$D35)/($E$24-$D$24)),$F118)</f>
        <v>0.38043040941971035</v>
      </c>
      <c r="AM52" s="210">
        <f t="shared" si="67"/>
        <v>0.38043040941971035</v>
      </c>
      <c r="AN52" s="210">
        <f t="shared" si="67"/>
        <v>0.38043040941971035</v>
      </c>
      <c r="AO52" s="210">
        <f t="shared" si="67"/>
        <v>0.38043040941971035</v>
      </c>
      <c r="AP52" s="210">
        <f t="shared" si="67"/>
        <v>0.38043040941971035</v>
      </c>
      <c r="AQ52" s="210">
        <f t="shared" si="67"/>
        <v>0.38043040941971035</v>
      </c>
      <c r="AR52" s="210">
        <f t="shared" si="67"/>
        <v>0.38043040941971035</v>
      </c>
      <c r="AS52" s="210">
        <f t="shared" si="67"/>
        <v>0.38043040941971035</v>
      </c>
      <c r="AT52" s="210">
        <f t="shared" si="67"/>
        <v>0.38043040941971035</v>
      </c>
      <c r="AU52" s="210">
        <f t="shared" si="67"/>
        <v>0.38043040941971035</v>
      </c>
      <c r="AV52" s="210">
        <f t="shared" si="67"/>
        <v>0.38043040941971035</v>
      </c>
      <c r="AW52" s="210">
        <f t="shared" si="67"/>
        <v>0.38043040941971035</v>
      </c>
      <c r="AX52" s="210">
        <f t="shared" si="67"/>
        <v>0.38043040941971035</v>
      </c>
      <c r="AY52" s="210">
        <f t="shared" si="67"/>
        <v>0.38043040941971035</v>
      </c>
      <c r="AZ52" s="210">
        <f t="shared" si="67"/>
        <v>0.38043040941971035</v>
      </c>
      <c r="BA52" s="210">
        <f t="shared" si="67"/>
        <v>0.38043040941971035</v>
      </c>
      <c r="BB52" s="210">
        <f t="shared" si="67"/>
        <v>0.38043040941971035</v>
      </c>
      <c r="BC52" s="210">
        <f t="shared" si="67"/>
        <v>0.38043040941971035</v>
      </c>
      <c r="BD52" s="210">
        <f t="shared" si="67"/>
        <v>0.38043040941971035</v>
      </c>
      <c r="BE52" s="210">
        <f t="shared" si="67"/>
        <v>0.38043040941971035</v>
      </c>
      <c r="BF52" s="210">
        <f t="shared" si="67"/>
        <v>-8.0047627836298876</v>
      </c>
      <c r="BG52" s="210">
        <f t="shared" si="67"/>
        <v>-8.0047627836298876</v>
      </c>
      <c r="BH52" s="210">
        <f t="shared" si="67"/>
        <v>-8.0047627836298876</v>
      </c>
      <c r="BI52" s="210">
        <f t="shared" si="67"/>
        <v>-8.0047627836298876</v>
      </c>
      <c r="BJ52" s="210">
        <f t="shared" si="67"/>
        <v>-8.0047627836298876</v>
      </c>
      <c r="BK52" s="210">
        <f t="shared" si="67"/>
        <v>-8.0047627836298876</v>
      </c>
      <c r="BL52" s="210">
        <f t="shared" si="67"/>
        <v>-8.0047627836298876</v>
      </c>
      <c r="BM52" s="210">
        <f t="shared" si="67"/>
        <v>-8.0047627836298876</v>
      </c>
      <c r="BN52" s="210">
        <f t="shared" si="67"/>
        <v>-8.0047627836298876</v>
      </c>
      <c r="BO52" s="210">
        <f t="shared" si="67"/>
        <v>-8.0047627836298876</v>
      </c>
      <c r="BP52" s="210">
        <f t="shared" si="67"/>
        <v>-8.0047627836298876</v>
      </c>
      <c r="BQ52" s="210">
        <f t="shared" si="67"/>
        <v>-8.0047627836298876</v>
      </c>
      <c r="BR52" s="210">
        <f t="shared" ref="BR52:DA52" si="68">IF(BR$22&lt;=$E$24,IF(BR$22&lt;=$D$24,IF(BR$22&lt;=$C$24,IF(BR$22&lt;=$B$24,$B118,($C35-$B35)/($C$24-$B$24)),($D35-$C35)/($D$24-$C$24)),($E35-$D35)/($E$24-$D$24)),$F118)</f>
        <v>-8.0047627836298876</v>
      </c>
      <c r="BS52" s="210">
        <f t="shared" si="68"/>
        <v>-8.0047627836298876</v>
      </c>
      <c r="BT52" s="210">
        <f t="shared" si="68"/>
        <v>-8.0047627836298876</v>
      </c>
      <c r="BU52" s="210">
        <f t="shared" si="68"/>
        <v>-8.0047627836298876</v>
      </c>
      <c r="BV52" s="210">
        <f t="shared" si="68"/>
        <v>-8.0047627836298876</v>
      </c>
      <c r="BW52" s="210">
        <f t="shared" si="68"/>
        <v>-8.0047627836298876</v>
      </c>
      <c r="BX52" s="210">
        <f t="shared" si="68"/>
        <v>-8.0047627836298876</v>
      </c>
      <c r="BY52" s="210">
        <f t="shared" si="68"/>
        <v>-8.0047627836298876</v>
      </c>
      <c r="BZ52" s="210">
        <f t="shared" si="68"/>
        <v>-8.0047627836298876</v>
      </c>
      <c r="CA52" s="210">
        <f t="shared" si="68"/>
        <v>-8.0047627836298876</v>
      </c>
      <c r="CB52" s="210">
        <f t="shared" si="68"/>
        <v>-8.0047627836298876</v>
      </c>
      <c r="CC52" s="210">
        <f t="shared" si="68"/>
        <v>-8.0047627836298876</v>
      </c>
      <c r="CD52" s="210">
        <f t="shared" si="68"/>
        <v>-8.0047627836298876</v>
      </c>
      <c r="CE52" s="210">
        <f t="shared" si="68"/>
        <v>-8.0047627836298876</v>
      </c>
      <c r="CF52" s="210">
        <f t="shared" si="68"/>
        <v>-8.0047627836298876</v>
      </c>
      <c r="CG52" s="210">
        <f t="shared" si="68"/>
        <v>-8.0047627836298876</v>
      </c>
      <c r="CH52" s="210">
        <f t="shared" si="68"/>
        <v>-31.255605205790516</v>
      </c>
      <c r="CI52" s="210">
        <f t="shared" si="68"/>
        <v>-31.255605205790516</v>
      </c>
      <c r="CJ52" s="210">
        <f t="shared" si="68"/>
        <v>-31.255605205790516</v>
      </c>
      <c r="CK52" s="210">
        <f t="shared" si="68"/>
        <v>-31.255605205790516</v>
      </c>
      <c r="CL52" s="210">
        <f t="shared" si="68"/>
        <v>-31.255605205790516</v>
      </c>
      <c r="CM52" s="210">
        <f t="shared" si="68"/>
        <v>-31.255605205790516</v>
      </c>
      <c r="CN52" s="210">
        <f t="shared" si="68"/>
        <v>-31.255605205790516</v>
      </c>
      <c r="CO52" s="210">
        <f t="shared" si="68"/>
        <v>-31.255605205790516</v>
      </c>
      <c r="CP52" s="210">
        <f t="shared" si="68"/>
        <v>-31.255605205790516</v>
      </c>
      <c r="CQ52" s="210">
        <f t="shared" si="68"/>
        <v>-31.255605205790516</v>
      </c>
      <c r="CR52" s="210">
        <f t="shared" si="68"/>
        <v>-31.255605205790516</v>
      </c>
      <c r="CS52" s="210">
        <f t="shared" si="68"/>
        <v>-31.255605205790516</v>
      </c>
      <c r="CT52" s="210">
        <f t="shared" si="68"/>
        <v>-31.255605205790516</v>
      </c>
      <c r="CU52" s="210">
        <f t="shared" si="68"/>
        <v>-31.255605205790516</v>
      </c>
      <c r="CV52" s="210">
        <f t="shared" si="68"/>
        <v>-31.255605205790516</v>
      </c>
      <c r="CW52" s="210">
        <f t="shared" si="68"/>
        <v>-31.255605205790516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-0.28981536626088195</v>
      </c>
      <c r="Y53" s="210">
        <f t="shared" si="69"/>
        <v>-0.28981536626088195</v>
      </c>
      <c r="Z53" s="210">
        <f t="shared" si="69"/>
        <v>-0.28981536626088195</v>
      </c>
      <c r="AA53" s="210">
        <f t="shared" si="69"/>
        <v>-0.28981536626088195</v>
      </c>
      <c r="AB53" s="210">
        <f t="shared" si="69"/>
        <v>-0.28981536626088195</v>
      </c>
      <c r="AC53" s="210">
        <f t="shared" si="69"/>
        <v>-0.28981536626088195</v>
      </c>
      <c r="AD53" s="210">
        <f t="shared" si="69"/>
        <v>-0.28981536626088195</v>
      </c>
      <c r="AE53" s="210">
        <f t="shared" si="69"/>
        <v>-0.28981536626088195</v>
      </c>
      <c r="AF53" s="210">
        <f t="shared" si="69"/>
        <v>-0.28981536626088195</v>
      </c>
      <c r="AG53" s="210">
        <f t="shared" si="69"/>
        <v>-0.28981536626088195</v>
      </c>
      <c r="AH53" s="210">
        <f t="shared" si="69"/>
        <v>-0.28981536626088195</v>
      </c>
      <c r="AI53" s="210">
        <f t="shared" si="69"/>
        <v>-0.28981536626088195</v>
      </c>
      <c r="AJ53" s="210">
        <f t="shared" si="69"/>
        <v>-0.28981536626088195</v>
      </c>
      <c r="AK53" s="210">
        <f t="shared" si="69"/>
        <v>-0.28981536626088195</v>
      </c>
      <c r="AL53" s="210">
        <f t="shared" ref="AL53:BQ53" si="70">IF(AL$22&lt;=$E$24,IF(AL$22&lt;=$D$24,IF(AL$22&lt;=$C$24,IF(AL$22&lt;=$B$24,$B119,($C36-$B36)/($C$24-$B$24)),($D36-$C36)/($D$24-$C$24)),($E36-$D36)/($E$24-$D$24)),$F119)</f>
        <v>-0.28981536626088195</v>
      </c>
      <c r="AM53" s="210">
        <f t="shared" si="70"/>
        <v>-0.28981536626088195</v>
      </c>
      <c r="AN53" s="210">
        <f t="shared" si="70"/>
        <v>-0.28981536626088195</v>
      </c>
      <c r="AO53" s="210">
        <f t="shared" si="70"/>
        <v>-0.28981536626088195</v>
      </c>
      <c r="AP53" s="210">
        <f t="shared" si="70"/>
        <v>-0.28981536626088195</v>
      </c>
      <c r="AQ53" s="210">
        <f t="shared" si="70"/>
        <v>-0.28981536626088195</v>
      </c>
      <c r="AR53" s="210">
        <f t="shared" si="70"/>
        <v>-0.28981536626088195</v>
      </c>
      <c r="AS53" s="210">
        <f t="shared" si="70"/>
        <v>-0.28981536626088195</v>
      </c>
      <c r="AT53" s="210">
        <f t="shared" si="70"/>
        <v>-0.28981536626088195</v>
      </c>
      <c r="AU53" s="210">
        <f t="shared" si="70"/>
        <v>-0.28981536626088195</v>
      </c>
      <c r="AV53" s="210">
        <f t="shared" si="70"/>
        <v>-0.28981536626088195</v>
      </c>
      <c r="AW53" s="210">
        <f t="shared" si="70"/>
        <v>-0.28981536626088195</v>
      </c>
      <c r="AX53" s="210">
        <f t="shared" si="70"/>
        <v>-0.28981536626088195</v>
      </c>
      <c r="AY53" s="210">
        <f t="shared" si="70"/>
        <v>-0.28981536626088195</v>
      </c>
      <c r="AZ53" s="210">
        <f t="shared" si="70"/>
        <v>-0.28981536626088195</v>
      </c>
      <c r="BA53" s="210">
        <f t="shared" si="70"/>
        <v>-0.28981536626088195</v>
      </c>
      <c r="BB53" s="210">
        <f t="shared" si="70"/>
        <v>-0.28981536626088195</v>
      </c>
      <c r="BC53" s="210">
        <f t="shared" si="70"/>
        <v>-0.28981536626088195</v>
      </c>
      <c r="BD53" s="210">
        <f t="shared" si="70"/>
        <v>-0.28981536626088195</v>
      </c>
      <c r="BE53" s="210">
        <f t="shared" si="70"/>
        <v>-0.28981536626088195</v>
      </c>
      <c r="BF53" s="210">
        <f t="shared" si="70"/>
        <v>-233.05374795819873</v>
      </c>
      <c r="BG53" s="210">
        <f t="shared" si="70"/>
        <v>-233.05374795819873</v>
      </c>
      <c r="BH53" s="210">
        <f t="shared" si="70"/>
        <v>-233.05374795819873</v>
      </c>
      <c r="BI53" s="210">
        <f t="shared" si="70"/>
        <v>-233.05374795819873</v>
      </c>
      <c r="BJ53" s="210">
        <f t="shared" si="70"/>
        <v>-233.05374795819873</v>
      </c>
      <c r="BK53" s="210">
        <f t="shared" si="70"/>
        <v>-233.05374795819873</v>
      </c>
      <c r="BL53" s="210">
        <f t="shared" si="70"/>
        <v>-233.05374795819873</v>
      </c>
      <c r="BM53" s="210">
        <f t="shared" si="70"/>
        <v>-233.05374795819873</v>
      </c>
      <c r="BN53" s="210">
        <f t="shared" si="70"/>
        <v>-233.05374795819873</v>
      </c>
      <c r="BO53" s="210">
        <f t="shared" si="70"/>
        <v>-233.05374795819873</v>
      </c>
      <c r="BP53" s="210">
        <f t="shared" si="70"/>
        <v>-233.05374795819873</v>
      </c>
      <c r="BQ53" s="210">
        <f t="shared" si="70"/>
        <v>-233.05374795819873</v>
      </c>
      <c r="BR53" s="210">
        <f t="shared" ref="BR53:DA53" si="71">IF(BR$22&lt;=$E$24,IF(BR$22&lt;=$D$24,IF(BR$22&lt;=$C$24,IF(BR$22&lt;=$B$24,$B119,($C36-$B36)/($C$24-$B$24)),($D36-$C36)/($D$24-$C$24)),($E36-$D36)/($E$24-$D$24)),$F119)</f>
        <v>-233.05374795819873</v>
      </c>
      <c r="BS53" s="210">
        <f t="shared" si="71"/>
        <v>-233.05374795819873</v>
      </c>
      <c r="BT53" s="210">
        <f t="shared" si="71"/>
        <v>-233.05374795819873</v>
      </c>
      <c r="BU53" s="210">
        <f t="shared" si="71"/>
        <v>-233.05374795819873</v>
      </c>
      <c r="BV53" s="210">
        <f t="shared" si="71"/>
        <v>-233.05374795819873</v>
      </c>
      <c r="BW53" s="210">
        <f t="shared" si="71"/>
        <v>-233.05374795819873</v>
      </c>
      <c r="BX53" s="210">
        <f t="shared" si="71"/>
        <v>-233.05374795819873</v>
      </c>
      <c r="BY53" s="210">
        <f t="shared" si="71"/>
        <v>-233.05374795819873</v>
      </c>
      <c r="BZ53" s="210">
        <f t="shared" si="71"/>
        <v>-233.05374795819873</v>
      </c>
      <c r="CA53" s="210">
        <f t="shared" si="71"/>
        <v>-233.05374795819873</v>
      </c>
      <c r="CB53" s="210">
        <f t="shared" si="71"/>
        <v>-233.05374795819873</v>
      </c>
      <c r="CC53" s="210">
        <f t="shared" si="71"/>
        <v>-233.05374795819873</v>
      </c>
      <c r="CD53" s="210">
        <f t="shared" si="71"/>
        <v>-233.05374795819873</v>
      </c>
      <c r="CE53" s="210">
        <f t="shared" si="71"/>
        <v>-233.05374795819873</v>
      </c>
      <c r="CF53" s="210">
        <f t="shared" si="71"/>
        <v>-233.05374795819873</v>
      </c>
      <c r="CG53" s="210">
        <f t="shared" si="71"/>
        <v>-233.05374795819873</v>
      </c>
      <c r="CH53" s="210">
        <f t="shared" si="71"/>
        <v>-370.83185840707995</v>
      </c>
      <c r="CI53" s="210">
        <f t="shared" si="71"/>
        <v>-370.83185840707995</v>
      </c>
      <c r="CJ53" s="210">
        <f t="shared" si="71"/>
        <v>-370.83185840707995</v>
      </c>
      <c r="CK53" s="210">
        <f t="shared" si="71"/>
        <v>-370.83185840707995</v>
      </c>
      <c r="CL53" s="210">
        <f t="shared" si="71"/>
        <v>-370.83185840707995</v>
      </c>
      <c r="CM53" s="210">
        <f t="shared" si="71"/>
        <v>-370.83185840707995</v>
      </c>
      <c r="CN53" s="210">
        <f t="shared" si="71"/>
        <v>-370.83185840707995</v>
      </c>
      <c r="CO53" s="210">
        <f t="shared" si="71"/>
        <v>-370.83185840707995</v>
      </c>
      <c r="CP53" s="210">
        <f t="shared" si="71"/>
        <v>-370.83185840707995</v>
      </c>
      <c r="CQ53" s="210">
        <f t="shared" si="71"/>
        <v>-370.83185840707995</v>
      </c>
      <c r="CR53" s="210">
        <f t="shared" si="71"/>
        <v>-370.83185840707995</v>
      </c>
      <c r="CS53" s="210">
        <f t="shared" si="71"/>
        <v>-370.83185840707995</v>
      </c>
      <c r="CT53" s="210">
        <f t="shared" si="71"/>
        <v>-370.83185840707995</v>
      </c>
      <c r="CU53" s="210">
        <f t="shared" si="71"/>
        <v>-370.83185840707995</v>
      </c>
      <c r="CV53" s="210">
        <f t="shared" si="71"/>
        <v>-370.83185840707995</v>
      </c>
      <c r="CW53" s="210">
        <f t="shared" si="71"/>
        <v>-370.83185840707995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33.574442435201924</v>
      </c>
      <c r="Y54" s="210">
        <f t="shared" si="72"/>
        <v>33.574442435201924</v>
      </c>
      <c r="Z54" s="210">
        <f t="shared" si="72"/>
        <v>33.574442435201924</v>
      </c>
      <c r="AA54" s="210">
        <f t="shared" si="72"/>
        <v>33.574442435201924</v>
      </c>
      <c r="AB54" s="210">
        <f t="shared" si="72"/>
        <v>33.574442435201924</v>
      </c>
      <c r="AC54" s="210">
        <f t="shared" si="72"/>
        <v>33.574442435201924</v>
      </c>
      <c r="AD54" s="210">
        <f t="shared" si="72"/>
        <v>33.574442435201924</v>
      </c>
      <c r="AE54" s="210">
        <f t="shared" si="72"/>
        <v>33.574442435201924</v>
      </c>
      <c r="AF54" s="210">
        <f t="shared" si="72"/>
        <v>33.574442435201924</v>
      </c>
      <c r="AG54" s="210">
        <f t="shared" si="72"/>
        <v>33.574442435201924</v>
      </c>
      <c r="AH54" s="210">
        <f t="shared" si="72"/>
        <v>33.574442435201924</v>
      </c>
      <c r="AI54" s="210">
        <f t="shared" si="72"/>
        <v>33.574442435201924</v>
      </c>
      <c r="AJ54" s="210">
        <f t="shared" si="72"/>
        <v>33.574442435201924</v>
      </c>
      <c r="AK54" s="210">
        <f t="shared" si="72"/>
        <v>33.574442435201924</v>
      </c>
      <c r="AL54" s="210">
        <f t="shared" ref="AL54:BQ54" si="73">IF(AL$22&lt;=$E$24,IF(AL$22&lt;=$D$24,IF(AL$22&lt;=$C$24,IF(AL$22&lt;=$B$24,$B120,($C37-$B37)/($C$24-$B$24)),($D37-$C37)/($D$24-$C$24)),($E37-$D37)/($E$24-$D$24)),$F120)</f>
        <v>33.574442435201924</v>
      </c>
      <c r="AM54" s="210">
        <f t="shared" si="73"/>
        <v>33.574442435201924</v>
      </c>
      <c r="AN54" s="210">
        <f t="shared" si="73"/>
        <v>33.574442435201924</v>
      </c>
      <c r="AO54" s="210">
        <f t="shared" si="73"/>
        <v>33.574442435201924</v>
      </c>
      <c r="AP54" s="210">
        <f t="shared" si="73"/>
        <v>33.574442435201924</v>
      </c>
      <c r="AQ54" s="210">
        <f t="shared" si="73"/>
        <v>33.574442435201924</v>
      </c>
      <c r="AR54" s="210">
        <f t="shared" si="73"/>
        <v>33.574442435201924</v>
      </c>
      <c r="AS54" s="210">
        <f t="shared" si="73"/>
        <v>33.574442435201924</v>
      </c>
      <c r="AT54" s="210">
        <f t="shared" si="73"/>
        <v>33.574442435201924</v>
      </c>
      <c r="AU54" s="210">
        <f t="shared" si="73"/>
        <v>33.574442435201924</v>
      </c>
      <c r="AV54" s="210">
        <f t="shared" si="73"/>
        <v>33.574442435201924</v>
      </c>
      <c r="AW54" s="210">
        <f t="shared" si="73"/>
        <v>33.574442435201924</v>
      </c>
      <c r="AX54" s="210">
        <f t="shared" si="73"/>
        <v>33.574442435201924</v>
      </c>
      <c r="AY54" s="210">
        <f t="shared" si="73"/>
        <v>33.574442435201924</v>
      </c>
      <c r="AZ54" s="210">
        <f t="shared" si="73"/>
        <v>33.574442435201924</v>
      </c>
      <c r="BA54" s="210">
        <f t="shared" si="73"/>
        <v>33.574442435201924</v>
      </c>
      <c r="BB54" s="210">
        <f t="shared" si="73"/>
        <v>33.574442435201924</v>
      </c>
      <c r="BC54" s="210">
        <f t="shared" si="73"/>
        <v>33.574442435201924</v>
      </c>
      <c r="BD54" s="210">
        <f t="shared" si="73"/>
        <v>33.574442435201924</v>
      </c>
      <c r="BE54" s="210">
        <f t="shared" si="73"/>
        <v>33.574442435201924</v>
      </c>
      <c r="BF54" s="210">
        <f t="shared" si="73"/>
        <v>62.344322344322329</v>
      </c>
      <c r="BG54" s="210">
        <f t="shared" si="73"/>
        <v>62.344322344322329</v>
      </c>
      <c r="BH54" s="210">
        <f t="shared" si="73"/>
        <v>62.344322344322329</v>
      </c>
      <c r="BI54" s="210">
        <f t="shared" si="73"/>
        <v>62.344322344322329</v>
      </c>
      <c r="BJ54" s="210">
        <f t="shared" si="73"/>
        <v>62.344322344322329</v>
      </c>
      <c r="BK54" s="210">
        <f t="shared" si="73"/>
        <v>62.344322344322329</v>
      </c>
      <c r="BL54" s="210">
        <f t="shared" si="73"/>
        <v>62.344322344322329</v>
      </c>
      <c r="BM54" s="210">
        <f t="shared" si="73"/>
        <v>62.344322344322329</v>
      </c>
      <c r="BN54" s="210">
        <f t="shared" si="73"/>
        <v>62.344322344322329</v>
      </c>
      <c r="BO54" s="210">
        <f t="shared" si="73"/>
        <v>62.344322344322329</v>
      </c>
      <c r="BP54" s="210">
        <f t="shared" si="73"/>
        <v>62.344322344322329</v>
      </c>
      <c r="BQ54" s="210">
        <f t="shared" si="73"/>
        <v>62.344322344322329</v>
      </c>
      <c r="BR54" s="210">
        <f t="shared" ref="BR54:DA54" si="74">IF(BR$22&lt;=$E$24,IF(BR$22&lt;=$D$24,IF(BR$22&lt;=$C$24,IF(BR$22&lt;=$B$24,$B120,($C37-$B37)/($C$24-$B$24)),($D37-$C37)/($D$24-$C$24)),($E37-$D37)/($E$24-$D$24)),$F120)</f>
        <v>62.344322344322329</v>
      </c>
      <c r="BS54" s="210">
        <f t="shared" si="74"/>
        <v>62.344322344322329</v>
      </c>
      <c r="BT54" s="210">
        <f t="shared" si="74"/>
        <v>62.344322344322329</v>
      </c>
      <c r="BU54" s="210">
        <f t="shared" si="74"/>
        <v>62.344322344322329</v>
      </c>
      <c r="BV54" s="210">
        <f t="shared" si="74"/>
        <v>62.344322344322329</v>
      </c>
      <c r="BW54" s="210">
        <f t="shared" si="74"/>
        <v>62.344322344322329</v>
      </c>
      <c r="BX54" s="210">
        <f t="shared" si="74"/>
        <v>62.344322344322329</v>
      </c>
      <c r="BY54" s="210">
        <f t="shared" si="74"/>
        <v>62.344322344322329</v>
      </c>
      <c r="BZ54" s="210">
        <f t="shared" si="74"/>
        <v>62.344322344322329</v>
      </c>
      <c r="CA54" s="210">
        <f t="shared" si="74"/>
        <v>62.344322344322329</v>
      </c>
      <c r="CB54" s="210">
        <f t="shared" si="74"/>
        <v>62.344322344322329</v>
      </c>
      <c r="CC54" s="210">
        <f t="shared" si="74"/>
        <v>62.344322344322329</v>
      </c>
      <c r="CD54" s="210">
        <f t="shared" si="74"/>
        <v>62.344322344322329</v>
      </c>
      <c r="CE54" s="210">
        <f t="shared" si="74"/>
        <v>62.344322344322329</v>
      </c>
      <c r="CF54" s="210">
        <f t="shared" si="74"/>
        <v>62.344322344322329</v>
      </c>
      <c r="CG54" s="210">
        <f t="shared" si="74"/>
        <v>62.344322344322329</v>
      </c>
      <c r="CH54" s="210">
        <f t="shared" si="74"/>
        <v>154.74083438685221</v>
      </c>
      <c r="CI54" s="210">
        <f t="shared" si="74"/>
        <v>154.74083438685221</v>
      </c>
      <c r="CJ54" s="210">
        <f t="shared" si="74"/>
        <v>154.74083438685221</v>
      </c>
      <c r="CK54" s="210">
        <f t="shared" si="74"/>
        <v>154.74083438685221</v>
      </c>
      <c r="CL54" s="210">
        <f t="shared" si="74"/>
        <v>154.74083438685221</v>
      </c>
      <c r="CM54" s="210">
        <f t="shared" si="74"/>
        <v>154.74083438685221</v>
      </c>
      <c r="CN54" s="210">
        <f t="shared" si="74"/>
        <v>154.74083438685221</v>
      </c>
      <c r="CO54" s="210">
        <f t="shared" si="74"/>
        <v>154.74083438685221</v>
      </c>
      <c r="CP54" s="210">
        <f t="shared" si="74"/>
        <v>154.74083438685221</v>
      </c>
      <c r="CQ54" s="210">
        <f t="shared" si="74"/>
        <v>154.74083438685221</v>
      </c>
      <c r="CR54" s="210">
        <f t="shared" si="74"/>
        <v>154.74083438685221</v>
      </c>
      <c r="CS54" s="210">
        <f t="shared" si="74"/>
        <v>154.74083438685221</v>
      </c>
      <c r="CT54" s="210">
        <f t="shared" si="74"/>
        <v>154.74083438685221</v>
      </c>
      <c r="CU54" s="210">
        <f t="shared" si="74"/>
        <v>154.74083438685221</v>
      </c>
      <c r="CV54" s="210">
        <f t="shared" si="74"/>
        <v>154.74083438685221</v>
      </c>
      <c r="CW54" s="210">
        <f t="shared" si="74"/>
        <v>154.74083438685221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2234.7000145901743</v>
      </c>
      <c r="G59" s="204">
        <f t="shared" si="75"/>
        <v>2234.7000145901743</v>
      </c>
      <c r="H59" s="204">
        <f t="shared" si="75"/>
        <v>2234.7000145901743</v>
      </c>
      <c r="I59" s="204">
        <f t="shared" si="75"/>
        <v>2234.7000145901743</v>
      </c>
      <c r="J59" s="204">
        <f t="shared" si="75"/>
        <v>2234.7000145901743</v>
      </c>
      <c r="K59" s="204">
        <f t="shared" si="75"/>
        <v>2234.7000145901743</v>
      </c>
      <c r="L59" s="204">
        <f t="shared" si="75"/>
        <v>2234.7000145901743</v>
      </c>
      <c r="M59" s="204">
        <f t="shared" si="75"/>
        <v>2234.7000145901743</v>
      </c>
      <c r="N59" s="204">
        <f t="shared" si="75"/>
        <v>2234.7000145901743</v>
      </c>
      <c r="O59" s="204">
        <f t="shared" si="75"/>
        <v>2234.7000145901743</v>
      </c>
      <c r="P59" s="204">
        <f t="shared" si="75"/>
        <v>2234.7000145901743</v>
      </c>
      <c r="Q59" s="204">
        <f t="shared" si="75"/>
        <v>2234.7000145901743</v>
      </c>
      <c r="R59" s="204">
        <f t="shared" si="75"/>
        <v>2234.7000145901743</v>
      </c>
      <c r="S59" s="204">
        <f t="shared" si="75"/>
        <v>2234.7000145901743</v>
      </c>
      <c r="T59" s="204">
        <f t="shared" si="75"/>
        <v>2234.7000145901743</v>
      </c>
      <c r="U59" s="204">
        <f t="shared" si="75"/>
        <v>2234.7000145901743</v>
      </c>
      <c r="V59" s="204">
        <f t="shared" si="75"/>
        <v>2234.7000145901743</v>
      </c>
      <c r="W59" s="204">
        <f t="shared" si="75"/>
        <v>2234.7000145901743</v>
      </c>
      <c r="X59" s="204">
        <f t="shared" si="75"/>
        <v>2246.3703421279733</v>
      </c>
      <c r="Y59" s="204">
        <f t="shared" si="75"/>
        <v>2269.7109972035714</v>
      </c>
      <c r="Z59" s="204">
        <f t="shared" si="75"/>
        <v>2293.05165227917</v>
      </c>
      <c r="AA59" s="204">
        <f t="shared" si="75"/>
        <v>2316.392307354768</v>
      </c>
      <c r="AB59" s="204">
        <f t="shared" si="75"/>
        <v>2339.7329624303661</v>
      </c>
      <c r="AC59" s="204">
        <f t="shared" si="75"/>
        <v>2363.0736175059646</v>
      </c>
      <c r="AD59" s="204">
        <f t="shared" si="75"/>
        <v>2386.4142725815627</v>
      </c>
      <c r="AE59" s="204">
        <f t="shared" si="75"/>
        <v>2409.7549276571608</v>
      </c>
      <c r="AF59" s="204">
        <f t="shared" si="75"/>
        <v>2433.0955827327593</v>
      </c>
      <c r="AG59" s="204">
        <f t="shared" si="75"/>
        <v>2456.4362378083574</v>
      </c>
      <c r="AH59" s="204">
        <f t="shared" si="75"/>
        <v>2479.7768928839555</v>
      </c>
      <c r="AI59" s="204">
        <f t="shared" si="75"/>
        <v>2503.117547959554</v>
      </c>
      <c r="AJ59" s="204">
        <f t="shared" si="75"/>
        <v>2526.4582030351521</v>
      </c>
      <c r="AK59" s="204">
        <f t="shared" si="75"/>
        <v>2549.7988581107502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2573.1395131863483</v>
      </c>
      <c r="AM59" s="204">
        <f t="shared" si="76"/>
        <v>2596.4801682619468</v>
      </c>
      <c r="AN59" s="204">
        <f t="shared" si="76"/>
        <v>2619.8208233375449</v>
      </c>
      <c r="AO59" s="204">
        <f t="shared" si="76"/>
        <v>2643.161478413143</v>
      </c>
      <c r="AP59" s="204">
        <f t="shared" si="76"/>
        <v>2666.5021334887415</v>
      </c>
      <c r="AQ59" s="204">
        <f t="shared" si="76"/>
        <v>2689.8427885643396</v>
      </c>
      <c r="AR59" s="204">
        <f t="shared" si="76"/>
        <v>2713.1834436399377</v>
      </c>
      <c r="AS59" s="204">
        <f t="shared" si="76"/>
        <v>2736.5240987155357</v>
      </c>
      <c r="AT59" s="204">
        <f t="shared" si="76"/>
        <v>2759.8647537911343</v>
      </c>
      <c r="AU59" s="204">
        <f t="shared" si="76"/>
        <v>2783.2054088667323</v>
      </c>
      <c r="AV59" s="204">
        <f t="shared" si="76"/>
        <v>2806.5460639423309</v>
      </c>
      <c r="AW59" s="204">
        <f t="shared" si="76"/>
        <v>2829.886719017929</v>
      </c>
      <c r="AX59" s="204">
        <f t="shared" si="76"/>
        <v>2853.227374093527</v>
      </c>
      <c r="AY59" s="204">
        <f t="shared" si="76"/>
        <v>2876.5680291691251</v>
      </c>
      <c r="AZ59" s="204">
        <f t="shared" si="76"/>
        <v>2899.9086842447236</v>
      </c>
      <c r="BA59" s="204">
        <f t="shared" si="76"/>
        <v>2923.2493393203217</v>
      </c>
      <c r="BB59" s="204">
        <f t="shared" si="76"/>
        <v>2946.5899943959198</v>
      </c>
      <c r="BC59" s="204">
        <f t="shared" si="76"/>
        <v>2969.9306494715183</v>
      </c>
      <c r="BD59" s="204">
        <f t="shared" si="76"/>
        <v>2993.2713045471164</v>
      </c>
      <c r="BE59" s="204">
        <f t="shared" si="76"/>
        <v>3016.6119596227145</v>
      </c>
      <c r="BF59" s="204">
        <f t="shared" si="76"/>
        <v>3045.1947575462746</v>
      </c>
      <c r="BG59" s="204">
        <f t="shared" si="76"/>
        <v>3076.6898570520357</v>
      </c>
      <c r="BH59" s="204">
        <f t="shared" si="76"/>
        <v>3108.1849565577972</v>
      </c>
      <c r="BI59" s="204">
        <f t="shared" si="76"/>
        <v>3139.6800560635584</v>
      </c>
      <c r="BJ59" s="204">
        <f t="shared" si="76"/>
        <v>3171.1751555693195</v>
      </c>
      <c r="BK59" s="204">
        <f t="shared" si="76"/>
        <v>3202.6702550750806</v>
      </c>
      <c r="BL59" s="204">
        <f t="shared" si="76"/>
        <v>3234.1653545808422</v>
      </c>
      <c r="BM59" s="204">
        <f t="shared" si="76"/>
        <v>3265.6604540866033</v>
      </c>
      <c r="BN59" s="204">
        <f t="shared" si="76"/>
        <v>3297.1555535923644</v>
      </c>
      <c r="BO59" s="204">
        <f t="shared" si="76"/>
        <v>3328.6506530981255</v>
      </c>
      <c r="BP59" s="204">
        <f t="shared" si="76"/>
        <v>3360.1457526038871</v>
      </c>
      <c r="BQ59" s="204">
        <f t="shared" si="76"/>
        <v>3391.6408521096482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3423.1359516154093</v>
      </c>
      <c r="BS59" s="204">
        <f t="shared" si="77"/>
        <v>3454.6310511211705</v>
      </c>
      <c r="BT59" s="204">
        <f t="shared" si="77"/>
        <v>3486.126150626932</v>
      </c>
      <c r="BU59" s="204">
        <f t="shared" si="77"/>
        <v>3517.6212501326931</v>
      </c>
      <c r="BV59" s="204">
        <f t="shared" si="77"/>
        <v>3549.1163496384543</v>
      </c>
      <c r="BW59" s="204">
        <f t="shared" si="77"/>
        <v>3580.6114491442154</v>
      </c>
      <c r="BX59" s="204">
        <f t="shared" si="77"/>
        <v>3612.1065486499765</v>
      </c>
      <c r="BY59" s="204">
        <f t="shared" si="77"/>
        <v>3643.6016481557381</v>
      </c>
      <c r="BZ59" s="204">
        <f t="shared" si="77"/>
        <v>3675.0967476614992</v>
      </c>
      <c r="CA59" s="204">
        <f t="shared" si="77"/>
        <v>3706.5918471672603</v>
      </c>
      <c r="CB59" s="204">
        <f t="shared" si="77"/>
        <v>3738.0869466730219</v>
      </c>
      <c r="CC59" s="204">
        <f t="shared" si="77"/>
        <v>3769.5820461787825</v>
      </c>
      <c r="CD59" s="204">
        <f t="shared" si="77"/>
        <v>3801.0771456845441</v>
      </c>
      <c r="CE59" s="204">
        <f t="shared" si="77"/>
        <v>3832.5722451903052</v>
      </c>
      <c r="CF59" s="204">
        <f t="shared" si="77"/>
        <v>3864.0673446960664</v>
      </c>
      <c r="CG59" s="204">
        <f t="shared" si="77"/>
        <v>3895.5624442018279</v>
      </c>
      <c r="CH59" s="204">
        <f t="shared" si="77"/>
        <v>3980.0818897593667</v>
      </c>
      <c r="CI59" s="204">
        <f t="shared" si="77"/>
        <v>4079.0625206037548</v>
      </c>
      <c r="CJ59" s="204">
        <f t="shared" si="77"/>
        <v>4178.0431514481425</v>
      </c>
      <c r="CK59" s="204">
        <f t="shared" si="77"/>
        <v>4277.023782292531</v>
      </c>
      <c r="CL59" s="204">
        <f t="shared" si="77"/>
        <v>4376.0044131369186</v>
      </c>
      <c r="CM59" s="204">
        <f t="shared" si="77"/>
        <v>4474.9850439813072</v>
      </c>
      <c r="CN59" s="204">
        <f t="shared" si="77"/>
        <v>4573.9656748256948</v>
      </c>
      <c r="CO59" s="204">
        <f t="shared" si="77"/>
        <v>4672.9463056700833</v>
      </c>
      <c r="CP59" s="204">
        <f t="shared" si="77"/>
        <v>4771.926936514471</v>
      </c>
      <c r="CQ59" s="204">
        <f t="shared" si="77"/>
        <v>4870.9075673588595</v>
      </c>
      <c r="CR59" s="204">
        <f t="shared" si="77"/>
        <v>4969.8881982032472</v>
      </c>
      <c r="CS59" s="204">
        <f t="shared" si="77"/>
        <v>5068.8688290476348</v>
      </c>
      <c r="CT59" s="204">
        <f t="shared" si="77"/>
        <v>5167.8494598920233</v>
      </c>
      <c r="CU59" s="204">
        <f t="shared" si="77"/>
        <v>5266.830090736411</v>
      </c>
      <c r="CV59" s="204">
        <f t="shared" si="77"/>
        <v>5365.8107215807995</v>
      </c>
      <c r="CW59" s="204">
        <f t="shared" si="77"/>
        <v>5464.7913524251871</v>
      </c>
      <c r="CX59" s="204">
        <f t="shared" si="77"/>
        <v>5568.51586344104</v>
      </c>
      <c r="CY59" s="204">
        <f t="shared" si="77"/>
        <v>5674.8758634410406</v>
      </c>
      <c r="CZ59" s="204">
        <f t="shared" si="77"/>
        <v>5781.2358634410402</v>
      </c>
      <c r="DA59" s="204">
        <f t="shared" si="77"/>
        <v>5887.5958634410408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6157.1622448979597</v>
      </c>
      <c r="G60" s="204">
        <f t="shared" si="78"/>
        <v>5816.9022448979595</v>
      </c>
      <c r="H60" s="204">
        <f t="shared" si="78"/>
        <v>5476.6422448979592</v>
      </c>
      <c r="I60" s="204">
        <f t="shared" si="78"/>
        <v>5136.382244897959</v>
      </c>
      <c r="J60" s="204">
        <f t="shared" si="78"/>
        <v>4796.1222448979597</v>
      </c>
      <c r="K60" s="204">
        <f t="shared" si="78"/>
        <v>4455.8622448979595</v>
      </c>
      <c r="L60" s="204">
        <f t="shared" si="78"/>
        <v>4115.6022448979593</v>
      </c>
      <c r="M60" s="204">
        <f t="shared" si="78"/>
        <v>3775.3422448979591</v>
      </c>
      <c r="N60" s="204">
        <f t="shared" si="78"/>
        <v>3435.0822448979588</v>
      </c>
      <c r="O60" s="204">
        <f t="shared" si="78"/>
        <v>3094.8222448979591</v>
      </c>
      <c r="P60" s="204">
        <f t="shared" si="78"/>
        <v>2754.5622448979589</v>
      </c>
      <c r="Q60" s="204">
        <f t="shared" si="78"/>
        <v>2414.3022448979591</v>
      </c>
      <c r="R60" s="204">
        <f t="shared" si="78"/>
        <v>2074.0422448979589</v>
      </c>
      <c r="S60" s="204">
        <f t="shared" si="78"/>
        <v>1733.7822448979593</v>
      </c>
      <c r="T60" s="204">
        <f t="shared" si="78"/>
        <v>1393.5222448979591</v>
      </c>
      <c r="U60" s="204">
        <f t="shared" si="78"/>
        <v>1053.2622448979591</v>
      </c>
      <c r="V60" s="204">
        <f t="shared" si="78"/>
        <v>713.00224489795914</v>
      </c>
      <c r="W60" s="204">
        <f t="shared" si="78"/>
        <v>372.74224489795921</v>
      </c>
      <c r="X60" s="204">
        <f t="shared" si="78"/>
        <v>207.88590372858008</v>
      </c>
      <c r="Y60" s="204">
        <f t="shared" si="78"/>
        <v>218.43322138982177</v>
      </c>
      <c r="Z60" s="204">
        <f t="shared" si="78"/>
        <v>228.98053905106349</v>
      </c>
      <c r="AA60" s="204">
        <f t="shared" si="78"/>
        <v>239.52785671230521</v>
      </c>
      <c r="AB60" s="204">
        <f t="shared" si="78"/>
        <v>250.0751743735469</v>
      </c>
      <c r="AC60" s="204">
        <f t="shared" si="78"/>
        <v>260.62249203478859</v>
      </c>
      <c r="AD60" s="204">
        <f t="shared" si="78"/>
        <v>271.16980969603031</v>
      </c>
      <c r="AE60" s="204">
        <f t="shared" si="78"/>
        <v>281.71712735727203</v>
      </c>
      <c r="AF60" s="204">
        <f t="shared" si="78"/>
        <v>292.26444501851375</v>
      </c>
      <c r="AG60" s="204">
        <f t="shared" si="78"/>
        <v>302.81176267975547</v>
      </c>
      <c r="AH60" s="204">
        <f t="shared" si="78"/>
        <v>313.35908034099714</v>
      </c>
      <c r="AI60" s="204">
        <f t="shared" si="78"/>
        <v>323.90639800223886</v>
      </c>
      <c r="AJ60" s="204">
        <f t="shared" si="78"/>
        <v>334.45371566348058</v>
      </c>
      <c r="AK60" s="204">
        <f t="shared" si="78"/>
        <v>345.00103332472224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355.54835098596402</v>
      </c>
      <c r="AM60" s="204">
        <f t="shared" si="79"/>
        <v>366.09566864720568</v>
      </c>
      <c r="AN60" s="204">
        <f t="shared" si="79"/>
        <v>376.64298630844741</v>
      </c>
      <c r="AO60" s="204">
        <f t="shared" si="79"/>
        <v>387.19030396968913</v>
      </c>
      <c r="AP60" s="204">
        <f t="shared" si="79"/>
        <v>397.73762163093079</v>
      </c>
      <c r="AQ60" s="204">
        <f t="shared" si="79"/>
        <v>408.28493929217251</v>
      </c>
      <c r="AR60" s="204">
        <f t="shared" si="79"/>
        <v>418.83225695341423</v>
      </c>
      <c r="AS60" s="204">
        <f t="shared" si="79"/>
        <v>429.37957461465595</v>
      </c>
      <c r="AT60" s="204">
        <f t="shared" si="79"/>
        <v>439.92689227589767</v>
      </c>
      <c r="AU60" s="204">
        <f t="shared" si="79"/>
        <v>450.47420993713934</v>
      </c>
      <c r="AV60" s="204">
        <f t="shared" si="79"/>
        <v>461.02152759838106</v>
      </c>
      <c r="AW60" s="204">
        <f t="shared" si="79"/>
        <v>471.56884525962278</v>
      </c>
      <c r="AX60" s="204">
        <f t="shared" si="79"/>
        <v>482.1161629208645</v>
      </c>
      <c r="AY60" s="204">
        <f t="shared" si="79"/>
        <v>492.66348058210616</v>
      </c>
      <c r="AZ60" s="204">
        <f t="shared" si="79"/>
        <v>503.21079824334788</v>
      </c>
      <c r="BA60" s="204">
        <f t="shared" si="79"/>
        <v>513.75811590458966</v>
      </c>
      <c r="BB60" s="204">
        <f t="shared" si="79"/>
        <v>524.30543356583132</v>
      </c>
      <c r="BC60" s="204">
        <f t="shared" si="79"/>
        <v>534.85275122707299</v>
      </c>
      <c r="BD60" s="204">
        <f t="shared" si="79"/>
        <v>545.40006888831476</v>
      </c>
      <c r="BE60" s="204">
        <f t="shared" si="79"/>
        <v>555.94738654955643</v>
      </c>
      <c r="BF60" s="204">
        <f t="shared" si="79"/>
        <v>647.61664050235413</v>
      </c>
      <c r="BG60" s="204">
        <f t="shared" si="79"/>
        <v>784.35363683935043</v>
      </c>
      <c r="BH60" s="204">
        <f t="shared" si="79"/>
        <v>921.09063317634673</v>
      </c>
      <c r="BI60" s="204">
        <f t="shared" si="79"/>
        <v>1057.827629513343</v>
      </c>
      <c r="BJ60" s="204">
        <f t="shared" si="79"/>
        <v>1194.5646258503393</v>
      </c>
      <c r="BK60" s="204">
        <f t="shared" si="79"/>
        <v>1331.3016221873356</v>
      </c>
      <c r="BL60" s="204">
        <f t="shared" si="79"/>
        <v>1468.0386185243319</v>
      </c>
      <c r="BM60" s="204">
        <f t="shared" si="79"/>
        <v>1604.7756148613284</v>
      </c>
      <c r="BN60" s="204">
        <f t="shared" si="79"/>
        <v>1741.5126111983245</v>
      </c>
      <c r="BO60" s="204">
        <f t="shared" si="79"/>
        <v>1878.249607535321</v>
      </c>
      <c r="BP60" s="204">
        <f t="shared" si="79"/>
        <v>2014.9866038723171</v>
      </c>
      <c r="BQ60" s="204">
        <f t="shared" si="79"/>
        <v>2151.7236002093136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2288.4605965463097</v>
      </c>
      <c r="BS60" s="204">
        <f t="shared" si="80"/>
        <v>2425.1975928833062</v>
      </c>
      <c r="BT60" s="204">
        <f t="shared" si="80"/>
        <v>2561.9345892203023</v>
      </c>
      <c r="BU60" s="204">
        <f t="shared" si="80"/>
        <v>2698.6715855572988</v>
      </c>
      <c r="BV60" s="204">
        <f t="shared" si="80"/>
        <v>2835.4085818942949</v>
      </c>
      <c r="BW60" s="204">
        <f t="shared" si="80"/>
        <v>2972.1455782312914</v>
      </c>
      <c r="BX60" s="204">
        <f t="shared" si="80"/>
        <v>3108.8825745682875</v>
      </c>
      <c r="BY60" s="204">
        <f t="shared" si="80"/>
        <v>3245.619570905284</v>
      </c>
      <c r="BZ60" s="204">
        <f t="shared" si="80"/>
        <v>3382.3565672422801</v>
      </c>
      <c r="CA60" s="204">
        <f t="shared" si="80"/>
        <v>3519.0935635792766</v>
      </c>
      <c r="CB60" s="204">
        <f t="shared" si="80"/>
        <v>3655.8305599162727</v>
      </c>
      <c r="CC60" s="204">
        <f t="shared" si="80"/>
        <v>3792.5675562532692</v>
      </c>
      <c r="CD60" s="204">
        <f t="shared" si="80"/>
        <v>3929.3045525902653</v>
      </c>
      <c r="CE60" s="204">
        <f t="shared" si="80"/>
        <v>4066.0415489272618</v>
      </c>
      <c r="CF60" s="204">
        <f t="shared" si="80"/>
        <v>4202.7785452642574</v>
      </c>
      <c r="CG60" s="204">
        <f t="shared" si="80"/>
        <v>4339.515541601254</v>
      </c>
      <c r="CH60" s="204">
        <f t="shared" si="80"/>
        <v>5117.6725663716734</v>
      </c>
      <c r="CI60" s="204">
        <f t="shared" si="80"/>
        <v>6070.7623261693989</v>
      </c>
      <c r="CJ60" s="204">
        <f t="shared" si="80"/>
        <v>7023.8520859671225</v>
      </c>
      <c r="CK60" s="204">
        <f t="shared" si="80"/>
        <v>7976.941845764848</v>
      </c>
      <c r="CL60" s="204">
        <f t="shared" si="80"/>
        <v>8930.0316055625735</v>
      </c>
      <c r="CM60" s="204">
        <f t="shared" si="80"/>
        <v>9883.1213653602972</v>
      </c>
      <c r="CN60" s="204">
        <f t="shared" si="80"/>
        <v>10836.211125158021</v>
      </c>
      <c r="CO60" s="204">
        <f t="shared" si="80"/>
        <v>11789.300884955746</v>
      </c>
      <c r="CP60" s="204">
        <f t="shared" si="80"/>
        <v>12742.390644753472</v>
      </c>
      <c r="CQ60" s="204">
        <f t="shared" si="80"/>
        <v>13695.480404551196</v>
      </c>
      <c r="CR60" s="204">
        <f t="shared" si="80"/>
        <v>14648.570164348921</v>
      </c>
      <c r="CS60" s="204">
        <f t="shared" si="80"/>
        <v>15601.659924146645</v>
      </c>
      <c r="CT60" s="204">
        <f t="shared" si="80"/>
        <v>16554.74968394437</v>
      </c>
      <c r="CU60" s="204">
        <f t="shared" si="80"/>
        <v>17507.839443742094</v>
      </c>
      <c r="CV60" s="204">
        <f t="shared" si="80"/>
        <v>18460.929203539818</v>
      </c>
      <c r="CW60" s="204">
        <f t="shared" si="80"/>
        <v>19414.018963337545</v>
      </c>
      <c r="CX60" s="204">
        <f t="shared" si="80"/>
        <v>20220.389591836734</v>
      </c>
      <c r="CY60" s="204">
        <f t="shared" si="80"/>
        <v>20945.249591836735</v>
      </c>
      <c r="CZ60" s="204">
        <f t="shared" si="80"/>
        <v>21670.109591836735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22394.969591836736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298.7672860360521</v>
      </c>
      <c r="G61" s="204">
        <f t="shared" si="81"/>
        <v>298.7672860360521</v>
      </c>
      <c r="H61" s="204">
        <f t="shared" si="81"/>
        <v>298.7672860360521</v>
      </c>
      <c r="I61" s="204">
        <f t="shared" si="81"/>
        <v>298.7672860360521</v>
      </c>
      <c r="J61" s="204">
        <f t="shared" si="81"/>
        <v>298.7672860360521</v>
      </c>
      <c r="K61" s="204">
        <f t="shared" si="81"/>
        <v>298.7672860360521</v>
      </c>
      <c r="L61" s="204">
        <f t="shared" si="81"/>
        <v>298.7672860360521</v>
      </c>
      <c r="M61" s="204">
        <f t="shared" si="81"/>
        <v>298.7672860360521</v>
      </c>
      <c r="N61" s="204">
        <f t="shared" si="81"/>
        <v>298.7672860360521</v>
      </c>
      <c r="O61" s="204">
        <f t="shared" si="81"/>
        <v>298.7672860360521</v>
      </c>
      <c r="P61" s="204">
        <f t="shared" si="81"/>
        <v>298.7672860360521</v>
      </c>
      <c r="Q61" s="204">
        <f t="shared" si="81"/>
        <v>298.7672860360521</v>
      </c>
      <c r="R61" s="204">
        <f t="shared" si="81"/>
        <v>298.7672860360521</v>
      </c>
      <c r="S61" s="204">
        <f t="shared" si="81"/>
        <v>298.7672860360521</v>
      </c>
      <c r="T61" s="204">
        <f t="shared" si="81"/>
        <v>298.7672860360521</v>
      </c>
      <c r="U61" s="204">
        <f t="shared" si="81"/>
        <v>298.7672860360521</v>
      </c>
      <c r="V61" s="204">
        <f t="shared" si="81"/>
        <v>298.7672860360521</v>
      </c>
      <c r="W61" s="204">
        <f t="shared" si="81"/>
        <v>298.7672860360521</v>
      </c>
      <c r="X61" s="204">
        <f t="shared" si="81"/>
        <v>305.3749441346522</v>
      </c>
      <c r="Y61" s="204">
        <f t="shared" si="81"/>
        <v>318.59026033185239</v>
      </c>
      <c r="Z61" s="204">
        <f t="shared" si="81"/>
        <v>331.80557652905259</v>
      </c>
      <c r="AA61" s="204">
        <f t="shared" si="81"/>
        <v>345.02089272625273</v>
      </c>
      <c r="AB61" s="204">
        <f t="shared" si="81"/>
        <v>358.23620892345292</v>
      </c>
      <c r="AC61" s="204">
        <f t="shared" si="81"/>
        <v>371.45152512065312</v>
      </c>
      <c r="AD61" s="204">
        <f t="shared" si="81"/>
        <v>384.66684131785331</v>
      </c>
      <c r="AE61" s="204">
        <f t="shared" si="81"/>
        <v>397.88215751505345</v>
      </c>
      <c r="AF61" s="204">
        <f t="shared" si="81"/>
        <v>411.09747371225365</v>
      </c>
      <c r="AG61" s="204">
        <f t="shared" si="81"/>
        <v>424.31278990945384</v>
      </c>
      <c r="AH61" s="204">
        <f t="shared" si="81"/>
        <v>437.52810610665404</v>
      </c>
      <c r="AI61" s="204">
        <f t="shared" si="81"/>
        <v>450.74342230385423</v>
      </c>
      <c r="AJ61" s="204">
        <f t="shared" si="81"/>
        <v>463.95873850105443</v>
      </c>
      <c r="AK61" s="204">
        <f t="shared" si="81"/>
        <v>477.17405469825462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490.38937089545482</v>
      </c>
      <c r="AM61" s="204">
        <f t="shared" si="82"/>
        <v>503.60468709265496</v>
      </c>
      <c r="AN61" s="204">
        <f t="shared" si="82"/>
        <v>516.82000328985509</v>
      </c>
      <c r="AO61" s="204">
        <f t="shared" si="82"/>
        <v>530.03531948705529</v>
      </c>
      <c r="AP61" s="204">
        <f t="shared" si="82"/>
        <v>543.25063568425549</v>
      </c>
      <c r="AQ61" s="204">
        <f t="shared" si="82"/>
        <v>556.46595188145568</v>
      </c>
      <c r="AR61" s="204">
        <f t="shared" si="82"/>
        <v>569.68126807865588</v>
      </c>
      <c r="AS61" s="204">
        <f t="shared" si="82"/>
        <v>582.89658427585607</v>
      </c>
      <c r="AT61" s="204">
        <f t="shared" si="82"/>
        <v>596.11190047305627</v>
      </c>
      <c r="AU61" s="204">
        <f t="shared" si="82"/>
        <v>609.32721667025646</v>
      </c>
      <c r="AV61" s="204">
        <f t="shared" si="82"/>
        <v>622.54253286745666</v>
      </c>
      <c r="AW61" s="204">
        <f t="shared" si="82"/>
        <v>635.75784906465674</v>
      </c>
      <c r="AX61" s="204">
        <f t="shared" si="82"/>
        <v>648.97316526185705</v>
      </c>
      <c r="AY61" s="204">
        <f t="shared" si="82"/>
        <v>662.18848145905713</v>
      </c>
      <c r="AZ61" s="204">
        <f t="shared" si="82"/>
        <v>675.40379765625744</v>
      </c>
      <c r="BA61" s="204">
        <f t="shared" si="82"/>
        <v>688.61911385345752</v>
      </c>
      <c r="BB61" s="204">
        <f t="shared" si="82"/>
        <v>701.83443005065772</v>
      </c>
      <c r="BC61" s="204">
        <f t="shared" si="82"/>
        <v>715.04974624785791</v>
      </c>
      <c r="BD61" s="204">
        <f t="shared" si="82"/>
        <v>728.26506244505811</v>
      </c>
      <c r="BE61" s="204">
        <f t="shared" si="82"/>
        <v>741.4803786422583</v>
      </c>
      <c r="BF61" s="204">
        <f t="shared" si="82"/>
        <v>765.2467092894251</v>
      </c>
      <c r="BG61" s="204">
        <f t="shared" si="82"/>
        <v>794.87471463101792</v>
      </c>
      <c r="BH61" s="204">
        <f t="shared" si="82"/>
        <v>824.50271997261086</v>
      </c>
      <c r="BI61" s="204">
        <f t="shared" si="82"/>
        <v>854.13072531420369</v>
      </c>
      <c r="BJ61" s="204">
        <f t="shared" si="82"/>
        <v>883.75873065579663</v>
      </c>
      <c r="BK61" s="204">
        <f t="shared" si="82"/>
        <v>913.38673599738945</v>
      </c>
      <c r="BL61" s="204">
        <f t="shared" si="82"/>
        <v>943.01474133898228</v>
      </c>
      <c r="BM61" s="204">
        <f t="shared" si="82"/>
        <v>972.6427466805751</v>
      </c>
      <c r="BN61" s="204">
        <f t="shared" si="82"/>
        <v>1002.2707520221679</v>
      </c>
      <c r="BO61" s="204">
        <f t="shared" si="82"/>
        <v>1031.898757363761</v>
      </c>
      <c r="BP61" s="204">
        <f t="shared" si="82"/>
        <v>1061.5267627053538</v>
      </c>
      <c r="BQ61" s="204">
        <f t="shared" si="82"/>
        <v>1091.1547680469466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1120.7827733885395</v>
      </c>
      <c r="BS61" s="204">
        <f t="shared" si="83"/>
        <v>1150.4107787301323</v>
      </c>
      <c r="BT61" s="204">
        <f t="shared" si="83"/>
        <v>1180.0387840717251</v>
      </c>
      <c r="BU61" s="204">
        <f t="shared" si="83"/>
        <v>1209.6667894133179</v>
      </c>
      <c r="BV61" s="204">
        <f t="shared" si="83"/>
        <v>1239.294794754911</v>
      </c>
      <c r="BW61" s="204">
        <f t="shared" si="83"/>
        <v>1268.9228000965036</v>
      </c>
      <c r="BX61" s="204">
        <f t="shared" si="83"/>
        <v>1298.5508054380966</v>
      </c>
      <c r="BY61" s="204">
        <f t="shared" si="83"/>
        <v>1328.1788107796895</v>
      </c>
      <c r="BZ61" s="204">
        <f t="shared" si="83"/>
        <v>1357.8068161212823</v>
      </c>
      <c r="CA61" s="204">
        <f t="shared" si="83"/>
        <v>1387.4348214628753</v>
      </c>
      <c r="CB61" s="204">
        <f t="shared" si="83"/>
        <v>1417.0628268044679</v>
      </c>
      <c r="CC61" s="204">
        <f t="shared" si="83"/>
        <v>1446.690832146061</v>
      </c>
      <c r="CD61" s="204">
        <f t="shared" si="83"/>
        <v>1476.3188374876538</v>
      </c>
      <c r="CE61" s="204">
        <f t="shared" si="83"/>
        <v>1505.9468428292466</v>
      </c>
      <c r="CF61" s="204">
        <f t="shared" si="83"/>
        <v>1535.5748481708395</v>
      </c>
      <c r="CG61" s="204">
        <f t="shared" si="83"/>
        <v>1565.2028535124323</v>
      </c>
      <c r="CH61" s="204">
        <f t="shared" si="83"/>
        <v>1611.2664112456882</v>
      </c>
      <c r="CI61" s="204">
        <f t="shared" si="83"/>
        <v>1661.8123923584888</v>
      </c>
      <c r="CJ61" s="204">
        <f t="shared" si="83"/>
        <v>1712.3583734712895</v>
      </c>
      <c r="CK61" s="204">
        <f t="shared" si="83"/>
        <v>1762.90435458409</v>
      </c>
      <c r="CL61" s="204">
        <f t="shared" si="83"/>
        <v>1813.4503356968905</v>
      </c>
      <c r="CM61" s="204">
        <f t="shared" si="83"/>
        <v>1863.9963168096911</v>
      </c>
      <c r="CN61" s="204">
        <f t="shared" si="83"/>
        <v>1914.5422979224918</v>
      </c>
      <c r="CO61" s="204">
        <f t="shared" si="83"/>
        <v>1965.0882790352923</v>
      </c>
      <c r="CP61" s="204">
        <f t="shared" si="83"/>
        <v>2015.6342601480928</v>
      </c>
      <c r="CQ61" s="204">
        <f t="shared" si="83"/>
        <v>2066.1802412608931</v>
      </c>
      <c r="CR61" s="204">
        <f t="shared" si="83"/>
        <v>2116.7262223736939</v>
      </c>
      <c r="CS61" s="204">
        <f t="shared" si="83"/>
        <v>2167.2722034864946</v>
      </c>
      <c r="CT61" s="204">
        <f t="shared" si="83"/>
        <v>2217.8181845992949</v>
      </c>
      <c r="CU61" s="204">
        <f t="shared" si="83"/>
        <v>2268.3641657120957</v>
      </c>
      <c r="CV61" s="204">
        <f t="shared" si="83"/>
        <v>2318.9101468248964</v>
      </c>
      <c r="CW61" s="204">
        <f t="shared" si="83"/>
        <v>2369.4561279376967</v>
      </c>
      <c r="CX61" s="204">
        <f t="shared" si="83"/>
        <v>2392.92819262084</v>
      </c>
      <c r="CY61" s="204">
        <f t="shared" si="83"/>
        <v>2401.3591926208401</v>
      </c>
      <c r="CZ61" s="204">
        <f t="shared" si="83"/>
        <v>2409.7901926208401</v>
      </c>
      <c r="DA61" s="204">
        <f t="shared" si="83"/>
        <v>2418.2211926208402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2.1097046413502109E-2</v>
      </c>
      <c r="Y62" s="204">
        <f t="shared" si="84"/>
        <v>6.3291139240506333E-2</v>
      </c>
      <c r="Z62" s="204">
        <f t="shared" si="84"/>
        <v>0.10548523206751054</v>
      </c>
      <c r="AA62" s="204">
        <f t="shared" si="84"/>
        <v>0.14767932489451477</v>
      </c>
      <c r="AB62" s="204">
        <f t="shared" si="84"/>
        <v>0.18987341772151897</v>
      </c>
      <c r="AC62" s="204">
        <f t="shared" si="84"/>
        <v>0.2320675105485232</v>
      </c>
      <c r="AD62" s="204">
        <f t="shared" si="84"/>
        <v>0.27426160337552741</v>
      </c>
      <c r="AE62" s="204">
        <f t="shared" si="84"/>
        <v>0.31645569620253161</v>
      </c>
      <c r="AF62" s="204">
        <f t="shared" si="84"/>
        <v>0.35864978902953587</v>
      </c>
      <c r="AG62" s="204">
        <f t="shared" si="84"/>
        <v>0.40084388185654007</v>
      </c>
      <c r="AH62" s="204">
        <f t="shared" si="84"/>
        <v>0.44303797468354428</v>
      </c>
      <c r="AI62" s="204">
        <f t="shared" si="84"/>
        <v>0.48523206751054848</v>
      </c>
      <c r="AJ62" s="204">
        <f t="shared" si="84"/>
        <v>0.52742616033755274</v>
      </c>
      <c r="AK62" s="204">
        <f t="shared" si="84"/>
        <v>0.56962025316455689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0.61181434599156115</v>
      </c>
      <c r="AM62" s="204">
        <f t="shared" si="85"/>
        <v>0.65400843881856541</v>
      </c>
      <c r="AN62" s="204">
        <f t="shared" si="85"/>
        <v>0.69620253164556956</v>
      </c>
      <c r="AO62" s="204">
        <f t="shared" si="85"/>
        <v>0.73839662447257381</v>
      </c>
      <c r="AP62" s="204">
        <f t="shared" si="85"/>
        <v>0.78059071729957807</v>
      </c>
      <c r="AQ62" s="204">
        <f t="shared" si="85"/>
        <v>0.82278481012658222</v>
      </c>
      <c r="AR62" s="204">
        <f t="shared" si="85"/>
        <v>0.86497890295358648</v>
      </c>
      <c r="AS62" s="204">
        <f t="shared" si="85"/>
        <v>0.90717299578059063</v>
      </c>
      <c r="AT62" s="204">
        <f t="shared" si="85"/>
        <v>0.94936708860759489</v>
      </c>
      <c r="AU62" s="204">
        <f t="shared" si="85"/>
        <v>0.99156118143459915</v>
      </c>
      <c r="AV62" s="204">
        <f t="shared" si="85"/>
        <v>1.0337552742616034</v>
      </c>
      <c r="AW62" s="204">
        <f t="shared" si="85"/>
        <v>1.0759493670886076</v>
      </c>
      <c r="AX62" s="204">
        <f t="shared" si="85"/>
        <v>1.1181434599156117</v>
      </c>
      <c r="AY62" s="204">
        <f t="shared" si="85"/>
        <v>1.1603375527426161</v>
      </c>
      <c r="AZ62" s="204">
        <f t="shared" si="85"/>
        <v>1.2025316455696202</v>
      </c>
      <c r="BA62" s="204">
        <f t="shared" si="85"/>
        <v>1.2447257383966244</v>
      </c>
      <c r="BB62" s="204">
        <f t="shared" si="85"/>
        <v>1.2869198312236287</v>
      </c>
      <c r="BC62" s="204">
        <f t="shared" si="85"/>
        <v>1.3291139240506329</v>
      </c>
      <c r="BD62" s="204">
        <f t="shared" si="85"/>
        <v>1.371308016877637</v>
      </c>
      <c r="BE62" s="204">
        <f t="shared" si="85"/>
        <v>1.4135021097046412</v>
      </c>
      <c r="BF62" s="204">
        <f t="shared" si="85"/>
        <v>22.287284144426863</v>
      </c>
      <c r="BG62" s="204">
        <f t="shared" si="85"/>
        <v>54.734170591313301</v>
      </c>
      <c r="BH62" s="204">
        <f t="shared" si="85"/>
        <v>87.181057038199739</v>
      </c>
      <c r="BI62" s="204">
        <f t="shared" si="85"/>
        <v>119.62794348508618</v>
      </c>
      <c r="BJ62" s="204">
        <f t="shared" si="85"/>
        <v>152.0748299319726</v>
      </c>
      <c r="BK62" s="204">
        <f t="shared" si="85"/>
        <v>184.52171637885905</v>
      </c>
      <c r="BL62" s="204">
        <f t="shared" si="85"/>
        <v>216.96860282574548</v>
      </c>
      <c r="BM62" s="204">
        <f t="shared" si="85"/>
        <v>249.41548927263193</v>
      </c>
      <c r="BN62" s="204">
        <f t="shared" si="85"/>
        <v>281.86237571951841</v>
      </c>
      <c r="BO62" s="204">
        <f t="shared" si="85"/>
        <v>314.30926216640484</v>
      </c>
      <c r="BP62" s="204">
        <f t="shared" si="85"/>
        <v>346.75614861329126</v>
      </c>
      <c r="BQ62" s="204">
        <f t="shared" si="85"/>
        <v>379.20303506017768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411.64992150706416</v>
      </c>
      <c r="BS62" s="204">
        <f t="shared" si="86"/>
        <v>444.09680795395059</v>
      </c>
      <c r="BT62" s="204">
        <f t="shared" si="86"/>
        <v>476.54369440083701</v>
      </c>
      <c r="BU62" s="204">
        <f t="shared" si="86"/>
        <v>508.99058084772344</v>
      </c>
      <c r="BV62" s="204">
        <f t="shared" si="86"/>
        <v>541.43746729460986</v>
      </c>
      <c r="BW62" s="204">
        <f t="shared" si="86"/>
        <v>573.88435374149628</v>
      </c>
      <c r="BX62" s="204">
        <f t="shared" si="86"/>
        <v>606.33124018838282</v>
      </c>
      <c r="BY62" s="204">
        <f t="shared" si="86"/>
        <v>638.77812663526925</v>
      </c>
      <c r="BZ62" s="204">
        <f t="shared" si="86"/>
        <v>671.22501308215567</v>
      </c>
      <c r="CA62" s="204">
        <f t="shared" si="86"/>
        <v>703.67189952904209</v>
      </c>
      <c r="CB62" s="204">
        <f t="shared" si="86"/>
        <v>736.11878597592852</v>
      </c>
      <c r="CC62" s="204">
        <f t="shared" si="86"/>
        <v>768.56567242281494</v>
      </c>
      <c r="CD62" s="204">
        <f t="shared" si="86"/>
        <v>801.01255886970137</v>
      </c>
      <c r="CE62" s="204">
        <f t="shared" si="86"/>
        <v>833.45944531658779</v>
      </c>
      <c r="CF62" s="204">
        <f t="shared" si="86"/>
        <v>865.90633176347433</v>
      </c>
      <c r="CG62" s="204">
        <f t="shared" si="86"/>
        <v>898.35321821036075</v>
      </c>
      <c r="CH62" s="204">
        <f t="shared" si="86"/>
        <v>941.22448979591798</v>
      </c>
      <c r="CI62" s="204">
        <f t="shared" si="86"/>
        <v>986.93877551020375</v>
      </c>
      <c r="CJ62" s="204">
        <f t="shared" si="86"/>
        <v>1032.6530612244894</v>
      </c>
      <c r="CK62" s="204">
        <f t="shared" si="86"/>
        <v>1078.3673469387752</v>
      </c>
      <c r="CL62" s="204">
        <f t="shared" si="86"/>
        <v>1124.081632653061</v>
      </c>
      <c r="CM62" s="204">
        <f t="shared" si="86"/>
        <v>1169.7959183673468</v>
      </c>
      <c r="CN62" s="204">
        <f t="shared" si="86"/>
        <v>1215.5102040816325</v>
      </c>
      <c r="CO62" s="204">
        <f t="shared" si="86"/>
        <v>1261.2244897959183</v>
      </c>
      <c r="CP62" s="204">
        <f t="shared" si="86"/>
        <v>1306.9387755102041</v>
      </c>
      <c r="CQ62" s="204">
        <f t="shared" si="86"/>
        <v>1352.6530612244896</v>
      </c>
      <c r="CR62" s="204">
        <f t="shared" si="86"/>
        <v>1398.3673469387754</v>
      </c>
      <c r="CS62" s="204">
        <f t="shared" si="86"/>
        <v>1444.0816326530612</v>
      </c>
      <c r="CT62" s="204">
        <f t="shared" si="86"/>
        <v>1489.795918367347</v>
      </c>
      <c r="CU62" s="204">
        <f t="shared" si="86"/>
        <v>1535.5102040816328</v>
      </c>
      <c r="CV62" s="204">
        <f t="shared" si="86"/>
        <v>1581.2244897959185</v>
      </c>
      <c r="CW62" s="204">
        <f t="shared" si="86"/>
        <v>1626.9387755102043</v>
      </c>
      <c r="CX62" s="204">
        <f t="shared" si="86"/>
        <v>1643.2653061224494</v>
      </c>
      <c r="CY62" s="204">
        <f t="shared" si="86"/>
        <v>1643.2653061224494</v>
      </c>
      <c r="CZ62" s="204">
        <f t="shared" si="86"/>
        <v>1643.2653061224494</v>
      </c>
      <c r="DA62" s="204">
        <f t="shared" si="86"/>
        <v>1643.2653061224494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389.3877551020409</v>
      </c>
      <c r="G63" s="204">
        <f t="shared" si="87"/>
        <v>389.3877551020409</v>
      </c>
      <c r="H63" s="204">
        <f t="shared" si="87"/>
        <v>389.3877551020409</v>
      </c>
      <c r="I63" s="204">
        <f t="shared" si="87"/>
        <v>389.3877551020409</v>
      </c>
      <c r="J63" s="204">
        <f t="shared" si="87"/>
        <v>389.3877551020409</v>
      </c>
      <c r="K63" s="204">
        <f t="shared" si="87"/>
        <v>389.3877551020409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389.3877551020409</v>
      </c>
      <c r="M63" s="204">
        <f t="shared" si="87"/>
        <v>389.3877551020409</v>
      </c>
      <c r="N63" s="204">
        <f t="shared" si="87"/>
        <v>389.3877551020409</v>
      </c>
      <c r="O63" s="204">
        <f t="shared" si="87"/>
        <v>389.3877551020409</v>
      </c>
      <c r="P63" s="204">
        <f t="shared" si="87"/>
        <v>389.3877551020409</v>
      </c>
      <c r="Q63" s="204">
        <f t="shared" si="87"/>
        <v>389.3877551020409</v>
      </c>
      <c r="R63" s="204">
        <f t="shared" si="87"/>
        <v>389.3877551020409</v>
      </c>
      <c r="S63" s="204">
        <f t="shared" si="87"/>
        <v>389.3877551020409</v>
      </c>
      <c r="T63" s="204">
        <f t="shared" si="87"/>
        <v>389.3877551020409</v>
      </c>
      <c r="U63" s="204">
        <f t="shared" si="87"/>
        <v>389.3877551020409</v>
      </c>
      <c r="V63" s="204">
        <f t="shared" si="87"/>
        <v>389.3877551020409</v>
      </c>
      <c r="W63" s="204">
        <f t="shared" si="87"/>
        <v>389.3877551020409</v>
      </c>
      <c r="X63" s="204">
        <f t="shared" si="87"/>
        <v>428.89363213639894</v>
      </c>
      <c r="Y63" s="204">
        <f t="shared" si="87"/>
        <v>507.90538620511506</v>
      </c>
      <c r="Z63" s="204">
        <f t="shared" si="87"/>
        <v>586.91714027383114</v>
      </c>
      <c r="AA63" s="204">
        <f t="shared" si="87"/>
        <v>665.92889434254721</v>
      </c>
      <c r="AB63" s="204">
        <f t="shared" si="87"/>
        <v>744.94064841126328</v>
      </c>
      <c r="AC63" s="204">
        <f t="shared" si="87"/>
        <v>823.95240247997936</v>
      </c>
      <c r="AD63" s="204">
        <f t="shared" si="87"/>
        <v>902.96415654869543</v>
      </c>
      <c r="AE63" s="204">
        <f t="shared" si="87"/>
        <v>981.9759106174115</v>
      </c>
      <c r="AF63" s="204">
        <f t="shared" si="87"/>
        <v>1060.9876646861276</v>
      </c>
      <c r="AG63" s="204">
        <f t="shared" si="87"/>
        <v>1139.9994187548436</v>
      </c>
      <c r="AH63" s="204">
        <f t="shared" si="87"/>
        <v>1219.0111728235597</v>
      </c>
      <c r="AI63" s="204">
        <f t="shared" si="87"/>
        <v>1298.0229268922758</v>
      </c>
      <c r="AJ63" s="204">
        <f t="shared" si="87"/>
        <v>1377.0346809609921</v>
      </c>
      <c r="AK63" s="204">
        <f t="shared" si="87"/>
        <v>1456.0464350297082</v>
      </c>
      <c r="AL63" s="204">
        <f t="shared" si="87"/>
        <v>1535.0581890984242</v>
      </c>
      <c r="AM63" s="204">
        <f t="shared" si="87"/>
        <v>1614.0699431671403</v>
      </c>
      <c r="AN63" s="204">
        <f t="shared" si="87"/>
        <v>1693.0816972358564</v>
      </c>
      <c r="AO63" s="204">
        <f t="shared" si="87"/>
        <v>1772.0934513045725</v>
      </c>
      <c r="AP63" s="204">
        <f t="shared" si="87"/>
        <v>1851.1052053732885</v>
      </c>
      <c r="AQ63" s="204">
        <f t="shared" si="87"/>
        <v>1930.1169594420046</v>
      </c>
      <c r="AR63" s="204">
        <f t="shared" si="87"/>
        <v>2009.1287135107207</v>
      </c>
      <c r="AS63" s="204">
        <f t="shared" si="87"/>
        <v>2088.1404675794365</v>
      </c>
      <c r="AT63" s="204">
        <f t="shared" si="87"/>
        <v>2167.1522216481526</v>
      </c>
      <c r="AU63" s="204">
        <f t="shared" si="87"/>
        <v>2246.1639757168687</v>
      </c>
      <c r="AV63" s="204">
        <f t="shared" si="87"/>
        <v>2325.1757297855852</v>
      </c>
      <c r="AW63" s="204">
        <f t="shared" si="87"/>
        <v>2404.1874838543013</v>
      </c>
      <c r="AX63" s="204">
        <f t="shared" si="87"/>
        <v>2483.1992379230173</v>
      </c>
      <c r="AY63" s="204">
        <f t="shared" si="87"/>
        <v>2562.2109919917334</v>
      </c>
      <c r="AZ63" s="204">
        <f t="shared" si="87"/>
        <v>2641.2227460604495</v>
      </c>
      <c r="BA63" s="204">
        <f t="shared" si="87"/>
        <v>2720.2345001291656</v>
      </c>
      <c r="BB63" s="204">
        <f t="shared" si="87"/>
        <v>2799.2462541978816</v>
      </c>
      <c r="BC63" s="204">
        <f t="shared" si="87"/>
        <v>2878.2580082665977</v>
      </c>
      <c r="BD63" s="204">
        <f t="shared" si="87"/>
        <v>2957.2697623353138</v>
      </c>
      <c r="BE63" s="204">
        <f t="shared" si="87"/>
        <v>3036.2815164040298</v>
      </c>
      <c r="BF63" s="204">
        <f t="shared" si="87"/>
        <v>3284.2184458398729</v>
      </c>
      <c r="BG63" s="204">
        <f t="shared" si="87"/>
        <v>3626.0026949241219</v>
      </c>
      <c r="BH63" s="204">
        <f t="shared" si="87"/>
        <v>3967.7869440083714</v>
      </c>
      <c r="BI63" s="204">
        <f t="shared" si="87"/>
        <v>4309.5711930926209</v>
      </c>
      <c r="BJ63" s="204">
        <f t="shared" si="87"/>
        <v>4651.3554421768695</v>
      </c>
      <c r="BK63" s="204">
        <f t="shared" si="87"/>
        <v>4993.1396912611181</v>
      </c>
      <c r="BL63" s="204">
        <f t="shared" si="87"/>
        <v>5334.9239403453676</v>
      </c>
      <c r="BM63" s="204">
        <f t="shared" si="87"/>
        <v>5676.7081894296171</v>
      </c>
      <c r="BN63" s="204">
        <f t="shared" si="87"/>
        <v>6018.4924385138656</v>
      </c>
      <c r="BO63" s="204">
        <f t="shared" si="87"/>
        <v>6360.2766875981151</v>
      </c>
      <c r="BP63" s="204">
        <f t="shared" si="87"/>
        <v>6702.0609366823646</v>
      </c>
      <c r="BQ63" s="204">
        <f t="shared" si="87"/>
        <v>7043.8451857666132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7385.6294348508618</v>
      </c>
      <c r="BS63" s="204">
        <f t="shared" si="89"/>
        <v>7727.4136839351113</v>
      </c>
      <c r="BT63" s="204">
        <f t="shared" si="89"/>
        <v>8069.1979330193608</v>
      </c>
      <c r="BU63" s="204">
        <f t="shared" si="89"/>
        <v>8410.9821821036094</v>
      </c>
      <c r="BV63" s="204">
        <f t="shared" si="89"/>
        <v>8752.766431187858</v>
      </c>
      <c r="BW63" s="204">
        <f t="shared" si="89"/>
        <v>9094.5506802721065</v>
      </c>
      <c r="BX63" s="204">
        <f t="shared" si="89"/>
        <v>9436.334929356357</v>
      </c>
      <c r="BY63" s="204">
        <f t="shared" si="89"/>
        <v>9778.1191784406055</v>
      </c>
      <c r="BZ63" s="204">
        <f t="shared" si="89"/>
        <v>10119.903427524856</v>
      </c>
      <c r="CA63" s="204">
        <f t="shared" si="89"/>
        <v>10461.687676609105</v>
      </c>
      <c r="CB63" s="204">
        <f t="shared" si="89"/>
        <v>10803.471925693353</v>
      </c>
      <c r="CC63" s="204">
        <f t="shared" si="89"/>
        <v>11145.256174777602</v>
      </c>
      <c r="CD63" s="204">
        <f t="shared" si="89"/>
        <v>11487.040423861852</v>
      </c>
      <c r="CE63" s="204">
        <f t="shared" si="89"/>
        <v>11828.824672946101</v>
      </c>
      <c r="CF63" s="204">
        <f t="shared" si="89"/>
        <v>12170.608922030349</v>
      </c>
      <c r="CG63" s="204">
        <f t="shared" si="89"/>
        <v>12512.393171114598</v>
      </c>
      <c r="CH63" s="204">
        <f t="shared" si="89"/>
        <v>13220.09246884594</v>
      </c>
      <c r="CI63" s="204">
        <f t="shared" si="89"/>
        <v>14027.586779844676</v>
      </c>
      <c r="CJ63" s="204">
        <f t="shared" si="89"/>
        <v>14835.081090843412</v>
      </c>
      <c r="CK63" s="204">
        <f t="shared" si="89"/>
        <v>15642.575401842148</v>
      </c>
      <c r="CL63" s="204">
        <f t="shared" si="89"/>
        <v>16450.069712840886</v>
      </c>
      <c r="CM63" s="204">
        <f t="shared" si="89"/>
        <v>17257.564023839623</v>
      </c>
      <c r="CN63" s="204">
        <f t="shared" si="89"/>
        <v>18065.058334838359</v>
      </c>
      <c r="CO63" s="204">
        <f t="shared" si="89"/>
        <v>18872.552645837095</v>
      </c>
      <c r="CP63" s="204">
        <f t="shared" si="89"/>
        <v>19680.046956835831</v>
      </c>
      <c r="CQ63" s="204">
        <f t="shared" si="89"/>
        <v>20487.541267834567</v>
      </c>
      <c r="CR63" s="204">
        <f t="shared" si="89"/>
        <v>21295.035578833304</v>
      </c>
      <c r="CS63" s="204">
        <f t="shared" si="89"/>
        <v>22102.52988983204</v>
      </c>
      <c r="CT63" s="204">
        <f t="shared" si="89"/>
        <v>22910.024200830776</v>
      </c>
      <c r="CU63" s="204">
        <f t="shared" si="89"/>
        <v>23717.518511829512</v>
      </c>
      <c r="CV63" s="204">
        <f t="shared" si="89"/>
        <v>24525.012822828245</v>
      </c>
      <c r="CW63" s="204">
        <f t="shared" si="89"/>
        <v>25332.507133826981</v>
      </c>
      <c r="CX63" s="204">
        <f t="shared" si="89"/>
        <v>25620.897959183676</v>
      </c>
      <c r="CY63" s="204">
        <f t="shared" si="89"/>
        <v>25620.897959183676</v>
      </c>
      <c r="CZ63" s="204">
        <f t="shared" si="89"/>
        <v>25620.897959183676</v>
      </c>
      <c r="DA63" s="204">
        <f t="shared" si="89"/>
        <v>25620.897959183676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223.1781572761632</v>
      </c>
      <c r="G64" s="204">
        <f t="shared" si="90"/>
        <v>223.1781572761632</v>
      </c>
      <c r="H64" s="204">
        <f t="shared" si="90"/>
        <v>223.1781572761632</v>
      </c>
      <c r="I64" s="204">
        <f t="shared" si="90"/>
        <v>223.1781572761632</v>
      </c>
      <c r="J64" s="204">
        <f t="shared" si="90"/>
        <v>223.1781572761632</v>
      </c>
      <c r="K64" s="204">
        <f t="shared" si="90"/>
        <v>223.1781572761632</v>
      </c>
      <c r="L64" s="204">
        <f t="shared" si="88"/>
        <v>223.1781572761632</v>
      </c>
      <c r="M64" s="204">
        <f t="shared" si="90"/>
        <v>223.1781572761632</v>
      </c>
      <c r="N64" s="204">
        <f t="shared" si="90"/>
        <v>223.1781572761632</v>
      </c>
      <c r="O64" s="204">
        <f t="shared" si="90"/>
        <v>223.1781572761632</v>
      </c>
      <c r="P64" s="204">
        <f t="shared" si="90"/>
        <v>223.1781572761632</v>
      </c>
      <c r="Q64" s="204">
        <f t="shared" si="90"/>
        <v>223.1781572761632</v>
      </c>
      <c r="R64" s="204">
        <f t="shared" si="90"/>
        <v>223.1781572761632</v>
      </c>
      <c r="S64" s="204">
        <f t="shared" si="90"/>
        <v>223.1781572761632</v>
      </c>
      <c r="T64" s="204">
        <f t="shared" si="90"/>
        <v>223.1781572761632</v>
      </c>
      <c r="U64" s="204">
        <f t="shared" si="90"/>
        <v>223.1781572761632</v>
      </c>
      <c r="V64" s="204">
        <f t="shared" si="90"/>
        <v>223.1781572761632</v>
      </c>
      <c r="W64" s="204">
        <f t="shared" si="90"/>
        <v>223.1781572761632</v>
      </c>
      <c r="X64" s="204">
        <f t="shared" si="90"/>
        <v>222.46673086430218</v>
      </c>
      <c r="Y64" s="204">
        <f t="shared" si="90"/>
        <v>221.0438780405801</v>
      </c>
      <c r="Z64" s="204">
        <f t="shared" si="90"/>
        <v>219.62102521685802</v>
      </c>
      <c r="AA64" s="204">
        <f t="shared" si="90"/>
        <v>218.19817239313593</v>
      </c>
      <c r="AB64" s="204">
        <f t="shared" si="90"/>
        <v>216.77531956941385</v>
      </c>
      <c r="AC64" s="204">
        <f t="shared" si="90"/>
        <v>215.3524667456918</v>
      </c>
      <c r="AD64" s="204">
        <f t="shared" si="90"/>
        <v>213.92961392196972</v>
      </c>
      <c r="AE64" s="204">
        <f t="shared" si="90"/>
        <v>212.50676109824764</v>
      </c>
      <c r="AF64" s="204">
        <f t="shared" si="90"/>
        <v>211.08390827452556</v>
      </c>
      <c r="AG64" s="204">
        <f t="shared" si="90"/>
        <v>209.66105545080347</v>
      </c>
      <c r="AH64" s="204">
        <f t="shared" si="90"/>
        <v>208.23820262708139</v>
      </c>
      <c r="AI64" s="204">
        <f t="shared" si="90"/>
        <v>206.81534980335934</v>
      </c>
      <c r="AJ64" s="204">
        <f t="shared" si="90"/>
        <v>205.39249697963726</v>
      </c>
      <c r="AK64" s="204">
        <f t="shared" si="90"/>
        <v>203.96964415591518</v>
      </c>
      <c r="AL64" s="204">
        <f t="shared" si="90"/>
        <v>202.5467913321931</v>
      </c>
      <c r="AM64" s="204">
        <f t="shared" si="90"/>
        <v>201.12393850847101</v>
      </c>
      <c r="AN64" s="204">
        <f t="shared" si="90"/>
        <v>199.70108568474893</v>
      </c>
      <c r="AO64" s="204">
        <f t="shared" si="90"/>
        <v>198.27823286102688</v>
      </c>
      <c r="AP64" s="204">
        <f t="shared" si="90"/>
        <v>196.8553800373048</v>
      </c>
      <c r="AQ64" s="204">
        <f t="shared" si="90"/>
        <v>195.43252721358272</v>
      </c>
      <c r="AR64" s="204">
        <f t="shared" si="90"/>
        <v>194.00967438986063</v>
      </c>
      <c r="AS64" s="204">
        <f t="shared" si="90"/>
        <v>192.58682156613855</v>
      </c>
      <c r="AT64" s="204">
        <f t="shared" si="90"/>
        <v>191.1639687424165</v>
      </c>
      <c r="AU64" s="204">
        <f t="shared" si="90"/>
        <v>189.74111591869442</v>
      </c>
      <c r="AV64" s="204">
        <f t="shared" si="90"/>
        <v>188.31826309497234</v>
      </c>
      <c r="AW64" s="204">
        <f t="shared" si="90"/>
        <v>186.89541027125026</v>
      </c>
      <c r="AX64" s="204">
        <f t="shared" si="90"/>
        <v>185.47255744752817</v>
      </c>
      <c r="AY64" s="204">
        <f t="shared" si="90"/>
        <v>184.04970462380612</v>
      </c>
      <c r="AZ64" s="204">
        <f t="shared" si="90"/>
        <v>182.62685180008401</v>
      </c>
      <c r="BA64" s="204">
        <f t="shared" si="90"/>
        <v>181.20399897636196</v>
      </c>
      <c r="BB64" s="204">
        <f t="shared" si="90"/>
        <v>179.78114615263988</v>
      </c>
      <c r="BC64" s="204">
        <f t="shared" si="90"/>
        <v>178.3582933289178</v>
      </c>
      <c r="BD64" s="204">
        <f t="shared" si="90"/>
        <v>176.93544050519571</v>
      </c>
      <c r="BE64" s="204">
        <f t="shared" si="90"/>
        <v>175.51258768147363</v>
      </c>
      <c r="BF64" s="204">
        <f t="shared" si="90"/>
        <v>171.57384692958729</v>
      </c>
      <c r="BG64" s="204">
        <f t="shared" si="90"/>
        <v>166.23739066205411</v>
      </c>
      <c r="BH64" s="204">
        <f t="shared" si="90"/>
        <v>160.9009343945209</v>
      </c>
      <c r="BI64" s="204">
        <f t="shared" si="90"/>
        <v>155.56447812698772</v>
      </c>
      <c r="BJ64" s="204">
        <f t="shared" si="90"/>
        <v>150.22802185945451</v>
      </c>
      <c r="BK64" s="204">
        <f t="shared" si="90"/>
        <v>144.89156559192133</v>
      </c>
      <c r="BL64" s="204">
        <f t="shared" si="90"/>
        <v>139.55510932438813</v>
      </c>
      <c r="BM64" s="204">
        <f t="shared" si="90"/>
        <v>134.21865305685495</v>
      </c>
      <c r="BN64" s="204">
        <f t="shared" si="90"/>
        <v>128.88219678932174</v>
      </c>
      <c r="BO64" s="204">
        <f t="shared" si="90"/>
        <v>123.54574052178856</v>
      </c>
      <c r="BP64" s="204">
        <f t="shared" si="90"/>
        <v>118.20928425425535</v>
      </c>
      <c r="BQ64" s="204">
        <f t="shared" si="90"/>
        <v>112.87282798672217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107.53637171918896</v>
      </c>
      <c r="BS64" s="204">
        <f t="shared" si="91"/>
        <v>102.19991545165577</v>
      </c>
      <c r="BT64" s="204">
        <f t="shared" si="91"/>
        <v>96.863459184122576</v>
      </c>
      <c r="BU64" s="204">
        <f t="shared" si="91"/>
        <v>91.527002916589382</v>
      </c>
      <c r="BV64" s="204">
        <f t="shared" si="91"/>
        <v>86.190546649056188</v>
      </c>
      <c r="BW64" s="204">
        <f t="shared" si="91"/>
        <v>80.854090381522994</v>
      </c>
      <c r="BX64" s="204">
        <f t="shared" si="91"/>
        <v>75.5176341139898</v>
      </c>
      <c r="BY64" s="204">
        <f t="shared" si="91"/>
        <v>70.181177846456606</v>
      </c>
      <c r="BZ64" s="204">
        <f t="shared" si="91"/>
        <v>64.844721578923412</v>
      </c>
      <c r="CA64" s="204">
        <f t="shared" si="91"/>
        <v>59.508265311390218</v>
      </c>
      <c r="CB64" s="204">
        <f t="shared" si="91"/>
        <v>54.171809043857024</v>
      </c>
      <c r="CC64" s="204">
        <f t="shared" si="91"/>
        <v>48.83535277632383</v>
      </c>
      <c r="CD64" s="204">
        <f t="shared" si="91"/>
        <v>43.498896508790637</v>
      </c>
      <c r="CE64" s="204">
        <f t="shared" si="91"/>
        <v>38.162440241257457</v>
      </c>
      <c r="CF64" s="204">
        <f t="shared" si="91"/>
        <v>32.825983973724249</v>
      </c>
      <c r="CG64" s="204">
        <f t="shared" si="91"/>
        <v>27.489527706191069</v>
      </c>
      <c r="CH64" s="204">
        <f t="shared" si="91"/>
        <v>26.073856115143197</v>
      </c>
      <c r="CI64" s="204">
        <f t="shared" si="91"/>
        <v>25.727489435864115</v>
      </c>
      <c r="CJ64" s="204">
        <f t="shared" si="91"/>
        <v>25.381122756585032</v>
      </c>
      <c r="CK64" s="204">
        <f t="shared" si="91"/>
        <v>25.03475607730595</v>
      </c>
      <c r="CL64" s="204">
        <f t="shared" si="91"/>
        <v>24.688389398026867</v>
      </c>
      <c r="CM64" s="204">
        <f t="shared" si="91"/>
        <v>24.342022718747785</v>
      </c>
      <c r="CN64" s="204">
        <f t="shared" si="91"/>
        <v>23.995656039468699</v>
      </c>
      <c r="CO64" s="204">
        <f t="shared" si="91"/>
        <v>23.649289360189616</v>
      </c>
      <c r="CP64" s="204">
        <f t="shared" si="91"/>
        <v>23.302922680910534</v>
      </c>
      <c r="CQ64" s="204">
        <f t="shared" si="91"/>
        <v>22.956556001631451</v>
      </c>
      <c r="CR64" s="204">
        <f t="shared" si="91"/>
        <v>22.610189322352369</v>
      </c>
      <c r="CS64" s="204">
        <f t="shared" si="91"/>
        <v>22.263822643073286</v>
      </c>
      <c r="CT64" s="204">
        <f t="shared" si="91"/>
        <v>21.917455963794204</v>
      </c>
      <c r="CU64" s="204">
        <f t="shared" si="91"/>
        <v>21.571089284515118</v>
      </c>
      <c r="CV64" s="204">
        <f t="shared" si="91"/>
        <v>21.224722605236035</v>
      </c>
      <c r="CW64" s="204">
        <f t="shared" si="91"/>
        <v>20.878355925956953</v>
      </c>
      <c r="CX64" s="204">
        <f t="shared" si="91"/>
        <v>54.305367826214358</v>
      </c>
      <c r="CY64" s="204">
        <f t="shared" si="91"/>
        <v>106.49536782621459</v>
      </c>
      <c r="CZ64" s="204">
        <f t="shared" si="91"/>
        <v>158.68536782621479</v>
      </c>
      <c r="DA64" s="204">
        <f t="shared" si="91"/>
        <v>210.87536782621501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5820.3402820651263</v>
      </c>
      <c r="G65" s="204">
        <f t="shared" si="92"/>
        <v>5820.3402820651263</v>
      </c>
      <c r="H65" s="204">
        <f t="shared" si="92"/>
        <v>5820.3402820651263</v>
      </c>
      <c r="I65" s="204">
        <f t="shared" si="92"/>
        <v>5820.3402820651263</v>
      </c>
      <c r="J65" s="204">
        <f t="shared" si="92"/>
        <v>5820.3402820651263</v>
      </c>
      <c r="K65" s="204">
        <f t="shared" si="92"/>
        <v>5820.3402820651263</v>
      </c>
      <c r="L65" s="204">
        <f t="shared" si="88"/>
        <v>5820.3402820651263</v>
      </c>
      <c r="M65" s="204">
        <f t="shared" si="92"/>
        <v>5820.3402820651263</v>
      </c>
      <c r="N65" s="204">
        <f t="shared" si="92"/>
        <v>5820.3402820651263</v>
      </c>
      <c r="O65" s="204">
        <f t="shared" si="92"/>
        <v>5820.3402820651263</v>
      </c>
      <c r="P65" s="204">
        <f t="shared" si="92"/>
        <v>5820.3402820651263</v>
      </c>
      <c r="Q65" s="204">
        <f t="shared" si="92"/>
        <v>5820.3402820651263</v>
      </c>
      <c r="R65" s="204">
        <f t="shared" si="92"/>
        <v>5820.3402820651263</v>
      </c>
      <c r="S65" s="204">
        <f t="shared" si="92"/>
        <v>5820.3402820651263</v>
      </c>
      <c r="T65" s="204">
        <f t="shared" si="92"/>
        <v>5820.3402820651263</v>
      </c>
      <c r="U65" s="204">
        <f t="shared" si="92"/>
        <v>5820.3402820651263</v>
      </c>
      <c r="V65" s="204">
        <f t="shared" si="92"/>
        <v>5820.3402820651263</v>
      </c>
      <c r="W65" s="204">
        <f t="shared" si="92"/>
        <v>5820.3402820651263</v>
      </c>
      <c r="X65" s="204">
        <f t="shared" si="92"/>
        <v>5833.2955167456366</v>
      </c>
      <c r="Y65" s="204">
        <f t="shared" si="92"/>
        <v>5859.2059861066573</v>
      </c>
      <c r="Z65" s="204">
        <f t="shared" si="92"/>
        <v>5885.116455467678</v>
      </c>
      <c r="AA65" s="204">
        <f t="shared" si="92"/>
        <v>5911.0269248286995</v>
      </c>
      <c r="AB65" s="204">
        <f t="shared" si="92"/>
        <v>5936.9373941897202</v>
      </c>
      <c r="AC65" s="204">
        <f t="shared" si="92"/>
        <v>5962.8478635507408</v>
      </c>
      <c r="AD65" s="204">
        <f t="shared" si="92"/>
        <v>5988.7583329117615</v>
      </c>
      <c r="AE65" s="204">
        <f t="shared" si="92"/>
        <v>6014.6688022727822</v>
      </c>
      <c r="AF65" s="204">
        <f t="shared" si="92"/>
        <v>6040.5792716338028</v>
      </c>
      <c r="AG65" s="204">
        <f t="shared" si="92"/>
        <v>6066.4897409948244</v>
      </c>
      <c r="AH65" s="204">
        <f t="shared" si="92"/>
        <v>6092.400210355845</v>
      </c>
      <c r="AI65" s="204">
        <f t="shared" si="92"/>
        <v>6118.3106797168657</v>
      </c>
      <c r="AJ65" s="204">
        <f t="shared" si="92"/>
        <v>6144.2211490778864</v>
      </c>
      <c r="AK65" s="204">
        <f t="shared" si="92"/>
        <v>6170.131618438907</v>
      </c>
      <c r="AL65" s="204">
        <f t="shared" si="92"/>
        <v>6196.0420877999277</v>
      </c>
      <c r="AM65" s="204">
        <f t="shared" si="92"/>
        <v>6221.9525571609493</v>
      </c>
      <c r="AN65" s="204">
        <f t="shared" si="92"/>
        <v>6247.8630265219699</v>
      </c>
      <c r="AO65" s="204">
        <f t="shared" si="92"/>
        <v>6273.7734958829906</v>
      </c>
      <c r="AP65" s="204">
        <f t="shared" si="92"/>
        <v>6299.6839652440112</v>
      </c>
      <c r="AQ65" s="204">
        <f t="shared" si="92"/>
        <v>6325.5944346050319</v>
      </c>
      <c r="AR65" s="204">
        <f t="shared" si="92"/>
        <v>6351.5049039660526</v>
      </c>
      <c r="AS65" s="204">
        <f t="shared" si="92"/>
        <v>6377.4153733270741</v>
      </c>
      <c r="AT65" s="204">
        <f t="shared" si="92"/>
        <v>6403.3258426880948</v>
      </c>
      <c r="AU65" s="204">
        <f t="shared" si="92"/>
        <v>6429.2363120491154</v>
      </c>
      <c r="AV65" s="204">
        <f t="shared" si="92"/>
        <v>6455.1467814101361</v>
      </c>
      <c r="AW65" s="204">
        <f t="shared" si="92"/>
        <v>6481.0572507711568</v>
      </c>
      <c r="AX65" s="204">
        <f t="shared" si="92"/>
        <v>6506.9677201321774</v>
      </c>
      <c r="AY65" s="204">
        <f t="shared" si="92"/>
        <v>6532.8781894931981</v>
      </c>
      <c r="AZ65" s="204">
        <f t="shared" si="92"/>
        <v>6558.7886588542196</v>
      </c>
      <c r="BA65" s="204">
        <f t="shared" si="92"/>
        <v>6584.6991282152403</v>
      </c>
      <c r="BB65" s="204">
        <f t="shared" si="92"/>
        <v>6610.609597576261</v>
      </c>
      <c r="BC65" s="204">
        <f t="shared" si="92"/>
        <v>6636.5200669372816</v>
      </c>
      <c r="BD65" s="204">
        <f t="shared" si="92"/>
        <v>6662.4305362983023</v>
      </c>
      <c r="BE65" s="204">
        <f t="shared" si="92"/>
        <v>6688.3410056593239</v>
      </c>
      <c r="BF65" s="204">
        <f t="shared" si="92"/>
        <v>6673.9967573706817</v>
      </c>
      <c r="BG65" s="204">
        <f t="shared" si="92"/>
        <v>6637.2887770544503</v>
      </c>
      <c r="BH65" s="204">
        <f t="shared" si="92"/>
        <v>6600.5807967382179</v>
      </c>
      <c r="BI65" s="204">
        <f t="shared" si="92"/>
        <v>6563.8728164219865</v>
      </c>
      <c r="BJ65" s="204">
        <f t="shared" si="92"/>
        <v>6527.1648361057541</v>
      </c>
      <c r="BK65" s="204">
        <f t="shared" si="92"/>
        <v>6490.4568557895227</v>
      </c>
      <c r="BL65" s="204">
        <f t="shared" si="92"/>
        <v>6453.7488754732904</v>
      </c>
      <c r="BM65" s="204">
        <f t="shared" si="92"/>
        <v>6417.0408951570589</v>
      </c>
      <c r="BN65" s="204">
        <f t="shared" si="92"/>
        <v>6380.3329148408266</v>
      </c>
      <c r="BO65" s="204">
        <f t="shared" si="92"/>
        <v>6343.6249345245951</v>
      </c>
      <c r="BP65" s="204">
        <f t="shared" si="92"/>
        <v>6306.9169542083628</v>
      </c>
      <c r="BQ65" s="204">
        <f t="shared" si="92"/>
        <v>6270.2089738921313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6233.500993575899</v>
      </c>
      <c r="BS65" s="204">
        <f t="shared" si="93"/>
        <v>6196.7930132596675</v>
      </c>
      <c r="BT65" s="204">
        <f t="shared" si="93"/>
        <v>6160.0850329434352</v>
      </c>
      <c r="BU65" s="204">
        <f t="shared" si="93"/>
        <v>6123.3770526272037</v>
      </c>
      <c r="BV65" s="204">
        <f t="shared" si="93"/>
        <v>6086.6690723109714</v>
      </c>
      <c r="BW65" s="204">
        <f t="shared" si="93"/>
        <v>6049.9610919947399</v>
      </c>
      <c r="BX65" s="204">
        <f t="shared" si="93"/>
        <v>6013.2531116785076</v>
      </c>
      <c r="BY65" s="204">
        <f t="shared" si="93"/>
        <v>5976.5451313622762</v>
      </c>
      <c r="BZ65" s="204">
        <f t="shared" si="93"/>
        <v>5939.8371510460438</v>
      </c>
      <c r="CA65" s="204">
        <f t="shared" si="93"/>
        <v>5903.1291707298124</v>
      </c>
      <c r="CB65" s="204">
        <f t="shared" si="93"/>
        <v>5866.42119041358</v>
      </c>
      <c r="CC65" s="204">
        <f t="shared" si="93"/>
        <v>5829.7132100973486</v>
      </c>
      <c r="CD65" s="204">
        <f t="shared" si="93"/>
        <v>5793.0052297811162</v>
      </c>
      <c r="CE65" s="204">
        <f t="shared" si="93"/>
        <v>5756.2972494648848</v>
      </c>
      <c r="CF65" s="204">
        <f t="shared" si="93"/>
        <v>5719.5892691486524</v>
      </c>
      <c r="CG65" s="204">
        <f t="shared" si="93"/>
        <v>5682.881288832421</v>
      </c>
      <c r="CH65" s="204">
        <f t="shared" si="93"/>
        <v>5398.7977345390727</v>
      </c>
      <c r="CI65" s="204">
        <f t="shared" si="93"/>
        <v>5047.2481146155978</v>
      </c>
      <c r="CJ65" s="204">
        <f t="shared" si="93"/>
        <v>4695.6984946921239</v>
      </c>
      <c r="CK65" s="204">
        <f t="shared" si="93"/>
        <v>4344.148874768649</v>
      </c>
      <c r="CL65" s="204">
        <f t="shared" si="93"/>
        <v>3992.599254845175</v>
      </c>
      <c r="CM65" s="204">
        <f t="shared" si="93"/>
        <v>3641.0496349217005</v>
      </c>
      <c r="CN65" s="204">
        <f t="shared" si="93"/>
        <v>3289.5000149982261</v>
      </c>
      <c r="CO65" s="204">
        <f t="shared" si="93"/>
        <v>2937.9503950747517</v>
      </c>
      <c r="CP65" s="204">
        <f t="shared" si="93"/>
        <v>2586.4007751512772</v>
      </c>
      <c r="CQ65" s="204">
        <f t="shared" si="93"/>
        <v>2234.8511552278032</v>
      </c>
      <c r="CR65" s="204">
        <f t="shared" si="93"/>
        <v>1883.3015353043288</v>
      </c>
      <c r="CS65" s="204">
        <f t="shared" si="93"/>
        <v>1531.7519153808544</v>
      </c>
      <c r="CT65" s="204">
        <f t="shared" si="93"/>
        <v>1180.2022954573795</v>
      </c>
      <c r="CU65" s="204">
        <f t="shared" si="93"/>
        <v>828.65267553390549</v>
      </c>
      <c r="CV65" s="204">
        <f t="shared" si="93"/>
        <v>477.10305561043151</v>
      </c>
      <c r="CW65" s="204">
        <f t="shared" si="93"/>
        <v>125.55343568695662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820.59654631082674</v>
      </c>
      <c r="BG66" s="204">
        <f t="shared" si="94"/>
        <v>2097.0800627943431</v>
      </c>
      <c r="BH66" s="204">
        <f t="shared" si="94"/>
        <v>3373.5635792778594</v>
      </c>
      <c r="BI66" s="204">
        <f t="shared" si="94"/>
        <v>4650.0470957613752</v>
      </c>
      <c r="BJ66" s="204">
        <f t="shared" si="94"/>
        <v>5926.5306122448919</v>
      </c>
      <c r="BK66" s="204">
        <f t="shared" si="94"/>
        <v>7203.0141287284077</v>
      </c>
      <c r="BL66" s="204">
        <f t="shared" si="94"/>
        <v>8479.4976452119245</v>
      </c>
      <c r="BM66" s="204">
        <f t="shared" si="94"/>
        <v>9755.9811616954412</v>
      </c>
      <c r="BN66" s="204">
        <f t="shared" si="94"/>
        <v>11032.464678178956</v>
      </c>
      <c r="BO66" s="204">
        <f t="shared" si="94"/>
        <v>12308.948194662473</v>
      </c>
      <c r="BP66" s="204">
        <f t="shared" si="94"/>
        <v>13585.43171114599</v>
      </c>
      <c r="BQ66" s="204">
        <f t="shared" si="94"/>
        <v>14861.915227629506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16138.398744113021</v>
      </c>
      <c r="BS66" s="204">
        <f t="shared" si="95"/>
        <v>17414.88226059654</v>
      </c>
      <c r="BT66" s="204">
        <f t="shared" si="95"/>
        <v>18691.365777080053</v>
      </c>
      <c r="BU66" s="204">
        <f t="shared" si="95"/>
        <v>19967.84929356357</v>
      </c>
      <c r="BV66" s="204">
        <f t="shared" si="95"/>
        <v>21244.332810047086</v>
      </c>
      <c r="BW66" s="204">
        <f t="shared" si="95"/>
        <v>22520.816326530603</v>
      </c>
      <c r="BX66" s="204">
        <f t="shared" si="95"/>
        <v>23797.29984301412</v>
      </c>
      <c r="BY66" s="204">
        <f t="shared" si="95"/>
        <v>25073.783359497636</v>
      </c>
      <c r="BZ66" s="204">
        <f t="shared" si="95"/>
        <v>26350.266875981153</v>
      </c>
      <c r="CA66" s="204">
        <f t="shared" si="95"/>
        <v>27626.75039246467</v>
      </c>
      <c r="CB66" s="204">
        <f t="shared" si="95"/>
        <v>28903.233908948183</v>
      </c>
      <c r="CC66" s="204">
        <f t="shared" si="95"/>
        <v>30179.7174254317</v>
      </c>
      <c r="CD66" s="204">
        <f t="shared" si="95"/>
        <v>31456.200941915216</v>
      </c>
      <c r="CE66" s="204">
        <f t="shared" si="95"/>
        <v>32732.684458398733</v>
      </c>
      <c r="CF66" s="204">
        <f t="shared" si="95"/>
        <v>34009.16797488225</v>
      </c>
      <c r="CG66" s="204">
        <f t="shared" si="95"/>
        <v>35285.651491365767</v>
      </c>
      <c r="CH66" s="204">
        <f t="shared" si="95"/>
        <v>40110.326891818622</v>
      </c>
      <c r="CI66" s="204">
        <f t="shared" si="95"/>
        <v>45902.690987899536</v>
      </c>
      <c r="CJ66" s="204">
        <f t="shared" si="95"/>
        <v>51695.055083980449</v>
      </c>
      <c r="CK66" s="204">
        <f t="shared" si="95"/>
        <v>57487.419180061363</v>
      </c>
      <c r="CL66" s="204">
        <f t="shared" si="95"/>
        <v>63279.783276142269</v>
      </c>
      <c r="CM66" s="204">
        <f t="shared" si="95"/>
        <v>69072.147372223175</v>
      </c>
      <c r="CN66" s="204">
        <f t="shared" si="95"/>
        <v>74864.511468304088</v>
      </c>
      <c r="CO66" s="204">
        <f t="shared" si="95"/>
        <v>80656.875564385002</v>
      </c>
      <c r="CP66" s="204">
        <f t="shared" si="95"/>
        <v>86449.239660465915</v>
      </c>
      <c r="CQ66" s="204">
        <f t="shared" si="95"/>
        <v>92241.603756546829</v>
      </c>
      <c r="CR66" s="204">
        <f t="shared" si="95"/>
        <v>98033.967852627742</v>
      </c>
      <c r="CS66" s="204">
        <f t="shared" si="95"/>
        <v>103826.33194870866</v>
      </c>
      <c r="CT66" s="204">
        <f t="shared" si="95"/>
        <v>109618.69604478957</v>
      </c>
      <c r="CU66" s="204">
        <f t="shared" si="95"/>
        <v>115411.06014087045</v>
      </c>
      <c r="CV66" s="204">
        <f t="shared" si="95"/>
        <v>121203.42423695137</v>
      </c>
      <c r="CW66" s="204">
        <f t="shared" si="95"/>
        <v>126995.78833303228</v>
      </c>
      <c r="CX66" s="204">
        <f t="shared" si="95"/>
        <v>130782.01122448978</v>
      </c>
      <c r="CY66" s="204">
        <f t="shared" si="95"/>
        <v>133453.71122448979</v>
      </c>
      <c r="CZ66" s="204">
        <f t="shared" si="95"/>
        <v>136125.41122448977</v>
      </c>
      <c r="DA66" s="204">
        <f t="shared" si="95"/>
        <v>138797.11122448978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2390.204081632653</v>
      </c>
      <c r="G67" s="204">
        <f t="shared" si="96"/>
        <v>2390.204081632653</v>
      </c>
      <c r="H67" s="204">
        <f t="shared" si="96"/>
        <v>2390.204081632653</v>
      </c>
      <c r="I67" s="204">
        <f t="shared" si="96"/>
        <v>2390.204081632653</v>
      </c>
      <c r="J67" s="204">
        <f t="shared" si="96"/>
        <v>2390.204081632653</v>
      </c>
      <c r="K67" s="204">
        <f t="shared" si="96"/>
        <v>2390.204081632653</v>
      </c>
      <c r="L67" s="204">
        <f t="shared" si="88"/>
        <v>2390.204081632653</v>
      </c>
      <c r="M67" s="204">
        <f t="shared" si="96"/>
        <v>2390.204081632653</v>
      </c>
      <c r="N67" s="204">
        <f t="shared" si="96"/>
        <v>2390.204081632653</v>
      </c>
      <c r="O67" s="204">
        <f t="shared" si="96"/>
        <v>2390.204081632653</v>
      </c>
      <c r="P67" s="204">
        <f t="shared" si="96"/>
        <v>2390.204081632653</v>
      </c>
      <c r="Q67" s="204">
        <f t="shared" si="96"/>
        <v>2390.204081632653</v>
      </c>
      <c r="R67" s="204">
        <f t="shared" si="96"/>
        <v>2390.204081632653</v>
      </c>
      <c r="S67" s="204">
        <f t="shared" si="96"/>
        <v>2390.204081632653</v>
      </c>
      <c r="T67" s="204">
        <f t="shared" si="96"/>
        <v>2390.204081632653</v>
      </c>
      <c r="U67" s="204">
        <f t="shared" si="96"/>
        <v>2390.204081632653</v>
      </c>
      <c r="V67" s="204">
        <f t="shared" si="96"/>
        <v>2390.204081632653</v>
      </c>
      <c r="W67" s="204">
        <f t="shared" si="96"/>
        <v>2390.204081632653</v>
      </c>
      <c r="X67" s="204">
        <f t="shared" si="96"/>
        <v>2379.7580297941963</v>
      </c>
      <c r="Y67" s="204">
        <f t="shared" si="96"/>
        <v>2358.8659261172825</v>
      </c>
      <c r="Z67" s="204">
        <f t="shared" si="96"/>
        <v>2337.9738224403686</v>
      </c>
      <c r="AA67" s="204">
        <f t="shared" si="96"/>
        <v>2317.0817187634548</v>
      </c>
      <c r="AB67" s="204">
        <f t="shared" si="96"/>
        <v>2296.1896150865409</v>
      </c>
      <c r="AC67" s="204">
        <f t="shared" si="96"/>
        <v>2275.2975114096271</v>
      </c>
      <c r="AD67" s="204">
        <f t="shared" si="96"/>
        <v>2254.4054077327132</v>
      </c>
      <c r="AE67" s="204">
        <f t="shared" si="96"/>
        <v>2233.5133040557994</v>
      </c>
      <c r="AF67" s="204">
        <f t="shared" si="96"/>
        <v>2212.6212003788855</v>
      </c>
      <c r="AG67" s="204">
        <f t="shared" si="96"/>
        <v>2191.7290967019721</v>
      </c>
      <c r="AH67" s="204">
        <f t="shared" si="96"/>
        <v>2170.8369930250583</v>
      </c>
      <c r="AI67" s="204">
        <f t="shared" si="96"/>
        <v>2149.9448893481444</v>
      </c>
      <c r="AJ67" s="204">
        <f t="shared" si="96"/>
        <v>2129.0527856712306</v>
      </c>
      <c r="AK67" s="204">
        <f t="shared" si="96"/>
        <v>2108.1606819943167</v>
      </c>
      <c r="AL67" s="204">
        <f t="shared" si="96"/>
        <v>2087.2685783174029</v>
      </c>
      <c r="AM67" s="204">
        <f t="shared" si="96"/>
        <v>2066.3764746404891</v>
      </c>
      <c r="AN67" s="204">
        <f t="shared" si="96"/>
        <v>2045.4843709635752</v>
      </c>
      <c r="AO67" s="204">
        <f t="shared" si="96"/>
        <v>2024.5922672866616</v>
      </c>
      <c r="AP67" s="204">
        <f t="shared" si="96"/>
        <v>2003.7001636097477</v>
      </c>
      <c r="AQ67" s="204">
        <f t="shared" si="96"/>
        <v>1982.8080599328339</v>
      </c>
      <c r="AR67" s="204">
        <f t="shared" si="96"/>
        <v>1961.9159562559203</v>
      </c>
      <c r="AS67" s="204">
        <f t="shared" si="96"/>
        <v>1941.0238525790064</v>
      </c>
      <c r="AT67" s="204">
        <f t="shared" si="96"/>
        <v>1920.1317489020926</v>
      </c>
      <c r="AU67" s="204">
        <f t="shared" si="96"/>
        <v>1899.2396452251787</v>
      </c>
      <c r="AV67" s="204">
        <f t="shared" si="96"/>
        <v>1878.3475415482649</v>
      </c>
      <c r="AW67" s="204">
        <f t="shared" si="96"/>
        <v>1857.455437871351</v>
      </c>
      <c r="AX67" s="204">
        <f t="shared" si="96"/>
        <v>1836.5633341944374</v>
      </c>
      <c r="AY67" s="204">
        <f t="shared" si="96"/>
        <v>1815.6712305175236</v>
      </c>
      <c r="AZ67" s="204">
        <f t="shared" si="96"/>
        <v>1794.7791268406097</v>
      </c>
      <c r="BA67" s="204">
        <f t="shared" si="96"/>
        <v>1773.8870231636961</v>
      </c>
      <c r="BB67" s="204">
        <f t="shared" si="96"/>
        <v>1752.9949194867822</v>
      </c>
      <c r="BC67" s="204">
        <f t="shared" si="96"/>
        <v>1732.1028158098684</v>
      </c>
      <c r="BD67" s="204">
        <f t="shared" si="96"/>
        <v>1711.2107121329545</v>
      </c>
      <c r="BE67" s="204">
        <f t="shared" si="96"/>
        <v>1690.3186084560407</v>
      </c>
      <c r="BF67" s="204">
        <f t="shared" si="96"/>
        <v>1851.0511773940334</v>
      </c>
      <c r="BG67" s="204">
        <f t="shared" si="96"/>
        <v>2112.6863422291981</v>
      </c>
      <c r="BH67" s="204">
        <f t="shared" si="96"/>
        <v>2374.3215070643632</v>
      </c>
      <c r="BI67" s="204">
        <f t="shared" si="96"/>
        <v>2635.9566718995279</v>
      </c>
      <c r="BJ67" s="204">
        <f t="shared" si="96"/>
        <v>2897.5918367346926</v>
      </c>
      <c r="BK67" s="204">
        <f t="shared" si="96"/>
        <v>3159.2270015698577</v>
      </c>
      <c r="BL67" s="204">
        <f t="shared" si="96"/>
        <v>3420.8621664050224</v>
      </c>
      <c r="BM67" s="204">
        <f t="shared" si="96"/>
        <v>3682.4973312401871</v>
      </c>
      <c r="BN67" s="204">
        <f t="shared" si="96"/>
        <v>3944.1324960753518</v>
      </c>
      <c r="BO67" s="204">
        <f t="shared" si="96"/>
        <v>4205.7676609105165</v>
      </c>
      <c r="BP67" s="204">
        <f t="shared" si="96"/>
        <v>4467.4028257456812</v>
      </c>
      <c r="BQ67" s="204">
        <f t="shared" si="96"/>
        <v>4729.0379905808459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4990.6731554160115</v>
      </c>
      <c r="BS67" s="204">
        <f t="shared" si="97"/>
        <v>5252.3083202511762</v>
      </c>
      <c r="BT67" s="204">
        <f t="shared" si="97"/>
        <v>5513.9434850863408</v>
      </c>
      <c r="BU67" s="204">
        <f t="shared" si="97"/>
        <v>5775.5786499215055</v>
      </c>
      <c r="BV67" s="204">
        <f t="shared" si="97"/>
        <v>6037.2138147566702</v>
      </c>
      <c r="BW67" s="204">
        <f t="shared" si="97"/>
        <v>6298.8489795918349</v>
      </c>
      <c r="BX67" s="204">
        <f t="shared" si="97"/>
        <v>6560.4841444270005</v>
      </c>
      <c r="BY67" s="204">
        <f t="shared" si="97"/>
        <v>6822.1193092621652</v>
      </c>
      <c r="BZ67" s="204">
        <f t="shared" si="97"/>
        <v>7083.7544740973299</v>
      </c>
      <c r="CA67" s="204">
        <f t="shared" si="97"/>
        <v>7345.3896389324946</v>
      </c>
      <c r="CB67" s="204">
        <f t="shared" si="97"/>
        <v>7607.0248037676593</v>
      </c>
      <c r="CC67" s="204">
        <f t="shared" si="97"/>
        <v>7868.6599686028239</v>
      </c>
      <c r="CD67" s="204">
        <f t="shared" si="97"/>
        <v>8130.2951334379886</v>
      </c>
      <c r="CE67" s="204">
        <f t="shared" si="97"/>
        <v>8391.9302982731533</v>
      </c>
      <c r="CF67" s="204">
        <f t="shared" si="97"/>
        <v>8653.565463108318</v>
      </c>
      <c r="CG67" s="204">
        <f t="shared" si="97"/>
        <v>8915.2006279434827</v>
      </c>
      <c r="CH67" s="204">
        <f t="shared" si="97"/>
        <v>8582.2900487628722</v>
      </c>
      <c r="CI67" s="204">
        <f t="shared" si="97"/>
        <v>8087.2306303052246</v>
      </c>
      <c r="CJ67" s="204">
        <f t="shared" si="97"/>
        <v>7592.1712118475753</v>
      </c>
      <c r="CK67" s="204">
        <f t="shared" si="97"/>
        <v>7097.1117933899268</v>
      </c>
      <c r="CL67" s="204">
        <f t="shared" si="97"/>
        <v>6602.0523749322783</v>
      </c>
      <c r="CM67" s="204">
        <f t="shared" si="97"/>
        <v>6106.992956474629</v>
      </c>
      <c r="CN67" s="204">
        <f t="shared" si="97"/>
        <v>5611.9335380169805</v>
      </c>
      <c r="CO67" s="204">
        <f t="shared" si="97"/>
        <v>5116.874119559332</v>
      </c>
      <c r="CP67" s="204">
        <f t="shared" si="97"/>
        <v>4621.8147011016827</v>
      </c>
      <c r="CQ67" s="204">
        <f t="shared" si="97"/>
        <v>4126.7552826440342</v>
      </c>
      <c r="CR67" s="204">
        <f t="shared" si="97"/>
        <v>3631.6958641863857</v>
      </c>
      <c r="CS67" s="204">
        <f t="shared" si="97"/>
        <v>3136.6364457287364</v>
      </c>
      <c r="CT67" s="204">
        <f t="shared" si="97"/>
        <v>2641.5770272710879</v>
      </c>
      <c r="CU67" s="204">
        <f t="shared" si="97"/>
        <v>2146.5176088134394</v>
      </c>
      <c r="CV67" s="204">
        <f t="shared" si="97"/>
        <v>1651.4581903557901</v>
      </c>
      <c r="CW67" s="204">
        <f t="shared" si="97"/>
        <v>1156.3987718981416</v>
      </c>
      <c r="CX67" s="204">
        <f t="shared" si="97"/>
        <v>1512.8611224489759</v>
      </c>
      <c r="CY67" s="204">
        <f t="shared" si="97"/>
        <v>2342.3911224489761</v>
      </c>
      <c r="CZ67" s="204">
        <f t="shared" si="97"/>
        <v>3171.9211224489763</v>
      </c>
      <c r="DA67" s="204">
        <f t="shared" si="97"/>
        <v>4001.4511224489761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587.75510204081638</v>
      </c>
      <c r="G68" s="204">
        <f t="shared" si="98"/>
        <v>587.75510204081638</v>
      </c>
      <c r="H68" s="204">
        <f t="shared" si="98"/>
        <v>587.75510204081638</v>
      </c>
      <c r="I68" s="204">
        <f t="shared" si="98"/>
        <v>587.75510204081638</v>
      </c>
      <c r="J68" s="204">
        <f t="shared" si="98"/>
        <v>587.75510204081638</v>
      </c>
      <c r="K68" s="204">
        <f t="shared" si="98"/>
        <v>587.75510204081638</v>
      </c>
      <c r="L68" s="204">
        <f t="shared" si="88"/>
        <v>587.75510204081638</v>
      </c>
      <c r="M68" s="204">
        <f t="shared" si="98"/>
        <v>587.75510204081638</v>
      </c>
      <c r="N68" s="204">
        <f t="shared" si="98"/>
        <v>587.75510204081638</v>
      </c>
      <c r="O68" s="204">
        <f t="shared" si="98"/>
        <v>587.75510204081638</v>
      </c>
      <c r="P68" s="204">
        <f t="shared" si="98"/>
        <v>587.75510204081638</v>
      </c>
      <c r="Q68" s="204">
        <f t="shared" si="98"/>
        <v>587.75510204081638</v>
      </c>
      <c r="R68" s="204">
        <f t="shared" si="98"/>
        <v>587.75510204081638</v>
      </c>
      <c r="S68" s="204">
        <f t="shared" si="98"/>
        <v>587.75510204081638</v>
      </c>
      <c r="T68" s="204">
        <f t="shared" si="98"/>
        <v>587.75510204081638</v>
      </c>
      <c r="U68" s="204">
        <f t="shared" si="98"/>
        <v>587.75510204081638</v>
      </c>
      <c r="V68" s="204">
        <f t="shared" si="98"/>
        <v>587.75510204081638</v>
      </c>
      <c r="W68" s="204">
        <f t="shared" si="98"/>
        <v>587.75510204081638</v>
      </c>
      <c r="X68" s="204">
        <f t="shared" si="98"/>
        <v>608.6954275381039</v>
      </c>
      <c r="Y68" s="204">
        <f t="shared" si="98"/>
        <v>650.57607853267893</v>
      </c>
      <c r="Z68" s="204">
        <f t="shared" si="98"/>
        <v>692.45672952725397</v>
      </c>
      <c r="AA68" s="204">
        <f t="shared" si="98"/>
        <v>734.337380521829</v>
      </c>
      <c r="AB68" s="204">
        <f t="shared" si="98"/>
        <v>776.21803151640404</v>
      </c>
      <c r="AC68" s="204">
        <f t="shared" si="98"/>
        <v>818.09868251097907</v>
      </c>
      <c r="AD68" s="204">
        <f t="shared" si="98"/>
        <v>859.97933350555411</v>
      </c>
      <c r="AE68" s="204">
        <f t="shared" si="98"/>
        <v>901.85998450012914</v>
      </c>
      <c r="AF68" s="204">
        <f t="shared" si="98"/>
        <v>943.74063549470418</v>
      </c>
      <c r="AG68" s="204">
        <f t="shared" si="98"/>
        <v>985.62128648927921</v>
      </c>
      <c r="AH68" s="204">
        <f t="shared" si="98"/>
        <v>1027.5019374838544</v>
      </c>
      <c r="AI68" s="204">
        <f t="shared" si="98"/>
        <v>1069.3825884784292</v>
      </c>
      <c r="AJ68" s="204">
        <f t="shared" si="98"/>
        <v>1111.2632394730044</v>
      </c>
      <c r="AK68" s="204">
        <f t="shared" si="98"/>
        <v>1153.1438904675792</v>
      </c>
      <c r="AL68" s="204">
        <f t="shared" si="98"/>
        <v>1195.0245414621545</v>
      </c>
      <c r="AM68" s="204">
        <f t="shared" si="98"/>
        <v>1236.9051924567293</v>
      </c>
      <c r="AN68" s="204">
        <f t="shared" si="98"/>
        <v>1278.7858434513046</v>
      </c>
      <c r="AO68" s="204">
        <f t="shared" si="98"/>
        <v>1320.6664944458794</v>
      </c>
      <c r="AP68" s="204">
        <f t="shared" si="98"/>
        <v>1362.5471454404546</v>
      </c>
      <c r="AQ68" s="204">
        <f t="shared" si="98"/>
        <v>1404.4277964350294</v>
      </c>
      <c r="AR68" s="204">
        <f t="shared" si="98"/>
        <v>1446.3084474296047</v>
      </c>
      <c r="AS68" s="204">
        <f t="shared" si="98"/>
        <v>1488.1890984241795</v>
      </c>
      <c r="AT68" s="204">
        <f t="shared" si="98"/>
        <v>1530.0697494187548</v>
      </c>
      <c r="AU68" s="204">
        <f t="shared" si="98"/>
        <v>1571.9504004133296</v>
      </c>
      <c r="AV68" s="204">
        <f t="shared" si="98"/>
        <v>1613.8310514079049</v>
      </c>
      <c r="AW68" s="204">
        <f t="shared" si="98"/>
        <v>1655.7117024024797</v>
      </c>
      <c r="AX68" s="204">
        <f t="shared" si="98"/>
        <v>1697.5923533970549</v>
      </c>
      <c r="AY68" s="204">
        <f t="shared" si="98"/>
        <v>1739.4730043916297</v>
      </c>
      <c r="AZ68" s="204">
        <f t="shared" si="98"/>
        <v>1781.353655386205</v>
      </c>
      <c r="BA68" s="204">
        <f t="shared" si="98"/>
        <v>1823.2343063807798</v>
      </c>
      <c r="BB68" s="204">
        <f t="shared" si="98"/>
        <v>1865.1149573753551</v>
      </c>
      <c r="BC68" s="204">
        <f t="shared" si="98"/>
        <v>1906.9956083699299</v>
      </c>
      <c r="BD68" s="204">
        <f t="shared" si="98"/>
        <v>1948.8762593645051</v>
      </c>
      <c r="BE68" s="204">
        <f t="shared" si="98"/>
        <v>1990.7569103590799</v>
      </c>
      <c r="BF68" s="204">
        <f t="shared" si="98"/>
        <v>2266.4175824175804</v>
      </c>
      <c r="BG68" s="204">
        <f t="shared" si="98"/>
        <v>2671.9560439560419</v>
      </c>
      <c r="BH68" s="204">
        <f t="shared" si="98"/>
        <v>3077.4945054945038</v>
      </c>
      <c r="BI68" s="204">
        <f t="shared" si="98"/>
        <v>3483.0329670329647</v>
      </c>
      <c r="BJ68" s="204">
        <f t="shared" si="98"/>
        <v>3888.5714285714266</v>
      </c>
      <c r="BK68" s="204">
        <f t="shared" si="98"/>
        <v>4294.1098901098876</v>
      </c>
      <c r="BL68" s="204">
        <f t="shared" si="98"/>
        <v>4699.6483516483495</v>
      </c>
      <c r="BM68" s="204">
        <f t="shared" si="98"/>
        <v>5105.1868131868114</v>
      </c>
      <c r="BN68" s="204">
        <f t="shared" si="98"/>
        <v>5510.7252747252724</v>
      </c>
      <c r="BO68" s="204">
        <f t="shared" si="98"/>
        <v>5916.2637362637342</v>
      </c>
      <c r="BP68" s="204">
        <f t="shared" si="98"/>
        <v>6321.8021978021952</v>
      </c>
      <c r="BQ68" s="204">
        <f t="shared" si="98"/>
        <v>6727.3406593406571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7132.8791208791181</v>
      </c>
      <c r="BS68" s="204">
        <f t="shared" si="99"/>
        <v>7538.41758241758</v>
      </c>
      <c r="BT68" s="204">
        <f t="shared" si="99"/>
        <v>7943.956043956041</v>
      </c>
      <c r="BU68" s="204">
        <f t="shared" si="99"/>
        <v>8349.4945054945038</v>
      </c>
      <c r="BV68" s="204">
        <f t="shared" si="99"/>
        <v>8755.0329670329647</v>
      </c>
      <c r="BW68" s="204">
        <f t="shared" si="99"/>
        <v>9160.5714285714257</v>
      </c>
      <c r="BX68" s="204">
        <f t="shared" si="99"/>
        <v>9566.1098901098885</v>
      </c>
      <c r="BY68" s="204">
        <f t="shared" si="99"/>
        <v>9971.6483516483495</v>
      </c>
      <c r="BZ68" s="204">
        <f t="shared" si="99"/>
        <v>10377.18681318681</v>
      </c>
      <c r="CA68" s="204">
        <f t="shared" si="99"/>
        <v>10782.725274725273</v>
      </c>
      <c r="CB68" s="204">
        <f t="shared" si="99"/>
        <v>11188.263736263734</v>
      </c>
      <c r="CC68" s="204">
        <f t="shared" si="99"/>
        <v>11593.802197802195</v>
      </c>
      <c r="CD68" s="204">
        <f t="shared" si="99"/>
        <v>11999.340659340656</v>
      </c>
      <c r="CE68" s="204">
        <f t="shared" si="99"/>
        <v>12404.879120879119</v>
      </c>
      <c r="CF68" s="204">
        <f t="shared" si="99"/>
        <v>12810.41758241758</v>
      </c>
      <c r="CG68" s="204">
        <f t="shared" si="99"/>
        <v>13215.956043956041</v>
      </c>
      <c r="CH68" s="204">
        <f t="shared" si="99"/>
        <v>14711.969658659909</v>
      </c>
      <c r="CI68" s="204">
        <f t="shared" si="99"/>
        <v>16505.385587863449</v>
      </c>
      <c r="CJ68" s="204">
        <f t="shared" si="99"/>
        <v>18298.80151706699</v>
      </c>
      <c r="CK68" s="204">
        <f t="shared" si="99"/>
        <v>20092.21744627053</v>
      </c>
      <c r="CL68" s="204">
        <f t="shared" si="99"/>
        <v>21885.63337547407</v>
      </c>
      <c r="CM68" s="204">
        <f t="shared" si="99"/>
        <v>23679.04930467761</v>
      </c>
      <c r="CN68" s="204">
        <f t="shared" si="99"/>
        <v>25472.46523388115</v>
      </c>
      <c r="CO68" s="204">
        <f t="shared" si="99"/>
        <v>27265.88116308469</v>
      </c>
      <c r="CP68" s="204">
        <f t="shared" si="99"/>
        <v>29059.29709228823</v>
      </c>
      <c r="CQ68" s="204">
        <f t="shared" si="99"/>
        <v>30852.713021491771</v>
      </c>
      <c r="CR68" s="204">
        <f t="shared" si="99"/>
        <v>32646.128950695311</v>
      </c>
      <c r="CS68" s="204">
        <f t="shared" si="99"/>
        <v>34439.544879898851</v>
      </c>
      <c r="CT68" s="204">
        <f t="shared" si="99"/>
        <v>36232.960809102391</v>
      </c>
      <c r="CU68" s="204">
        <f t="shared" si="99"/>
        <v>38026.376738305931</v>
      </c>
      <c r="CV68" s="204">
        <f t="shared" si="99"/>
        <v>39819.792667509471</v>
      </c>
      <c r="CW68" s="204">
        <f t="shared" si="99"/>
        <v>41613.208596713012</v>
      </c>
      <c r="CX68" s="204">
        <f t="shared" si="99"/>
        <v>46241.678571428543</v>
      </c>
      <c r="CY68" s="204">
        <f t="shared" si="99"/>
        <v>52445.178571428551</v>
      </c>
      <c r="CZ68" s="204">
        <f t="shared" si="99"/>
        <v>58648.678571428551</v>
      </c>
      <c r="DA68" s="204">
        <f t="shared" si="99"/>
        <v>64852.178571428558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1380.7034018818351</v>
      </c>
      <c r="G69" s="204">
        <f t="shared" si="100"/>
        <v>1380.7034018818351</v>
      </c>
      <c r="H69" s="204">
        <f t="shared" si="100"/>
        <v>1380.7034018818351</v>
      </c>
      <c r="I69" s="204">
        <f t="shared" si="100"/>
        <v>1380.7034018818351</v>
      </c>
      <c r="J69" s="204">
        <f t="shared" si="100"/>
        <v>1380.7034018818351</v>
      </c>
      <c r="K69" s="204">
        <f t="shared" si="100"/>
        <v>1380.7034018818351</v>
      </c>
      <c r="L69" s="204">
        <f t="shared" si="88"/>
        <v>1380.7034018818351</v>
      </c>
      <c r="M69" s="204">
        <f t="shared" si="100"/>
        <v>1380.7034018818351</v>
      </c>
      <c r="N69" s="204">
        <f t="shared" si="100"/>
        <v>1380.7034018818351</v>
      </c>
      <c r="O69" s="204">
        <f t="shared" si="100"/>
        <v>1380.7034018818351</v>
      </c>
      <c r="P69" s="204">
        <f t="shared" si="100"/>
        <v>1380.7034018818351</v>
      </c>
      <c r="Q69" s="204">
        <f t="shared" si="100"/>
        <v>1380.7034018818351</v>
      </c>
      <c r="R69" s="204">
        <f t="shared" si="100"/>
        <v>1380.7034018818351</v>
      </c>
      <c r="S69" s="204">
        <f t="shared" si="100"/>
        <v>1380.7034018818351</v>
      </c>
      <c r="T69" s="204">
        <f t="shared" si="100"/>
        <v>1380.7034018818351</v>
      </c>
      <c r="U69" s="204">
        <f t="shared" si="100"/>
        <v>1380.7034018818351</v>
      </c>
      <c r="V69" s="204">
        <f t="shared" si="100"/>
        <v>1380.7034018818351</v>
      </c>
      <c r="W69" s="204">
        <f t="shared" si="100"/>
        <v>1380.7034018818351</v>
      </c>
      <c r="X69" s="204">
        <f t="shared" si="100"/>
        <v>1380.893617086545</v>
      </c>
      <c r="Y69" s="204">
        <f t="shared" si="100"/>
        <v>1381.2740474959646</v>
      </c>
      <c r="Z69" s="204">
        <f t="shared" si="100"/>
        <v>1381.6544779053845</v>
      </c>
      <c r="AA69" s="204">
        <f t="shared" si="100"/>
        <v>1382.0349083148042</v>
      </c>
      <c r="AB69" s="204">
        <f t="shared" si="100"/>
        <v>1382.4153387242238</v>
      </c>
      <c r="AC69" s="204">
        <f t="shared" si="100"/>
        <v>1382.7957691336435</v>
      </c>
      <c r="AD69" s="204">
        <f t="shared" si="100"/>
        <v>1383.1761995430631</v>
      </c>
      <c r="AE69" s="204">
        <f t="shared" si="100"/>
        <v>1383.556629952483</v>
      </c>
      <c r="AF69" s="204">
        <f t="shared" si="100"/>
        <v>1383.9370603619027</v>
      </c>
      <c r="AG69" s="204">
        <f t="shared" si="100"/>
        <v>1384.3174907713224</v>
      </c>
      <c r="AH69" s="204">
        <f t="shared" si="100"/>
        <v>1384.697921180742</v>
      </c>
      <c r="AI69" s="204">
        <f t="shared" si="100"/>
        <v>1385.0783515901619</v>
      </c>
      <c r="AJ69" s="204">
        <f t="shared" si="100"/>
        <v>1385.4587819995816</v>
      </c>
      <c r="AK69" s="204">
        <f t="shared" si="100"/>
        <v>1385.8392124090012</v>
      </c>
      <c r="AL69" s="204">
        <f t="shared" si="100"/>
        <v>1386.2196428184209</v>
      </c>
      <c r="AM69" s="204">
        <f t="shared" si="100"/>
        <v>1386.6000732278405</v>
      </c>
      <c r="AN69" s="204">
        <f t="shared" si="100"/>
        <v>1386.9805036372604</v>
      </c>
      <c r="AO69" s="204">
        <f t="shared" si="100"/>
        <v>1387.3609340466801</v>
      </c>
      <c r="AP69" s="204">
        <f t="shared" si="100"/>
        <v>1387.7413644560997</v>
      </c>
      <c r="AQ69" s="204">
        <f t="shared" si="100"/>
        <v>1388.1217948655194</v>
      </c>
      <c r="AR69" s="204">
        <f t="shared" si="100"/>
        <v>1388.5022252749393</v>
      </c>
      <c r="AS69" s="204">
        <f t="shared" si="100"/>
        <v>1388.882655684359</v>
      </c>
      <c r="AT69" s="204">
        <f t="shared" si="100"/>
        <v>1389.2630860937786</v>
      </c>
      <c r="AU69" s="204">
        <f t="shared" si="100"/>
        <v>1389.6435165031983</v>
      </c>
      <c r="AV69" s="204">
        <f t="shared" si="100"/>
        <v>1390.0239469126179</v>
      </c>
      <c r="AW69" s="204">
        <f t="shared" si="100"/>
        <v>1390.4043773220378</v>
      </c>
      <c r="AX69" s="204">
        <f t="shared" si="100"/>
        <v>1390.7848077314575</v>
      </c>
      <c r="AY69" s="204">
        <f t="shared" si="100"/>
        <v>1391.1652381408771</v>
      </c>
      <c r="AZ69" s="204">
        <f t="shared" si="100"/>
        <v>1391.5456685502968</v>
      </c>
      <c r="BA69" s="204">
        <f t="shared" si="100"/>
        <v>1391.9260989597167</v>
      </c>
      <c r="BB69" s="204">
        <f t="shared" si="100"/>
        <v>1392.3065293691363</v>
      </c>
      <c r="BC69" s="204">
        <f t="shared" si="100"/>
        <v>1392.686959778556</v>
      </c>
      <c r="BD69" s="204">
        <f t="shared" si="100"/>
        <v>1393.0673901879757</v>
      </c>
      <c r="BE69" s="204">
        <f t="shared" si="100"/>
        <v>1393.4478205973953</v>
      </c>
      <c r="BF69" s="204">
        <f t="shared" si="100"/>
        <v>1388.4377696684262</v>
      </c>
      <c r="BG69" s="204">
        <f t="shared" si="100"/>
        <v>1380.4330068847962</v>
      </c>
      <c r="BH69" s="204">
        <f t="shared" si="100"/>
        <v>1372.4282441011665</v>
      </c>
      <c r="BI69" s="204">
        <f t="shared" si="100"/>
        <v>1364.4234813175365</v>
      </c>
      <c r="BJ69" s="204">
        <f t="shared" si="100"/>
        <v>1356.4187185339065</v>
      </c>
      <c r="BK69" s="204">
        <f t="shared" si="100"/>
        <v>1348.4139557502767</v>
      </c>
      <c r="BL69" s="204">
        <f t="shared" si="100"/>
        <v>1340.4091929666467</v>
      </c>
      <c r="BM69" s="204">
        <f t="shared" si="100"/>
        <v>1332.404430183017</v>
      </c>
      <c r="BN69" s="204">
        <f t="shared" si="100"/>
        <v>1324.399667399387</v>
      </c>
      <c r="BO69" s="204">
        <f t="shared" si="100"/>
        <v>1316.3949046157572</v>
      </c>
      <c r="BP69" s="204">
        <f t="shared" si="100"/>
        <v>1308.3901418321273</v>
      </c>
      <c r="BQ69" s="204">
        <f t="shared" si="100"/>
        <v>1300.3853790484973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1292.3806162648675</v>
      </c>
      <c r="BS69" s="204">
        <f t="shared" si="101"/>
        <v>1284.3758534812375</v>
      </c>
      <c r="BT69" s="204">
        <f t="shared" si="101"/>
        <v>1276.3710906976078</v>
      </c>
      <c r="BU69" s="204">
        <f t="shared" si="101"/>
        <v>1268.3663279139778</v>
      </c>
      <c r="BV69" s="204">
        <f t="shared" si="101"/>
        <v>1260.361565130348</v>
      </c>
      <c r="BW69" s="204">
        <f t="shared" si="101"/>
        <v>1252.356802346718</v>
      </c>
      <c r="BX69" s="204">
        <f t="shared" si="101"/>
        <v>1244.3520395630881</v>
      </c>
      <c r="BY69" s="204">
        <f t="shared" si="101"/>
        <v>1236.3472767794583</v>
      </c>
      <c r="BZ69" s="204">
        <f t="shared" si="101"/>
        <v>1228.3425139958283</v>
      </c>
      <c r="CA69" s="204">
        <f t="shared" si="101"/>
        <v>1220.3377512121986</v>
      </c>
      <c r="CB69" s="204">
        <f t="shared" si="101"/>
        <v>1212.3329884285686</v>
      </c>
      <c r="CC69" s="204">
        <f t="shared" si="101"/>
        <v>1204.3282256449388</v>
      </c>
      <c r="CD69" s="204">
        <f t="shared" si="101"/>
        <v>1196.3234628613088</v>
      </c>
      <c r="CE69" s="204">
        <f t="shared" si="101"/>
        <v>1188.3187000776788</v>
      </c>
      <c r="CF69" s="204">
        <f t="shared" si="101"/>
        <v>1180.3139372940491</v>
      </c>
      <c r="CG69" s="204">
        <f t="shared" si="101"/>
        <v>1172.3091745104191</v>
      </c>
      <c r="CH69" s="204">
        <f t="shared" si="101"/>
        <v>1146.0358926808062</v>
      </c>
      <c r="CI69" s="204">
        <f t="shared" si="101"/>
        <v>1114.7802874750157</v>
      </c>
      <c r="CJ69" s="204">
        <f t="shared" si="101"/>
        <v>1083.5246822692252</v>
      </c>
      <c r="CK69" s="204">
        <f t="shared" si="101"/>
        <v>1052.2690770634347</v>
      </c>
      <c r="CL69" s="204">
        <f t="shared" si="101"/>
        <v>1021.013471857644</v>
      </c>
      <c r="CM69" s="204">
        <f t="shared" si="101"/>
        <v>989.75786665185353</v>
      </c>
      <c r="CN69" s="204">
        <f t="shared" si="101"/>
        <v>958.50226144606302</v>
      </c>
      <c r="CO69" s="204">
        <f t="shared" si="101"/>
        <v>927.2466562402725</v>
      </c>
      <c r="CP69" s="204">
        <f t="shared" si="101"/>
        <v>895.99105103448198</v>
      </c>
      <c r="CQ69" s="204">
        <f t="shared" si="101"/>
        <v>864.73544582869147</v>
      </c>
      <c r="CR69" s="204">
        <f t="shared" si="101"/>
        <v>833.47984062290095</v>
      </c>
      <c r="CS69" s="204">
        <f t="shared" si="101"/>
        <v>802.22423541711044</v>
      </c>
      <c r="CT69" s="204">
        <f t="shared" si="101"/>
        <v>770.96863021131992</v>
      </c>
      <c r="CU69" s="204">
        <f t="shared" si="101"/>
        <v>739.7130250055294</v>
      </c>
      <c r="CV69" s="204">
        <f t="shared" si="101"/>
        <v>708.45741979973889</v>
      </c>
      <c r="CW69" s="204">
        <f t="shared" si="101"/>
        <v>677.20181459394837</v>
      </c>
      <c r="CX69" s="204">
        <f t="shared" si="101"/>
        <v>675.50838416330873</v>
      </c>
      <c r="CY69" s="204">
        <f t="shared" si="101"/>
        <v>690.23838416330887</v>
      </c>
      <c r="CZ69" s="204">
        <f t="shared" si="101"/>
        <v>704.96838416330888</v>
      </c>
      <c r="DA69" s="204">
        <f t="shared" si="101"/>
        <v>719.6983841633089</v>
      </c>
    </row>
    <row r="70" spans="1:105" s="204" customFormat="1">
      <c r="A70" s="204" t="str">
        <f>Income!A85</f>
        <v>Cash transfer - official</v>
      </c>
      <c r="F70" s="204">
        <f t="shared" si="100"/>
        <v>22422.322201369043</v>
      </c>
      <c r="G70" s="204">
        <f t="shared" si="100"/>
        <v>22422.322201369043</v>
      </c>
      <c r="H70" s="204">
        <f t="shared" si="100"/>
        <v>22422.322201369043</v>
      </c>
      <c r="I70" s="204">
        <f t="shared" si="100"/>
        <v>22422.322201369043</v>
      </c>
      <c r="J70" s="204">
        <f t="shared" si="100"/>
        <v>22422.322201369043</v>
      </c>
      <c r="K70" s="204">
        <f t="shared" si="100"/>
        <v>22422.322201369043</v>
      </c>
      <c r="L70" s="204">
        <f t="shared" si="100"/>
        <v>22422.322201369043</v>
      </c>
      <c r="M70" s="204">
        <f t="shared" si="100"/>
        <v>22422.322201369043</v>
      </c>
      <c r="N70" s="204">
        <f t="shared" si="100"/>
        <v>22422.322201369043</v>
      </c>
      <c r="O70" s="204">
        <f t="shared" si="100"/>
        <v>22422.322201369043</v>
      </c>
      <c r="P70" s="204">
        <f t="shared" si="100"/>
        <v>22422.322201369043</v>
      </c>
      <c r="Q70" s="204">
        <f t="shared" si="100"/>
        <v>22422.322201369043</v>
      </c>
      <c r="R70" s="204">
        <f t="shared" si="100"/>
        <v>22422.322201369043</v>
      </c>
      <c r="S70" s="204">
        <f t="shared" si="100"/>
        <v>22422.322201369043</v>
      </c>
      <c r="T70" s="204">
        <f t="shared" si="100"/>
        <v>22422.322201369043</v>
      </c>
      <c r="U70" s="204">
        <f t="shared" si="100"/>
        <v>22422.322201369043</v>
      </c>
      <c r="V70" s="204">
        <f t="shared" si="100"/>
        <v>22422.322201369043</v>
      </c>
      <c r="W70" s="204">
        <f t="shared" si="100"/>
        <v>22422.322201369043</v>
      </c>
      <c r="X70" s="204">
        <f t="shared" si="100"/>
        <v>22422.177293685912</v>
      </c>
      <c r="Y70" s="204">
        <f t="shared" si="100"/>
        <v>22421.887478319652</v>
      </c>
      <c r="Z70" s="204">
        <f t="shared" si="100"/>
        <v>22421.597662953391</v>
      </c>
      <c r="AA70" s="204">
        <f t="shared" si="100"/>
        <v>22421.30784758713</v>
      </c>
      <c r="AB70" s="204">
        <f t="shared" si="100"/>
        <v>22421.018032220869</v>
      </c>
      <c r="AC70" s="204">
        <f t="shared" si="100"/>
        <v>22420.728216854608</v>
      </c>
      <c r="AD70" s="204">
        <f t="shared" si="100"/>
        <v>22420.438401488347</v>
      </c>
      <c r="AE70" s="204">
        <f t="shared" si="100"/>
        <v>22420.148586122086</v>
      </c>
      <c r="AF70" s="204">
        <f t="shared" si="100"/>
        <v>22419.858770755825</v>
      </c>
      <c r="AG70" s="204">
        <f t="shared" si="100"/>
        <v>22419.568955389565</v>
      </c>
      <c r="AH70" s="204">
        <f t="shared" si="100"/>
        <v>22419.279140023304</v>
      </c>
      <c r="AI70" s="204">
        <f t="shared" si="100"/>
        <v>22418.989324657043</v>
      </c>
      <c r="AJ70" s="204">
        <f t="shared" si="100"/>
        <v>22418.699509290782</v>
      </c>
      <c r="AK70" s="204">
        <f t="shared" si="100"/>
        <v>22418.409693924521</v>
      </c>
      <c r="AL70" s="204">
        <f t="shared" si="100"/>
        <v>22418.11987855826</v>
      </c>
      <c r="AM70" s="204">
        <f t="shared" si="100"/>
        <v>22417.830063191999</v>
      </c>
      <c r="AN70" s="204">
        <f t="shared" si="100"/>
        <v>22417.540247825738</v>
      </c>
      <c r="AO70" s="204">
        <f t="shared" si="100"/>
        <v>22417.250432459477</v>
      </c>
      <c r="AP70" s="204">
        <f t="shared" si="100"/>
        <v>22416.960617093217</v>
      </c>
      <c r="AQ70" s="204">
        <f t="shared" si="100"/>
        <v>22416.670801726956</v>
      </c>
      <c r="AR70" s="204">
        <f t="shared" si="100"/>
        <v>22416.380986360695</v>
      </c>
      <c r="AS70" s="204">
        <f t="shared" si="100"/>
        <v>22416.091170994434</v>
      </c>
      <c r="AT70" s="204">
        <f t="shared" si="100"/>
        <v>22415.801355628173</v>
      </c>
      <c r="AU70" s="204">
        <f t="shared" si="100"/>
        <v>22415.511540261912</v>
      </c>
      <c r="AV70" s="204">
        <f t="shared" si="100"/>
        <v>22415.221724895651</v>
      </c>
      <c r="AW70" s="204">
        <f t="shared" si="100"/>
        <v>22414.93190952939</v>
      </c>
      <c r="AX70" s="204">
        <f t="shared" si="100"/>
        <v>22414.64209416313</v>
      </c>
      <c r="AY70" s="204">
        <f t="shared" si="100"/>
        <v>22414.352278796869</v>
      </c>
      <c r="AZ70" s="204">
        <f t="shared" si="100"/>
        <v>22414.062463430608</v>
      </c>
      <c r="BA70" s="204">
        <f t="shared" si="100"/>
        <v>22413.772648064347</v>
      </c>
      <c r="BB70" s="204">
        <f t="shared" si="100"/>
        <v>22413.482832698086</v>
      </c>
      <c r="BC70" s="204">
        <f t="shared" si="100"/>
        <v>22413.193017331825</v>
      </c>
      <c r="BD70" s="204">
        <f t="shared" si="100"/>
        <v>22412.903201965564</v>
      </c>
      <c r="BE70" s="204">
        <f t="shared" si="100"/>
        <v>22412.613386599303</v>
      </c>
      <c r="BF70" s="204">
        <f t="shared" si="100"/>
        <v>22262.689614566796</v>
      </c>
      <c r="BG70" s="204">
        <f t="shared" si="100"/>
        <v>22029.635866608598</v>
      </c>
      <c r="BH70" s="204">
        <f t="shared" si="100"/>
        <v>21796.5821186504</v>
      </c>
      <c r="BI70" s="204">
        <f t="shared" si="100"/>
        <v>21563.528370692202</v>
      </c>
      <c r="BJ70" s="204">
        <f t="shared" si="100"/>
        <v>21330.474622734004</v>
      </c>
      <c r="BK70" s="204">
        <f t="shared" si="100"/>
        <v>21097.420874775806</v>
      </c>
      <c r="BL70" s="204">
        <f t="shared" si="100"/>
        <v>20864.367126817604</v>
      </c>
      <c r="BM70" s="204">
        <f t="shared" si="100"/>
        <v>20631.313378859406</v>
      </c>
      <c r="BN70" s="204">
        <f t="shared" si="100"/>
        <v>20398.259630901208</v>
      </c>
      <c r="BO70" s="204">
        <f t="shared" si="100"/>
        <v>20165.20588294301</v>
      </c>
      <c r="BP70" s="204">
        <f t="shared" si="100"/>
        <v>19932.152134984812</v>
      </c>
      <c r="BQ70" s="204">
        <f t="shared" si="100"/>
        <v>19699.098387026614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19466.044639068412</v>
      </c>
      <c r="BS70" s="204">
        <f t="shared" si="102"/>
        <v>19232.990891110214</v>
      </c>
      <c r="BT70" s="204">
        <f t="shared" si="102"/>
        <v>18999.937143152016</v>
      </c>
      <c r="BU70" s="204">
        <f t="shared" si="102"/>
        <v>18766.883395193818</v>
      </c>
      <c r="BV70" s="204">
        <f t="shared" si="102"/>
        <v>18533.829647235616</v>
      </c>
      <c r="BW70" s="204">
        <f t="shared" si="102"/>
        <v>18300.775899277418</v>
      </c>
      <c r="BX70" s="204">
        <f t="shared" si="102"/>
        <v>18067.72215131922</v>
      </c>
      <c r="BY70" s="204">
        <f t="shared" si="102"/>
        <v>17834.668403361022</v>
      </c>
      <c r="BZ70" s="204">
        <f t="shared" si="102"/>
        <v>17601.614655402824</v>
      </c>
      <c r="CA70" s="204">
        <f t="shared" si="102"/>
        <v>17368.560907444626</v>
      </c>
      <c r="CB70" s="204">
        <f t="shared" si="102"/>
        <v>17135.507159486428</v>
      </c>
      <c r="CC70" s="204">
        <f t="shared" si="102"/>
        <v>16902.453411528226</v>
      </c>
      <c r="CD70" s="204">
        <f t="shared" si="102"/>
        <v>16669.399663570028</v>
      </c>
      <c r="CE70" s="204">
        <f t="shared" si="102"/>
        <v>16436.34591561183</v>
      </c>
      <c r="CF70" s="204">
        <f t="shared" si="102"/>
        <v>16203.292167653632</v>
      </c>
      <c r="CG70" s="204">
        <f t="shared" si="102"/>
        <v>15970.238419695432</v>
      </c>
      <c r="CH70" s="204">
        <f t="shared" si="102"/>
        <v>15628.930442098828</v>
      </c>
      <c r="CI70" s="204">
        <f t="shared" si="102"/>
        <v>15258.098583691748</v>
      </c>
      <c r="CJ70" s="204">
        <f t="shared" si="102"/>
        <v>14887.266725284668</v>
      </c>
      <c r="CK70" s="204">
        <f t="shared" si="102"/>
        <v>14516.434866877587</v>
      </c>
      <c r="CL70" s="204">
        <f t="shared" si="102"/>
        <v>14145.603008470509</v>
      </c>
      <c r="CM70" s="204">
        <f t="shared" si="102"/>
        <v>13774.771150063429</v>
      </c>
      <c r="CN70" s="204">
        <f t="shared" si="102"/>
        <v>13403.939291656348</v>
      </c>
      <c r="CO70" s="204">
        <f t="shared" si="102"/>
        <v>13033.107433249268</v>
      </c>
      <c r="CP70" s="204">
        <f t="shared" si="102"/>
        <v>12662.275574842188</v>
      </c>
      <c r="CQ70" s="204">
        <f t="shared" si="102"/>
        <v>12291.443716435107</v>
      </c>
      <c r="CR70" s="204">
        <f t="shared" si="102"/>
        <v>11920.611858028029</v>
      </c>
      <c r="CS70" s="204">
        <f t="shared" si="102"/>
        <v>11549.779999620949</v>
      </c>
      <c r="CT70" s="204">
        <f t="shared" si="102"/>
        <v>11178.948141213868</v>
      </c>
      <c r="CU70" s="204">
        <f t="shared" si="102"/>
        <v>10808.116282806788</v>
      </c>
      <c r="CV70" s="204">
        <f t="shared" si="102"/>
        <v>10437.28442439971</v>
      </c>
      <c r="CW70" s="204">
        <f t="shared" si="102"/>
        <v>10066.452565992629</v>
      </c>
      <c r="CX70" s="204">
        <f t="shared" si="102"/>
        <v>9208.9790451329591</v>
      </c>
      <c r="CY70" s="204">
        <f t="shared" si="102"/>
        <v>8081.1490451329573</v>
      </c>
      <c r="CZ70" s="204">
        <f t="shared" si="102"/>
        <v>6953.3190451329556</v>
      </c>
      <c r="DA70" s="204">
        <f t="shared" si="102"/>
        <v>5825.4890451329538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1534.6938775510205</v>
      </c>
      <c r="G71" s="204">
        <f t="shared" si="103"/>
        <v>1534.6938775510205</v>
      </c>
      <c r="H71" s="204">
        <f t="shared" si="103"/>
        <v>1534.6938775510205</v>
      </c>
      <c r="I71" s="204">
        <f t="shared" si="103"/>
        <v>1534.6938775510205</v>
      </c>
      <c r="J71" s="204">
        <f t="shared" si="103"/>
        <v>1534.6938775510205</v>
      </c>
      <c r="K71" s="204">
        <f t="shared" si="103"/>
        <v>1534.6938775510205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1534.6938775510205</v>
      </c>
      <c r="M71" s="204">
        <f t="shared" si="103"/>
        <v>1534.6938775510205</v>
      </c>
      <c r="N71" s="204">
        <f t="shared" si="103"/>
        <v>1534.6938775510205</v>
      </c>
      <c r="O71" s="204">
        <f t="shared" si="103"/>
        <v>1534.6938775510205</v>
      </c>
      <c r="P71" s="204">
        <f t="shared" si="103"/>
        <v>1534.6938775510205</v>
      </c>
      <c r="Q71" s="204">
        <f t="shared" si="103"/>
        <v>1534.6938775510205</v>
      </c>
      <c r="R71" s="204">
        <f t="shared" si="103"/>
        <v>1534.6938775510205</v>
      </c>
      <c r="S71" s="204">
        <f t="shared" si="103"/>
        <v>1534.6938775510205</v>
      </c>
      <c r="T71" s="204">
        <f t="shared" si="103"/>
        <v>1534.6938775510205</v>
      </c>
      <c r="U71" s="204">
        <f t="shared" si="103"/>
        <v>1534.6938775510205</v>
      </c>
      <c r="V71" s="204">
        <f t="shared" si="103"/>
        <v>1534.6938775510205</v>
      </c>
      <c r="W71" s="204">
        <f t="shared" si="103"/>
        <v>1534.6938775510205</v>
      </c>
      <c r="X71" s="204">
        <f t="shared" si="103"/>
        <v>1551.4810987686215</v>
      </c>
      <c r="Y71" s="204">
        <f t="shared" si="103"/>
        <v>1585.0555412038234</v>
      </c>
      <c r="Z71" s="204">
        <f t="shared" si="103"/>
        <v>1618.6299836390253</v>
      </c>
      <c r="AA71" s="204">
        <f t="shared" si="103"/>
        <v>1652.2044260742273</v>
      </c>
      <c r="AB71" s="204">
        <f t="shared" si="103"/>
        <v>1685.7788685094292</v>
      </c>
      <c r="AC71" s="204">
        <f t="shared" si="103"/>
        <v>1719.3533109446312</v>
      </c>
      <c r="AD71" s="204">
        <f t="shared" si="103"/>
        <v>1752.9277533798329</v>
      </c>
      <c r="AE71" s="204">
        <f t="shared" si="103"/>
        <v>1786.5021958150348</v>
      </c>
      <c r="AF71" s="204">
        <f t="shared" si="103"/>
        <v>1820.0766382502368</v>
      </c>
      <c r="AG71" s="204">
        <f t="shared" si="103"/>
        <v>1853.6510806854387</v>
      </c>
      <c r="AH71" s="204">
        <f t="shared" si="103"/>
        <v>1887.2255231206407</v>
      </c>
      <c r="AI71" s="204">
        <f t="shared" si="103"/>
        <v>1920.7999655558426</v>
      </c>
      <c r="AJ71" s="204">
        <f t="shared" si="103"/>
        <v>1954.3744079910446</v>
      </c>
      <c r="AK71" s="204">
        <f t="shared" si="103"/>
        <v>1987.9488504262465</v>
      </c>
      <c r="AL71" s="204">
        <f t="shared" si="103"/>
        <v>2021.5232928614485</v>
      </c>
      <c r="AM71" s="204">
        <f t="shared" si="103"/>
        <v>2055.0977352966502</v>
      </c>
      <c r="AN71" s="204">
        <f t="shared" si="103"/>
        <v>2088.6721777318521</v>
      </c>
      <c r="AO71" s="204">
        <f t="shared" si="103"/>
        <v>2122.2466201670541</v>
      </c>
      <c r="AP71" s="204">
        <f t="shared" si="103"/>
        <v>2155.821062602256</v>
      </c>
      <c r="AQ71" s="204">
        <f t="shared" si="103"/>
        <v>2189.395505037458</v>
      </c>
      <c r="AR71" s="204">
        <f t="shared" si="103"/>
        <v>2222.9699474726599</v>
      </c>
      <c r="AS71" s="204">
        <f t="shared" si="103"/>
        <v>2256.5443899078618</v>
      </c>
      <c r="AT71" s="204">
        <f t="shared" si="103"/>
        <v>2290.1188323430638</v>
      </c>
      <c r="AU71" s="204">
        <f t="shared" si="103"/>
        <v>2323.6932747782657</v>
      </c>
      <c r="AV71" s="204">
        <f t="shared" si="103"/>
        <v>2357.2677172134677</v>
      </c>
      <c r="AW71" s="204">
        <f t="shared" si="103"/>
        <v>2390.8421596486696</v>
      </c>
      <c r="AX71" s="204">
        <f t="shared" si="103"/>
        <v>2424.4166020838716</v>
      </c>
      <c r="AY71" s="204">
        <f t="shared" si="103"/>
        <v>2457.9910445190735</v>
      </c>
      <c r="AZ71" s="204">
        <f t="shared" si="103"/>
        <v>2491.5654869542755</v>
      </c>
      <c r="BA71" s="204">
        <f t="shared" si="103"/>
        <v>2525.1399293894774</v>
      </c>
      <c r="BB71" s="204">
        <f t="shared" si="103"/>
        <v>2558.7143718246789</v>
      </c>
      <c r="BC71" s="204">
        <f t="shared" si="103"/>
        <v>2592.2888142598813</v>
      </c>
      <c r="BD71" s="204">
        <f t="shared" si="103"/>
        <v>2625.8632566950828</v>
      </c>
      <c r="BE71" s="204">
        <f t="shared" si="103"/>
        <v>2659.4376991302852</v>
      </c>
      <c r="BF71" s="204">
        <f t="shared" si="103"/>
        <v>2711.5070643642071</v>
      </c>
      <c r="BG71" s="204">
        <f t="shared" si="103"/>
        <v>2773.8513867085294</v>
      </c>
      <c r="BH71" s="204">
        <f t="shared" si="103"/>
        <v>2836.1957090528517</v>
      </c>
      <c r="BI71" s="204">
        <f t="shared" si="103"/>
        <v>2898.5400313971741</v>
      </c>
      <c r="BJ71" s="204">
        <f t="shared" si="103"/>
        <v>2960.8843537414964</v>
      </c>
      <c r="BK71" s="204">
        <f t="shared" si="103"/>
        <v>3023.2286760858187</v>
      </c>
      <c r="BL71" s="204">
        <f t="shared" si="103"/>
        <v>3085.5729984301411</v>
      </c>
      <c r="BM71" s="204">
        <f t="shared" si="103"/>
        <v>3147.9173207744634</v>
      </c>
      <c r="BN71" s="204">
        <f t="shared" si="103"/>
        <v>3210.2616431187857</v>
      </c>
      <c r="BO71" s="204">
        <f t="shared" si="103"/>
        <v>3272.6059654631081</v>
      </c>
      <c r="BP71" s="204">
        <f t="shared" si="103"/>
        <v>3334.9502878074304</v>
      </c>
      <c r="BQ71" s="204">
        <f t="shared" si="103"/>
        <v>3397.2946101517527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3459.6389324960751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3521.9832548403974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3584.3275771847198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3646.6718995290421</v>
      </c>
      <c r="BV71" s="204">
        <f t="shared" si="104"/>
        <v>3709.0162218733644</v>
      </c>
      <c r="BW71" s="204">
        <f t="shared" si="104"/>
        <v>3771.3605442176868</v>
      </c>
      <c r="BX71" s="204">
        <f t="shared" si="104"/>
        <v>3833.7048665620091</v>
      </c>
      <c r="BY71" s="204">
        <f t="shared" si="104"/>
        <v>3896.0491889063314</v>
      </c>
      <c r="BZ71" s="204">
        <f t="shared" si="104"/>
        <v>3958.3935112506538</v>
      </c>
      <c r="CA71" s="204">
        <f t="shared" si="104"/>
        <v>4020.7378335949761</v>
      </c>
      <c r="CB71" s="204">
        <f t="shared" si="104"/>
        <v>4083.082155939298</v>
      </c>
      <c r="CC71" s="204">
        <f t="shared" si="104"/>
        <v>4145.4264782836208</v>
      </c>
      <c r="CD71" s="204">
        <f t="shared" si="104"/>
        <v>4207.7708006279427</v>
      </c>
      <c r="CE71" s="204">
        <f t="shared" si="104"/>
        <v>4270.1151229722655</v>
      </c>
      <c r="CF71" s="204">
        <f t="shared" si="104"/>
        <v>4332.4594453165873</v>
      </c>
      <c r="CG71" s="204">
        <f t="shared" si="104"/>
        <v>4394.8037676609101</v>
      </c>
      <c r="CH71" s="204">
        <f t="shared" si="104"/>
        <v>4529.7453494672191</v>
      </c>
      <c r="CI71" s="204">
        <f t="shared" si="104"/>
        <v>4684.4861838540719</v>
      </c>
      <c r="CJ71" s="204">
        <f t="shared" si="104"/>
        <v>4839.2270182409238</v>
      </c>
      <c r="CK71" s="204">
        <f t="shared" si="104"/>
        <v>4993.9678526277758</v>
      </c>
      <c r="CL71" s="204">
        <f t="shared" si="104"/>
        <v>5148.7086870146286</v>
      </c>
      <c r="CM71" s="204">
        <f t="shared" si="104"/>
        <v>5303.4495214014805</v>
      </c>
      <c r="CN71" s="204">
        <f t="shared" si="104"/>
        <v>5458.1903557883325</v>
      </c>
      <c r="CO71" s="204">
        <f t="shared" si="104"/>
        <v>5612.9311901751844</v>
      </c>
      <c r="CP71" s="204">
        <f t="shared" si="104"/>
        <v>5767.6720245620372</v>
      </c>
      <c r="CQ71" s="204">
        <f t="shared" si="104"/>
        <v>5922.4128589488892</v>
      </c>
      <c r="CR71" s="204">
        <f t="shared" si="104"/>
        <v>6077.153693335742</v>
      </c>
      <c r="CS71" s="204">
        <f t="shared" si="104"/>
        <v>6231.8945277225939</v>
      </c>
      <c r="CT71" s="204">
        <f t="shared" si="104"/>
        <v>6386.6353621094459</v>
      </c>
      <c r="CU71" s="204">
        <f t="shared" si="104"/>
        <v>6541.3761964962978</v>
      </c>
      <c r="CV71" s="204">
        <f t="shared" si="104"/>
        <v>6696.1170308831497</v>
      </c>
      <c r="CW71" s="204">
        <f t="shared" si="104"/>
        <v>6850.8578652700025</v>
      </c>
      <c r="CX71" s="204">
        <f t="shared" si="104"/>
        <v>7096.6203061224496</v>
      </c>
      <c r="CY71" s="204">
        <f t="shared" si="104"/>
        <v>7392.9503061224495</v>
      </c>
      <c r="CZ71" s="204">
        <f t="shared" si="104"/>
        <v>7689.2803061224495</v>
      </c>
      <c r="DA71" s="204">
        <f t="shared" si="104"/>
        <v>7985.6103061224494</v>
      </c>
    </row>
    <row r="72" spans="1:105" s="204" customFormat="1">
      <c r="A72" s="204" t="str">
        <f>Income!A88</f>
        <v>TOTAL</v>
      </c>
      <c r="F72" s="204">
        <f>SUM(F59:F71)</f>
        <v>43439.214404442886</v>
      </c>
      <c r="G72" s="204">
        <f t="shared" ref="G72:BR72" si="105">SUM(G59:G71)</f>
        <v>43098.954404442884</v>
      </c>
      <c r="H72" s="204">
        <f t="shared" si="105"/>
        <v>42758.694404442882</v>
      </c>
      <c r="I72" s="204">
        <f t="shared" si="105"/>
        <v>42418.434404442887</v>
      </c>
      <c r="J72" s="204">
        <f t="shared" si="105"/>
        <v>42078.174404442878</v>
      </c>
      <c r="K72" s="204">
        <f t="shared" si="105"/>
        <v>41737.914404442883</v>
      </c>
      <c r="L72" s="204">
        <f t="shared" si="105"/>
        <v>41397.654404442881</v>
      </c>
      <c r="M72" s="204">
        <f t="shared" si="105"/>
        <v>41057.394404442879</v>
      </c>
      <c r="N72" s="204">
        <f t="shared" si="105"/>
        <v>40717.134404442884</v>
      </c>
      <c r="O72" s="204">
        <f t="shared" si="105"/>
        <v>40376.874404442882</v>
      </c>
      <c r="P72" s="204">
        <f t="shared" si="105"/>
        <v>40036.61440444288</v>
      </c>
      <c r="Q72" s="204">
        <f t="shared" si="105"/>
        <v>39696.354404442885</v>
      </c>
      <c r="R72" s="204">
        <f t="shared" si="105"/>
        <v>39356.094404442883</v>
      </c>
      <c r="S72" s="204">
        <f t="shared" si="105"/>
        <v>39015.834404442881</v>
      </c>
      <c r="T72" s="204">
        <f t="shared" si="105"/>
        <v>38675.574404442887</v>
      </c>
      <c r="U72" s="204">
        <f t="shared" si="105"/>
        <v>38335.314404442885</v>
      </c>
      <c r="V72" s="204">
        <f t="shared" si="105"/>
        <v>37995.054404442883</v>
      </c>
      <c r="W72" s="204">
        <f t="shared" si="105"/>
        <v>37654.794404442888</v>
      </c>
      <c r="X72" s="204">
        <f t="shared" si="105"/>
        <v>37587.313633657337</v>
      </c>
      <c r="Y72" s="204">
        <f t="shared" si="105"/>
        <v>37792.612092086238</v>
      </c>
      <c r="Z72" s="204">
        <f t="shared" si="105"/>
        <v>37997.910550515138</v>
      </c>
      <c r="AA72" s="204">
        <f t="shared" si="105"/>
        <v>38203.209008944046</v>
      </c>
      <c r="AB72" s="204">
        <f t="shared" si="105"/>
        <v>38408.507467372954</v>
      </c>
      <c r="AC72" s="204">
        <f t="shared" si="105"/>
        <v>38613.805925801855</v>
      </c>
      <c r="AD72" s="204">
        <f t="shared" si="105"/>
        <v>38819.104384230755</v>
      </c>
      <c r="AE72" s="204">
        <f t="shared" si="105"/>
        <v>39024.402842659663</v>
      </c>
      <c r="AF72" s="204">
        <f t="shared" si="105"/>
        <v>39229.701301088564</v>
      </c>
      <c r="AG72" s="204">
        <f t="shared" si="105"/>
        <v>39434.999759517472</v>
      </c>
      <c r="AH72" s="204">
        <f t="shared" si="105"/>
        <v>39640.29821794638</v>
      </c>
      <c r="AI72" s="204">
        <f t="shared" si="105"/>
        <v>39845.59667637528</v>
      </c>
      <c r="AJ72" s="204">
        <f t="shared" si="105"/>
        <v>40050.895134804188</v>
      </c>
      <c r="AK72" s="204">
        <f t="shared" si="105"/>
        <v>40256.193593233089</v>
      </c>
      <c r="AL72" s="204">
        <f t="shared" si="105"/>
        <v>40461.49205166199</v>
      </c>
      <c r="AM72" s="204">
        <f t="shared" si="105"/>
        <v>40666.79051009089</v>
      </c>
      <c r="AN72" s="204">
        <f t="shared" si="105"/>
        <v>40872.088968519798</v>
      </c>
      <c r="AO72" s="204">
        <f t="shared" si="105"/>
        <v>41077.387426948706</v>
      </c>
      <c r="AP72" s="204">
        <f t="shared" si="105"/>
        <v>41282.685885377607</v>
      </c>
      <c r="AQ72" s="204">
        <f t="shared" si="105"/>
        <v>41487.984343806507</v>
      </c>
      <c r="AR72" s="204">
        <f t="shared" si="105"/>
        <v>41693.282802235415</v>
      </c>
      <c r="AS72" s="204">
        <f t="shared" si="105"/>
        <v>41898.581260664316</v>
      </c>
      <c r="AT72" s="204">
        <f t="shared" si="105"/>
        <v>42103.879719093216</v>
      </c>
      <c r="AU72" s="204">
        <f t="shared" si="105"/>
        <v>42309.178177522124</v>
      </c>
      <c r="AV72" s="204">
        <f t="shared" si="105"/>
        <v>42514.476635951025</v>
      </c>
      <c r="AW72" s="204">
        <f t="shared" si="105"/>
        <v>42719.775094379933</v>
      </c>
      <c r="AX72" s="204">
        <f t="shared" si="105"/>
        <v>42925.073552808841</v>
      </c>
      <c r="AY72" s="204">
        <f t="shared" si="105"/>
        <v>43130.372011237749</v>
      </c>
      <c r="AZ72" s="204">
        <f t="shared" si="105"/>
        <v>43335.670469666649</v>
      </c>
      <c r="BA72" s="204">
        <f t="shared" si="105"/>
        <v>43540.96892809555</v>
      </c>
      <c r="BB72" s="204">
        <f t="shared" si="105"/>
        <v>43746.267386524458</v>
      </c>
      <c r="BC72" s="204">
        <f t="shared" si="105"/>
        <v>43951.565844953358</v>
      </c>
      <c r="BD72" s="204">
        <f t="shared" si="105"/>
        <v>44156.864303382259</v>
      </c>
      <c r="BE72" s="204">
        <f t="shared" si="105"/>
        <v>44362.162761811167</v>
      </c>
      <c r="BF72" s="204">
        <f t="shared" si="105"/>
        <v>45910.834196344498</v>
      </c>
      <c r="BG72" s="204">
        <f t="shared" si="105"/>
        <v>48205.823950935846</v>
      </c>
      <c r="BH72" s="204">
        <f t="shared" si="105"/>
        <v>50500.813705527216</v>
      </c>
      <c r="BI72" s="204">
        <f t="shared" si="105"/>
        <v>52795.803460118565</v>
      </c>
      <c r="BJ72" s="204">
        <f t="shared" si="105"/>
        <v>55090.793214709927</v>
      </c>
      <c r="BK72" s="204">
        <f t="shared" si="105"/>
        <v>57385.782969301283</v>
      </c>
      <c r="BL72" s="204">
        <f t="shared" si="105"/>
        <v>59680.772723892638</v>
      </c>
      <c r="BM72" s="204">
        <f t="shared" si="105"/>
        <v>61975.762478483986</v>
      </c>
      <c r="BN72" s="204">
        <f t="shared" si="105"/>
        <v>64270.752233075356</v>
      </c>
      <c r="BO72" s="204">
        <f t="shared" si="105"/>
        <v>66565.741987666712</v>
      </c>
      <c r="BP72" s="204">
        <f t="shared" si="105"/>
        <v>68860.731742258067</v>
      </c>
      <c r="BQ72" s="204">
        <f t="shared" si="105"/>
        <v>71155.721496849437</v>
      </c>
      <c r="BR72" s="204">
        <f t="shared" si="105"/>
        <v>73450.711251440778</v>
      </c>
      <c r="BS72" s="204">
        <f t="shared" ref="BS72:DA72" si="106">SUM(BS59:BS71)</f>
        <v>75745.701006032134</v>
      </c>
      <c r="BT72" s="204">
        <f t="shared" si="106"/>
        <v>78040.690760623489</v>
      </c>
      <c r="BU72" s="204">
        <f t="shared" si="106"/>
        <v>80335.680515214844</v>
      </c>
      <c r="BV72" s="204">
        <f t="shared" si="106"/>
        <v>82630.670269806214</v>
      </c>
      <c r="BW72" s="204">
        <f t="shared" si="106"/>
        <v>84925.66002439757</v>
      </c>
      <c r="BX72" s="204">
        <f t="shared" si="106"/>
        <v>87220.649778988925</v>
      </c>
      <c r="BY72" s="204">
        <f t="shared" si="106"/>
        <v>89515.639533580266</v>
      </c>
      <c r="BZ72" s="204">
        <f t="shared" si="106"/>
        <v>91810.629288171651</v>
      </c>
      <c r="CA72" s="204">
        <f t="shared" si="106"/>
        <v>94105.619042762992</v>
      </c>
      <c r="CB72" s="204">
        <f t="shared" si="106"/>
        <v>96400.608797354347</v>
      </c>
      <c r="CC72" s="204">
        <f t="shared" si="106"/>
        <v>98695.598551945732</v>
      </c>
      <c r="CD72" s="204">
        <f t="shared" si="106"/>
        <v>100990.58830653707</v>
      </c>
      <c r="CE72" s="204">
        <f t="shared" si="106"/>
        <v>103285.57806112843</v>
      </c>
      <c r="CF72" s="204">
        <f t="shared" si="106"/>
        <v>105580.56781571978</v>
      </c>
      <c r="CG72" s="204">
        <f t="shared" si="106"/>
        <v>107875.55757031114</v>
      </c>
      <c r="CH72" s="204">
        <f t="shared" si="106"/>
        <v>115004.50770016108</v>
      </c>
      <c r="CI72" s="204">
        <f t="shared" si="106"/>
        <v>123451.81065962702</v>
      </c>
      <c r="CJ72" s="204">
        <f t="shared" si="106"/>
        <v>131899.113619093</v>
      </c>
      <c r="CK72" s="204">
        <f t="shared" si="106"/>
        <v>140346.41657855897</v>
      </c>
      <c r="CL72" s="204">
        <f t="shared" si="106"/>
        <v>148793.71953802492</v>
      </c>
      <c r="CM72" s="204">
        <f t="shared" si="106"/>
        <v>157241.02249749092</v>
      </c>
      <c r="CN72" s="204">
        <f t="shared" si="106"/>
        <v>165688.32545695684</v>
      </c>
      <c r="CO72" s="204">
        <f t="shared" si="106"/>
        <v>174135.62841642281</v>
      </c>
      <c r="CP72" s="204">
        <f t="shared" si="106"/>
        <v>182582.93137588876</v>
      </c>
      <c r="CQ72" s="204">
        <f t="shared" si="106"/>
        <v>191030.23433535479</v>
      </c>
      <c r="CR72" s="204">
        <f t="shared" si="106"/>
        <v>199477.53729482071</v>
      </c>
      <c r="CS72" s="204">
        <f t="shared" si="106"/>
        <v>207924.84025428668</v>
      </c>
      <c r="CT72" s="204">
        <f t="shared" si="106"/>
        <v>216372.14321375266</v>
      </c>
      <c r="CU72" s="204">
        <f t="shared" si="106"/>
        <v>224819.44617321863</v>
      </c>
      <c r="CV72" s="204">
        <f t="shared" si="106"/>
        <v>233266.74913268455</v>
      </c>
      <c r="CW72" s="204">
        <f t="shared" si="106"/>
        <v>241714.05209215055</v>
      </c>
      <c r="CX72" s="204">
        <f t="shared" si="106"/>
        <v>251017.96093481698</v>
      </c>
      <c r="CY72" s="204">
        <f t="shared" si="106"/>
        <v>260797.76193481698</v>
      </c>
      <c r="CZ72" s="204">
        <f t="shared" si="106"/>
        <v>270577.56293481693</v>
      </c>
      <c r="DA72" s="204">
        <f t="shared" si="106"/>
        <v>280357.36393481703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23.340655075598217</v>
      </c>
      <c r="D108" s="212">
        <f>BU42</f>
        <v>31.495099505761225</v>
      </c>
      <c r="E108" s="212">
        <f>CR42</f>
        <v>98.980630844388045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10.547317661241708</v>
      </c>
      <c r="D109" s="212">
        <f t="shared" ref="D109:D120" si="108">BU43</f>
        <v>136.7369963369963</v>
      </c>
      <c r="E109" s="212">
        <f t="shared" ref="E109:E120" si="109">CR43</f>
        <v>953.0897597977247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13.215316197200185</v>
      </c>
      <c r="D110" s="212">
        <f t="shared" si="108"/>
        <v>29.628005341592861</v>
      </c>
      <c r="E110" s="212">
        <f t="shared" si="109"/>
        <v>50.545981112800568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118459.07476518708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4.2194092827004218E-2</v>
      </c>
      <c r="D111" s="212">
        <f t="shared" si="108"/>
        <v>32.446886446886438</v>
      </c>
      <c r="E111" s="212">
        <f t="shared" si="109"/>
        <v>45.714285714285758</v>
      </c>
      <c r="F111" s="212">
        <v>0</v>
      </c>
      <c r="AD111" s="217" t="s">
        <v>119</v>
      </c>
      <c r="AE111" s="212">
        <f>AE109/AE110</f>
        <v>0.11270256543433507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79.011754068716087</v>
      </c>
      <c r="D112" s="212">
        <f t="shared" si="108"/>
        <v>341.7842490842491</v>
      </c>
      <c r="E112" s="212">
        <f t="shared" si="109"/>
        <v>807.49431099873607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-1.4228528237220763</v>
      </c>
      <c r="D113" s="212">
        <f t="shared" si="108"/>
        <v>-5.3364562675331939</v>
      </c>
      <c r="E113" s="212">
        <f t="shared" si="109"/>
        <v>-0.34636667927908305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25.910469361020809</v>
      </c>
      <c r="D114" s="212">
        <f t="shared" si="108"/>
        <v>-36.707980316231897</v>
      </c>
      <c r="E114" s="212">
        <f t="shared" si="109"/>
        <v>-351.54961992347438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1276.4835164835163</v>
      </c>
      <c r="E115" s="212">
        <f t="shared" si="109"/>
        <v>5792.3640960809107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-20.892103676913798</v>
      </c>
      <c r="D116" s="212">
        <f t="shared" si="108"/>
        <v>261.6351648351648</v>
      </c>
      <c r="E116" s="212">
        <f t="shared" si="109"/>
        <v>-495.05941845764875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41.880650994575035</v>
      </c>
      <c r="D117" s="212">
        <f t="shared" si="108"/>
        <v>405.53846153846149</v>
      </c>
      <c r="E117" s="212">
        <f t="shared" si="109"/>
        <v>1793.4159292035399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0.38043040941971035</v>
      </c>
      <c r="D118" s="212">
        <f t="shared" si="108"/>
        <v>-8.0047627836298876</v>
      </c>
      <c r="E118" s="212">
        <f t="shared" si="109"/>
        <v>-31.255605205790516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-0.28981536626088195</v>
      </c>
      <c r="D119" s="212">
        <f t="shared" si="108"/>
        <v>-233.05374795819873</v>
      </c>
      <c r="E119" s="212">
        <f t="shared" si="109"/>
        <v>-370.83185840707995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33.574442435201924</v>
      </c>
      <c r="D120" s="212">
        <f t="shared" si="108"/>
        <v>62.344322344322329</v>
      </c>
      <c r="E120" s="212">
        <f t="shared" si="109"/>
        <v>154.74083438685221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2016-05-30T13:54:03Z</dcterms:modified>
  <cp:category/>
</cp:coreProperties>
</file>