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8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529" i="3" l="1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BV300" i="4"/>
  <c r="BV743" i="3"/>
  <c r="C743" i="7"/>
  <c r="C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O207" i="7"/>
  <c r="O926" i="7"/>
  <c r="O241" i="7"/>
  <c r="O932" i="7"/>
  <c r="O276" i="7"/>
  <c r="O937" i="7"/>
  <c r="I1072" i="7"/>
  <c r="A205" i="7"/>
  <c r="A926" i="7"/>
  <c r="A1072" i="7"/>
  <c r="A211" i="7"/>
  <c r="A928" i="7"/>
  <c r="A1073" i="7"/>
  <c r="H1073" i="7"/>
  <c r="O213" i="7"/>
  <c r="O928" i="7"/>
  <c r="I1073" i="7"/>
  <c r="A1074" i="7"/>
  <c r="H1074" i="7"/>
  <c r="I1074" i="7"/>
  <c r="A1075" i="7"/>
  <c r="H1075" i="7"/>
  <c r="O290" i="7"/>
  <c r="O939" i="7"/>
  <c r="I1075" i="7"/>
  <c r="A1076" i="7"/>
  <c r="H1076" i="7"/>
  <c r="O708" i="7"/>
  <c r="O965" i="7"/>
  <c r="I1076" i="7"/>
  <c r="A1077" i="7"/>
  <c r="H1077" i="7"/>
  <c r="O714" i="7"/>
  <c r="O966" i="7"/>
  <c r="I1077" i="7"/>
  <c r="A1078" i="7"/>
  <c r="H1078" i="7"/>
  <c r="O720" i="7"/>
  <c r="O967" i="7"/>
  <c r="I1078" i="7"/>
  <c r="A1079" i="7"/>
  <c r="H1079" i="7"/>
  <c r="O724" i="7"/>
  <c r="O969" i="7"/>
  <c r="I1079" i="7"/>
  <c r="A1080" i="7"/>
  <c r="H1080" i="7"/>
  <c r="O760" i="7"/>
  <c r="O975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F1072" i="7"/>
  <c r="E1073" i="7"/>
  <c r="N213" i="7"/>
  <c r="N928" i="7"/>
  <c r="F1073" i="7"/>
  <c r="E1074" i="7"/>
  <c r="F1074" i="7"/>
  <c r="E1075" i="7"/>
  <c r="N290" i="7"/>
  <c r="N939" i="7"/>
  <c r="F1075" i="7"/>
  <c r="E1076" i="7"/>
  <c r="N708" i="7"/>
  <c r="N965" i="7"/>
  <c r="F1076" i="7"/>
  <c r="E1077" i="7"/>
  <c r="N714" i="7"/>
  <c r="N966" i="7"/>
  <c r="F1077" i="7"/>
  <c r="E1078" i="7"/>
  <c r="N720" i="7"/>
  <c r="N967" i="7"/>
  <c r="F1078" i="7"/>
  <c r="E1079" i="7"/>
  <c r="N724" i="7"/>
  <c r="N969" i="7"/>
  <c r="F1079" i="7"/>
  <c r="E1080" i="7"/>
  <c r="N760" i="7"/>
  <c r="N975" i="7"/>
  <c r="F1080" i="7"/>
  <c r="E1081" i="7"/>
  <c r="F1081" i="7"/>
  <c r="E1082" i="7"/>
  <c r="F1082" i="7"/>
  <c r="E1083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K1072" i="7"/>
  <c r="J1073" i="7"/>
  <c r="P213" i="7"/>
  <c r="P928" i="7"/>
  <c r="K1073" i="7"/>
  <c r="J1074" i="7"/>
  <c r="K1074" i="7"/>
  <c r="J1075" i="7"/>
  <c r="P290" i="7"/>
  <c r="P939" i="7"/>
  <c r="K1075" i="7"/>
  <c r="J1076" i="7"/>
  <c r="P708" i="7"/>
  <c r="P965" i="7"/>
  <c r="K1076" i="7"/>
  <c r="J1077" i="7"/>
  <c r="P714" i="7"/>
  <c r="P966" i="7"/>
  <c r="K1077" i="7"/>
  <c r="J1078" i="7"/>
  <c r="P720" i="7"/>
  <c r="P967" i="7"/>
  <c r="K1078" i="7"/>
  <c r="J1079" i="7"/>
  <c r="P724" i="7"/>
  <c r="P969" i="7"/>
  <c r="K1079" i="7"/>
  <c r="J1080" i="7"/>
  <c r="P760" i="7"/>
  <c r="P975" i="7"/>
  <c r="K1080" i="7"/>
  <c r="J1081" i="7"/>
  <c r="K1081" i="7"/>
  <c r="J1082" i="7"/>
  <c r="K1082" i="7"/>
  <c r="J1083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D1072" i="7"/>
  <c r="C1073" i="7"/>
  <c r="M213" i="7"/>
  <c r="M928" i="7"/>
  <c r="D1073" i="7"/>
  <c r="C1074" i="7"/>
  <c r="D1074" i="7"/>
  <c r="C1075" i="7"/>
  <c r="M290" i="7"/>
  <c r="M939" i="7"/>
  <c r="D1075" i="7"/>
  <c r="M708" i="7"/>
  <c r="M965" i="7"/>
  <c r="D1076" i="7"/>
  <c r="M714" i="7"/>
  <c r="M966" i="7"/>
  <c r="D1077" i="7"/>
  <c r="M720" i="7"/>
  <c r="M967" i="7"/>
  <c r="D1078" i="7"/>
  <c r="C1079" i="7"/>
  <c r="M724" i="7"/>
  <c r="M969" i="7"/>
  <c r="D1079" i="7"/>
  <c r="C1080" i="7"/>
  <c r="M760" i="7"/>
  <c r="M975" i="7"/>
  <c r="D1080" i="7"/>
  <c r="C1081" i="7"/>
  <c r="D1081" i="7"/>
  <c r="C1082" i="7"/>
  <c r="D1082" i="7"/>
  <c r="C1083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BW265" i="4"/>
  <c r="BW269" i="4"/>
  <c r="BW300" i="4"/>
  <c r="BW743" i="3"/>
  <c r="D743" i="7"/>
  <c r="D977" i="7"/>
  <c r="R323" i="2"/>
  <c r="BX259" i="4"/>
  <c r="BX263" i="4"/>
  <c r="BX300" i="4"/>
  <c r="BX743" i="3"/>
  <c r="E743" i="7"/>
  <c r="E977" i="7"/>
  <c r="BY259" i="4"/>
  <c r="BY263" i="4"/>
  <c r="BY300" i="4"/>
  <c r="BY743" i="3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6" i="7"/>
  <c r="E668" i="7"/>
  <c r="E671" i="7"/>
  <c r="E674" i="7"/>
  <c r="E18" i="7"/>
  <c r="D678" i="7"/>
  <c r="D683" i="7"/>
  <c r="D666" i="7"/>
  <c r="D668" i="7"/>
  <c r="D671" i="7"/>
  <c r="D674" i="7"/>
  <c r="D18" i="7"/>
  <c r="C678" i="7"/>
  <c r="C683" i="7"/>
  <c r="C666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988" i="3"/>
  <c r="BV484" i="3"/>
  <c r="BV493" i="3"/>
  <c r="BV457" i="3"/>
  <c r="BV466" i="3"/>
  <c r="BV471" i="3"/>
  <c r="BV47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635" i="3"/>
  <c r="BY599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BV538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BY489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Q326" i="2"/>
  <c r="R326" i="2"/>
  <c r="Q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X265" i="4"/>
  <c r="BX269" i="4"/>
  <c r="BV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<sst xmlns="http://schemas.openxmlformats.org/spreadsheetml/2006/main" count="5502" uniqueCount="1194">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</sst>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8" fillId="6" borderId="49" xfId="0" applyFont="1" applyFill="1" applyBorder="1" applyAlignment="1" applyProtection="1">
      <alignment horizontal="right" vertical="center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9785336"/>
        <c:axId val="1829673304"/>
      </c:lineChart>
      <c:catAx>
        <c:axId val="1829785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9673304"/>
        <c:crosses val="autoZero"/>
        <c:auto val="1"/>
        <c:lblAlgn val="ctr"/>
        <c:lblOffset val="100"/>
        <c:noMultiLvlLbl val="1"/>
      </c:catAx>
      <c:valAx>
        <c:axId val="1829673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97853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2512376"/>
        <c:axId val="1834510568"/>
      </c:lineChart>
      <c:catAx>
        <c:axId val="1852512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510568"/>
        <c:crosses val="autoZero"/>
        <c:auto val="1"/>
        <c:lblAlgn val="ctr"/>
        <c:lblOffset val="100"/>
        <c:noMultiLvlLbl val="1"/>
      </c:catAx>
      <c:valAx>
        <c:axId val="1834510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25123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2748968"/>
        <c:axId val="2121999560"/>
      </c:barChart>
      <c:catAx>
        <c:axId val="18527489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21999560"/>
        <c:crosses val="autoZero"/>
        <c:auto val="1"/>
        <c:lblAlgn val="ctr"/>
        <c:lblOffset val="100"/>
        <c:noMultiLvlLbl val="1"/>
      </c:catAx>
      <c:valAx>
        <c:axId val="21219995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2748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0.965158029190535</c:v>
                </c:pt>
                <c:pt idx="1">
                  <c:v>0.943334529713574</c:v>
                </c:pt>
                <c:pt idx="2">
                  <c:v>0.760433415691158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0.346623242839352</c:v>
                </c:pt>
                <c:pt idx="1">
                  <c:v>0.333507557409713</c:v>
                </c:pt>
                <c:pt idx="2">
                  <c:v>0.409785005230386</c:v>
                </c:pt>
                <c:pt idx="3" formatCode="0.00%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0.166666666666667</c:v>
                </c:pt>
                <c:pt idx="1">
                  <c:v>0.19047619047619</c:v>
                </c:pt>
                <c:pt idx="2">
                  <c:v>0.166666666666667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737448"/>
        <c:axId val="-2008734056"/>
      </c:barChart>
      <c:catAx>
        <c:axId val="-200873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734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734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73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9938504"/>
        <c:axId val="-2010006472"/>
      </c:barChart>
      <c:catAx>
        <c:axId val="-200993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000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000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993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26760"/>
        <c:axId val="1801560120"/>
      </c:barChart>
      <c:catAx>
        <c:axId val="2087926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1560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1560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926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849976"/>
        <c:axId val="-2008846632"/>
      </c:barChart>
      <c:catAx>
        <c:axId val="-200884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846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846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84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951832"/>
        <c:axId val="-2008948488"/>
      </c:barChart>
      <c:catAx>
        <c:axId val="-200895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948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948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951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M6" activePane="bottomRight" state="frozen"/>
      <selection pane="topRight" activeCell="BW1" sqref="BW1"/>
      <selection pane="bottomLeft" activeCell="A149" sqref="A149"/>
      <selection pane="bottomRight" activeCell="T3" sqref="T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891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1167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/>
      <c r="U3" s="54">
        <f t="shared" ref="U3:AC3" si="0">$T$3</f>
        <v>0</v>
      </c>
      <c r="V3" s="54">
        <f t="shared" si="0"/>
        <v>0</v>
      </c>
      <c r="W3" s="54">
        <f t="shared" si="0"/>
        <v>0</v>
      </c>
      <c r="X3" s="54">
        <f t="shared" si="0"/>
        <v>0</v>
      </c>
      <c r="Y3" s="54">
        <f t="shared" si="0"/>
        <v>0</v>
      </c>
      <c r="Z3" s="54">
        <f t="shared" si="0"/>
        <v>0</v>
      </c>
      <c r="AA3" s="54">
        <f t="shared" si="0"/>
        <v>0</v>
      </c>
      <c r="AB3" s="54">
        <f t="shared" si="0"/>
        <v>0</v>
      </c>
      <c r="AC3" s="54">
        <f t="shared" si="0"/>
        <v>0</v>
      </c>
      <c r="AD3" s="54"/>
      <c r="AE3" s="54"/>
      <c r="AF3" s="54"/>
      <c r="AG3" s="54"/>
      <c r="AH3" s="54"/>
      <c r="AI3" s="54"/>
      <c r="AJ3" s="54"/>
      <c r="AK3" s="53"/>
      <c r="AL3" s="54">
        <f t="shared" ref="AL3:AT3" si="1">$AK$3</f>
        <v>0</v>
      </c>
      <c r="AM3" s="54">
        <f t="shared" si="1"/>
        <v>0</v>
      </c>
      <c r="AN3" s="54">
        <f t="shared" si="1"/>
        <v>0</v>
      </c>
      <c r="AO3" s="54">
        <f t="shared" si="1"/>
        <v>0</v>
      </c>
      <c r="AP3" s="54">
        <f t="shared" si="1"/>
        <v>0</v>
      </c>
      <c r="AQ3" s="54">
        <f t="shared" si="1"/>
        <v>0</v>
      </c>
      <c r="AR3" s="54">
        <f t="shared" si="1"/>
        <v>0</v>
      </c>
      <c r="AS3" s="54">
        <f t="shared" si="1"/>
        <v>0</v>
      </c>
      <c r="AT3" s="54">
        <f t="shared" si="1"/>
        <v>0</v>
      </c>
      <c r="AU3" s="54"/>
      <c r="AV3" s="54"/>
      <c r="AW3" s="54"/>
      <c r="AX3" s="54"/>
      <c r="AY3" s="54"/>
      <c r="AZ3" s="54"/>
      <c r="BA3" s="54"/>
      <c r="BB3" s="53"/>
      <c r="BC3" s="54">
        <f t="shared" ref="BC3:BK3" si="2">$BB$3</f>
        <v>0</v>
      </c>
      <c r="BD3" s="54">
        <f t="shared" si="2"/>
        <v>0</v>
      </c>
      <c r="BE3" s="54">
        <f t="shared" si="2"/>
        <v>0</v>
      </c>
      <c r="BF3" s="54">
        <f t="shared" si="2"/>
        <v>0</v>
      </c>
      <c r="BG3" s="54">
        <f t="shared" si="2"/>
        <v>0</v>
      </c>
      <c r="BH3" s="54">
        <f t="shared" si="2"/>
        <v>0</v>
      </c>
      <c r="BI3" s="54">
        <f t="shared" si="2"/>
        <v>0</v>
      </c>
      <c r="BJ3" s="54">
        <f t="shared" si="2"/>
        <v>0</v>
      </c>
      <c r="BK3" s="54">
        <f t="shared" si="2"/>
        <v>0</v>
      </c>
      <c r="BL3" s="54"/>
      <c r="BM3" s="54"/>
      <c r="BN3" s="54"/>
      <c r="BO3" s="54"/>
      <c r="BP3" s="54"/>
      <c r="BQ3" s="54"/>
      <c r="BR3" s="54"/>
      <c r="BS3" s="53"/>
      <c r="BT3" s="54">
        <f t="shared" ref="BT3:CB3" si="3">$BS$3</f>
        <v>0</v>
      </c>
      <c r="BU3" s="54">
        <f t="shared" si="3"/>
        <v>0</v>
      </c>
      <c r="BV3" s="54">
        <f t="shared" si="3"/>
        <v>0</v>
      </c>
      <c r="BW3" s="54">
        <f t="shared" si="3"/>
        <v>0</v>
      </c>
      <c r="BX3" s="54">
        <f t="shared" si="3"/>
        <v>0</v>
      </c>
      <c r="BY3" s="54">
        <f t="shared" si="3"/>
        <v>0</v>
      </c>
      <c r="BZ3" s="54">
        <f t="shared" si="3"/>
        <v>0</v>
      </c>
      <c r="CA3" s="54">
        <f t="shared" si="3"/>
        <v>0</v>
      </c>
      <c r="CB3" s="54">
        <f t="shared" si="3"/>
        <v>0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916</v>
      </c>
      <c r="DA4" s="1915" t="s">
        <v>46</v>
      </c>
      <c r="DB4" s="1915"/>
      <c r="DC4" s="67"/>
      <c r="DD4" s="67"/>
      <c r="DE4" s="67"/>
      <c r="DF4" s="67"/>
      <c r="DG4" s="67"/>
      <c r="DH4" s="67"/>
      <c r="DI4" s="67"/>
      <c r="DJ4" s="67" t="s">
        <v>916</v>
      </c>
      <c r="DK4" s="68" t="s">
        <v>48</v>
      </c>
      <c r="DL4" s="68"/>
      <c r="DM4" s="1912" t="s">
        <v>49</v>
      </c>
      <c r="DN4" s="1912"/>
      <c r="DO4" s="1912"/>
      <c r="DP4" s="1912"/>
      <c r="DQ4" s="1912"/>
      <c r="DR4" s="1912"/>
      <c r="DS4" s="1912"/>
      <c r="DT4" s="69"/>
    </row>
    <row r="5" spans="1:129" s="70" customFormat="1" ht="24.5" customHeight="1">
      <c r="A5" s="71" t="s">
        <v>50</v>
      </c>
      <c r="B5" s="72"/>
      <c r="C5" s="73" t="s">
        <v>747</v>
      </c>
      <c r="D5" s="73" t="s">
        <v>747</v>
      </c>
      <c r="E5" s="73" t="s">
        <v>747</v>
      </c>
      <c r="F5" s="73" t="s">
        <v>747</v>
      </c>
      <c r="G5" s="73" t="s">
        <v>747</v>
      </c>
      <c r="H5" s="73" t="s">
        <v>747</v>
      </c>
      <c r="I5" s="73" t="s">
        <v>747</v>
      </c>
      <c r="J5" s="73" t="s">
        <v>747</v>
      </c>
      <c r="K5" s="73" t="s">
        <v>747</v>
      </c>
      <c r="L5" s="73" t="s">
        <v>747</v>
      </c>
      <c r="M5" s="73" t="s">
        <v>747</v>
      </c>
      <c r="N5" s="73" t="s">
        <v>747</v>
      </c>
      <c r="O5" s="73" t="s">
        <v>747</v>
      </c>
      <c r="P5" s="73" t="s">
        <v>747</v>
      </c>
      <c r="Q5" s="73" t="s">
        <v>747</v>
      </c>
      <c r="R5" s="73" t="s">
        <v>747</v>
      </c>
      <c r="S5" s="73" t="s">
        <v>747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1193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/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1192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/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/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/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/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/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 t="str">
        <f>IF(SUM(CK9:CK12)=0,"",SUM(CK9:CK12))</f>
        <v/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5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Perm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5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>
        <f>$B$11</f>
        <v>0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5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>
        <f>$B$12</f>
        <v>0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/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Perm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>
        <f>$B$11</f>
        <v>0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>
        <f>$B$12</f>
        <v>0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Perm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>
        <f>$B$11</f>
        <v>0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>
        <f>$B$12</f>
        <v>0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Perm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>
        <f>$B$11</f>
        <v>0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>
        <f>$B$12</f>
        <v>0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Perm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>
        <f>$B$11</f>
        <v>0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>
        <f>$B$12</f>
        <v>0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Perm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>
        <f>$B$11</f>
        <v>0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>
        <f>$B$12</f>
        <v>0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Perm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Perm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Perm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Perm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Perm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Perm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Perm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Perm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>
        <f t="shared" ref="B86:B93" si="101">$B$11</f>
        <v>0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>
        <f t="shared" si="101"/>
        <v>0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>
        <f t="shared" si="101"/>
        <v>0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>
        <f t="shared" si="101"/>
        <v>0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>
        <f t="shared" si="101"/>
        <v>0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>
        <f t="shared" si="101"/>
        <v>0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>
        <f t="shared" si="101"/>
        <v>0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>
        <f t="shared" si="101"/>
        <v>0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>
        <f t="shared" ref="B94:B101" si="115">$B$12</f>
        <v>0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>
        <f t="shared" si="115"/>
        <v>0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>
        <f t="shared" si="115"/>
        <v>0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>
        <f t="shared" si="115"/>
        <v>0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>
        <f t="shared" si="115"/>
        <v>0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>
        <f t="shared" si="115"/>
        <v>0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>
        <f t="shared" si="115"/>
        <v>0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>
        <f t="shared" si="115"/>
        <v>0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917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Perm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Perm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Perm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Perm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Perm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Perm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Perm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Perm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>
        <f t="shared" ref="B118:B125" si="157">$B$11</f>
        <v>0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>
        <f t="shared" si="157"/>
        <v>0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>
        <f t="shared" si="157"/>
        <v>0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>
        <f t="shared" si="157"/>
        <v>0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>
        <f t="shared" si="157"/>
        <v>0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>
        <f t="shared" si="157"/>
        <v>0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>
        <f t="shared" si="157"/>
        <v>0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>
        <f t="shared" si="157"/>
        <v>0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>
        <f t="shared" ref="B126:B133" si="171">$B$12</f>
        <v>0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>
        <f t="shared" si="171"/>
        <v>0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>
        <f t="shared" si="171"/>
        <v>0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>
        <f t="shared" si="171"/>
        <v>0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>
        <f t="shared" si="171"/>
        <v>0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>
        <f t="shared" si="171"/>
        <v>0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>
        <f t="shared" si="171"/>
        <v>0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>
        <f t="shared" si="171"/>
        <v>0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Perm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Perm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Perm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Perm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Perm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Perm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Perm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Perm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>
        <f t="shared" ref="B150:B157" si="213">$B$11</f>
        <v>0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>
        <f t="shared" si="213"/>
        <v>0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>
        <f t="shared" si="213"/>
        <v>0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>
        <f t="shared" si="213"/>
        <v>0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>
        <f t="shared" si="213"/>
        <v>0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>
        <f t="shared" si="213"/>
        <v>0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>
        <f t="shared" si="213"/>
        <v>0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>
        <f t="shared" si="213"/>
        <v>0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>
        <f t="shared" ref="B158:B165" si="227">$B$12</f>
        <v>0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>
        <f t="shared" si="227"/>
        <v>0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>
        <f t="shared" si="227"/>
        <v>0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>
        <f t="shared" si="227"/>
        <v>0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>
        <f t="shared" si="227"/>
        <v>0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>
        <f t="shared" si="227"/>
        <v>0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>
        <f t="shared" si="227"/>
        <v>0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>
        <f t="shared" si="227"/>
        <v>0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Perm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>
        <f>$B$11</f>
        <v>0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>
        <f>$B$12</f>
        <v>0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Perm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>
        <f>$B$11</f>
        <v>0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>
        <f>$B$12</f>
        <v>0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900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Perm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>
        <f>$B$11</f>
        <v>0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>
        <f>$B$12</f>
        <v>0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Perm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>
        <f>$B$11</f>
        <v>0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>
        <f>$B$12</f>
        <v>0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Perm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>
        <f>$B$11</f>
        <v>0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>
        <f>$B$12</f>
        <v>0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Perm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>
        <f>$B$11</f>
        <v>0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>
        <f>$B$12</f>
        <v>0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Perm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>
        <f>$B$11</f>
        <v>0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>
        <f>$B$12</f>
        <v>0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901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Perm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>
        <f>$B$11</f>
        <v>0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>
        <f>$B$12</f>
        <v>0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 t="str">
        <f>IF(wb_summary=0,"",CN200/wb_summary)</f>
        <v/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Perm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 t="str">
        <f>IF(wb_summary=0,"",CN201/wb_summary)</f>
        <v/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>
        <f>$B$11</f>
        <v>0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 t="str">
        <f>IF(wb_summary=0,"",CN202/wb_summary)</f>
        <v/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>
        <f>$B$12</f>
        <v>0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 t="str">
        <f>IF(wb_summary=0,"",CN203/wb_summary)</f>
        <v/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 t="str">
        <f>IF(wb_summary=0,"",CN207/wb_summary)</f>
        <v/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Perm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 t="str">
        <f>IF(wb_summary=0,"",CN208/wb_summary)</f>
        <v/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>
        <f>$B$11</f>
        <v>0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 t="str">
        <f>IF(wb_summary=0,"",CN209/wb_summary)</f>
        <v/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>
        <f>$B$12</f>
        <v>0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 t="str">
        <f>IF(wb_summary=0,"",CN210/wb_summary)</f>
        <v/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 t="str">
        <f>IF(wb_summary=0,"",CN214/wb_summary)</f>
        <v/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Perm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 t="str">
        <f>IF(wb_summary=0,"",CN215/wb_summary)</f>
        <v/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>
        <f>$B$11</f>
        <v>0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 t="str">
        <f>IF(wb_summary=0,"",CN216/wb_summary)</f>
        <v/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>
        <f>$B$12</f>
        <v>0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 t="str">
        <f>IF(wb_summary=0,"",CN217/wb_summary)</f>
        <v/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 t="str">
        <f>IF(wb_summary=0,"",CN221/wb_summary)</f>
        <v/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Perm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 t="str">
        <f>IF(wb_summary=0,"",CN222/wb_summary)</f>
        <v/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>
        <f>$B$11</f>
        <v>0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 t="str">
        <f>IF(wb_summary=0,"",CN223/wb_summary)</f>
        <v/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>
        <f>$B$12</f>
        <v>0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 t="str">
        <f>IF(wb_summary=0,"",CN224/wb_summary)</f>
        <v/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608</v>
      </c>
      <c r="D232" s="974" t="s">
        <v>609</v>
      </c>
      <c r="E232" s="974" t="s">
        <v>610</v>
      </c>
      <c r="F232" s="974" t="s">
        <v>611</v>
      </c>
      <c r="G232" s="974" t="s">
        <v>612</v>
      </c>
      <c r="H232" s="974" t="s">
        <v>613</v>
      </c>
      <c r="I232" s="974" t="s">
        <v>614</v>
      </c>
      <c r="J232" s="974" t="s">
        <v>615</v>
      </c>
      <c r="K232" s="974" t="s">
        <v>616</v>
      </c>
      <c r="L232" s="974" t="s">
        <v>617</v>
      </c>
      <c r="M232" s="974" t="s">
        <v>618</v>
      </c>
      <c r="N232" t="s">
        <v>608</v>
      </c>
      <c r="O232" t="s">
        <v>619</v>
      </c>
      <c r="P232" t="s">
        <v>620</v>
      </c>
      <c r="Q232" t="s">
        <v>621</v>
      </c>
      <c r="R232" t="s">
        <v>622</v>
      </c>
      <c r="S232" t="s">
        <v>623</v>
      </c>
      <c r="T232" s="1050" t="s">
        <v>624</v>
      </c>
      <c r="U232" s="1050" t="s">
        <v>625</v>
      </c>
      <c r="V232" s="1050" t="s">
        <v>626</v>
      </c>
      <c r="W232" s="1050" t="s">
        <v>627</v>
      </c>
      <c r="X232" s="1050" t="s">
        <v>628</v>
      </c>
      <c r="Y232" s="1050" t="s">
        <v>629</v>
      </c>
      <c r="Z232" s="1050" t="s">
        <v>630</v>
      </c>
      <c r="AA232" t="s">
        <v>631</v>
      </c>
      <c r="AB232" t="s">
        <v>632</v>
      </c>
      <c r="AC232" t="s">
        <v>633</v>
      </c>
      <c r="AD232"/>
      <c r="AE232"/>
      <c r="AF232"/>
      <c r="AG232"/>
      <c r="AH232"/>
      <c r="AI232"/>
      <c r="AJ232"/>
      <c r="AK232" s="1050" t="s">
        <v>634</v>
      </c>
      <c r="AL232" s="1050" t="s">
        <v>635</v>
      </c>
      <c r="AM232" s="1050" t="s">
        <v>636</v>
      </c>
      <c r="AN232" s="1050" t="s">
        <v>637</v>
      </c>
      <c r="AO232" s="1050" t="s">
        <v>638</v>
      </c>
      <c r="AP232" s="1050" t="s">
        <v>639</v>
      </c>
      <c r="AQ232" s="1050" t="s">
        <v>640</v>
      </c>
      <c r="AR232" s="1050" t="s">
        <v>641</v>
      </c>
      <c r="AS232" s="1050" t="s">
        <v>642</v>
      </c>
      <c r="AT232" s="1050" t="s">
        <v>643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644</v>
      </c>
      <c r="P237" t="s">
        <v>645</v>
      </c>
      <c r="Q237" t="s">
        <v>646</v>
      </c>
      <c r="R237" t="s">
        <v>647</v>
      </c>
      <c r="S237" t="s">
        <v>648</v>
      </c>
      <c r="T237" s="1050" t="s">
        <v>649</v>
      </c>
      <c r="U237" s="1050" t="s">
        <v>650</v>
      </c>
      <c r="V237" s="1050" t="s">
        <v>651</v>
      </c>
      <c r="W237" s="1050" t="s">
        <v>652</v>
      </c>
      <c r="X237" s="1050" t="s">
        <v>653</v>
      </c>
      <c r="Y237" s="1050" t="s">
        <v>654</v>
      </c>
      <c r="Z237" s="1050" t="s">
        <v>655</v>
      </c>
      <c r="AA237" t="s">
        <v>656</v>
      </c>
      <c r="AB237" t="s">
        <v>657</v>
      </c>
      <c r="AC237" t="s">
        <v>658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1165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1166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3"/>
      <c r="W270" s="1913"/>
      <c r="X270" s="1052" t="s">
        <v>660</v>
      </c>
      <c r="Y270" s="1052">
        <v>59208</v>
      </c>
      <c r="Z270" s="1052" t="s">
        <v>661</v>
      </c>
      <c r="AA270" s="977" t="s">
        <v>662</v>
      </c>
      <c r="AB270" s="977" t="s">
        <v>663</v>
      </c>
      <c r="AC270" s="977" t="s">
        <v>664</v>
      </c>
      <c r="AD270" s="977"/>
      <c r="AE270"/>
      <c r="AF270"/>
      <c r="AG270" s="1914"/>
      <c r="AH270" s="1914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665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666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667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668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669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670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671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672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3"/>
      <c r="W310" s="1913"/>
      <c r="X310" s="1050"/>
      <c r="Y310" s="1050"/>
      <c r="Z310" s="1050"/>
      <c r="AA310"/>
      <c r="AB310"/>
      <c r="AC310"/>
      <c r="AD310"/>
      <c r="AE310"/>
      <c r="AF310"/>
      <c r="AG310" s="1914"/>
      <c r="AH310" s="1914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683</v>
      </c>
      <c r="O320" s="1026" t="s">
        <v>684</v>
      </c>
      <c r="P320" s="1026" t="s">
        <v>685</v>
      </c>
      <c r="Q320" s="1027" t="s">
        <v>686</v>
      </c>
      <c r="R320" s="1026" t="s">
        <v>687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688</v>
      </c>
      <c r="O321" s="1026">
        <v>83</v>
      </c>
      <c r="P321" s="1026">
        <v>96</v>
      </c>
      <c r="Q321" s="1027">
        <f>IF(SUM(P321)=0,"",O321/P321)</f>
        <v>0.86458333333333337</v>
      </c>
      <c r="R321" s="1028" t="e">
        <f>Q321/SUM(CK$9:CK$12)</f>
        <v>#DIV/0!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479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 t="e">
        <f>Q322/SUM(CK$9:CK$10)</f>
        <v>#DIV/0!</v>
      </c>
    </row>
    <row r="323" spans="3:50" ht="12" customHeight="1">
      <c r="N323" s="1026" t="s">
        <v>689</v>
      </c>
      <c r="O323" s="1026">
        <v>44</v>
      </c>
      <c r="P323" s="1026">
        <v>96</v>
      </c>
      <c r="Q323" s="1027">
        <f t="shared" si="316"/>
        <v>0.45833333333333331</v>
      </c>
      <c r="R323" s="1028" t="e">
        <f>Q323/SUM(CK$9:CK$10)</f>
        <v>#DIV/0!</v>
      </c>
    </row>
    <row r="324" spans="3:50" ht="12" customHeight="1">
      <c r="N324" s="1026" t="s">
        <v>690</v>
      </c>
      <c r="O324" s="1026">
        <v>1</v>
      </c>
      <c r="P324" s="1026">
        <v>96</v>
      </c>
      <c r="Q324" s="1027">
        <f t="shared" si="316"/>
        <v>1.0416666666666666E-2</v>
      </c>
      <c r="R324" s="1028" t="e">
        <f>Q324/SUM(CK$9:CK$10)</f>
        <v>#DIV/0!</v>
      </c>
    </row>
    <row r="325" spans="3:50" ht="12" customHeight="1">
      <c r="N325" s="1026" t="s">
        <v>691</v>
      </c>
      <c r="O325" s="1026">
        <v>0</v>
      </c>
      <c r="P325" s="1026">
        <v>96</v>
      </c>
      <c r="Q325" s="1027">
        <f t="shared" si="316"/>
        <v>0</v>
      </c>
      <c r="R325" s="1028" t="e">
        <f>Q325/SUM(CK$9:CK$12)</f>
        <v>#DIV/0!</v>
      </c>
    </row>
    <row r="326" spans="3:50" ht="12" customHeight="1">
      <c r="N326" s="1026" t="s">
        <v>692</v>
      </c>
      <c r="O326" s="1026">
        <v>0</v>
      </c>
      <c r="P326" s="1026">
        <v>96</v>
      </c>
      <c r="Q326" s="1027">
        <f t="shared" si="316"/>
        <v>0</v>
      </c>
      <c r="R326" s="1028" t="e">
        <f>Q326/SUM(CK$9:CK$12)</f>
        <v>#DIV/0!</v>
      </c>
    </row>
    <row r="327" spans="3:50" ht="12" customHeight="1">
      <c r="N327" s="1026" t="s">
        <v>693</v>
      </c>
      <c r="O327" s="1026">
        <v>0</v>
      </c>
      <c r="P327" s="1026">
        <v>96</v>
      </c>
      <c r="Q327" s="1027">
        <f t="shared" si="316"/>
        <v>0</v>
      </c>
      <c r="R327" s="1028" t="e">
        <f>Q327/SUM(CK$9:CK$10)</f>
        <v>#DIV/0!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P524" activePane="bottomRight" state="frozen"/>
      <selection pane="topRight" activeCell="AU1" sqref="AU1"/>
      <selection pane="bottomLeft" activeCell="A419" sqref="A419"/>
      <selection pane="bottomRight" activeCell="D804" sqref="D80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ZAKHC</v>
      </c>
      <c r="C1" s="445"/>
      <c r="D1" s="1061" t="s">
        <v>721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748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ZAKHC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>
        <f>WB!T3</f>
        <v>0</v>
      </c>
      <c r="C3" s="465">
        <f>WB!U3</f>
        <v>0</v>
      </c>
      <c r="D3" s="465">
        <f>WB!V3</f>
        <v>0</v>
      </c>
      <c r="E3" s="465">
        <f>WB!W3</f>
        <v>0</v>
      </c>
      <c r="F3" s="465">
        <f>WB!X3</f>
        <v>0</v>
      </c>
      <c r="G3" s="465">
        <f>WB!Y3</f>
        <v>0</v>
      </c>
      <c r="H3" s="465">
        <f>WB!Z3</f>
        <v>0</v>
      </c>
      <c r="I3" s="465">
        <f>WB!AA3</f>
        <v>0</v>
      </c>
      <c r="J3" s="465">
        <f>WB!AB3</f>
        <v>0</v>
      </c>
      <c r="K3" s="465">
        <f>WB!AC3</f>
        <v>0</v>
      </c>
      <c r="L3" s="465"/>
      <c r="M3" s="465"/>
      <c r="N3" s="465"/>
      <c r="O3" s="465"/>
      <c r="P3" s="465"/>
      <c r="Q3" s="465"/>
      <c r="R3" s="465"/>
      <c r="S3" s="466"/>
      <c r="T3" s="465">
        <f>WB!AK3</f>
        <v>0</v>
      </c>
      <c r="U3" s="465">
        <f>WB!AL3</f>
        <v>0</v>
      </c>
      <c r="V3" s="465">
        <f>WB!AM3</f>
        <v>0</v>
      </c>
      <c r="W3" s="465">
        <f>WB!AN3</f>
        <v>0</v>
      </c>
      <c r="X3" s="465">
        <f>WB!AO3</f>
        <v>0</v>
      </c>
      <c r="Y3" s="465">
        <f>WB!AP3</f>
        <v>0</v>
      </c>
      <c r="Z3" s="465">
        <f>WB!AQ3</f>
        <v>0</v>
      </c>
      <c r="AA3" s="465">
        <f>WB!AR3</f>
        <v>0</v>
      </c>
      <c r="AB3" s="465">
        <f>WB!AS3</f>
        <v>0</v>
      </c>
      <c r="AC3" s="465">
        <f>WB!AT3</f>
        <v>0</v>
      </c>
      <c r="AD3" s="465"/>
      <c r="AE3" s="465"/>
      <c r="AF3" s="465"/>
      <c r="AG3" s="465"/>
      <c r="AH3" s="465"/>
      <c r="AI3" s="465"/>
      <c r="AJ3" s="465"/>
      <c r="AK3" s="466"/>
      <c r="AL3" s="465">
        <f>WB!BB3</f>
        <v>0</v>
      </c>
      <c r="AM3" s="465">
        <f>WB!BC3</f>
        <v>0</v>
      </c>
      <c r="AN3" s="465">
        <f>WB!BD3</f>
        <v>0</v>
      </c>
      <c r="AO3" s="465">
        <f>WB!BE3</f>
        <v>0</v>
      </c>
      <c r="AP3" s="465">
        <f>WB!BF3</f>
        <v>0</v>
      </c>
      <c r="AQ3" s="465">
        <f>WB!BG3</f>
        <v>0</v>
      </c>
      <c r="AR3" s="465">
        <f>WB!BH3</f>
        <v>0</v>
      </c>
      <c r="AS3" s="465">
        <f>WB!BI3</f>
        <v>0</v>
      </c>
      <c r="AT3" s="465">
        <f>WB!BJ3</f>
        <v>0</v>
      </c>
      <c r="AU3" s="465">
        <f>WB!BK3</f>
        <v>0</v>
      </c>
      <c r="AV3" s="465"/>
      <c r="AW3" s="465"/>
      <c r="AX3" s="465"/>
      <c r="AY3" s="465"/>
      <c r="AZ3" s="465"/>
      <c r="BA3" s="465"/>
      <c r="BB3" s="465"/>
      <c r="BC3" s="466"/>
      <c r="BD3" s="1177">
        <f>WB!BS3</f>
        <v>0</v>
      </c>
      <c r="BE3" s="1177">
        <f>WB!BT3</f>
        <v>0</v>
      </c>
      <c r="BF3" s="1177">
        <f>WB!BU3</f>
        <v>0</v>
      </c>
      <c r="BG3" s="1177">
        <f>WB!BV3</f>
        <v>0</v>
      </c>
      <c r="BH3" s="1177">
        <f>WB!BW3</f>
        <v>0</v>
      </c>
      <c r="BI3" s="1177">
        <f>WB!BX3</f>
        <v>0</v>
      </c>
      <c r="BJ3" s="1177">
        <f>WB!BY3</f>
        <v>0</v>
      </c>
      <c r="BK3" s="1177">
        <f>WB!BZ3</f>
        <v>0</v>
      </c>
      <c r="BL3" s="1177">
        <f>WB!CA3</f>
        <v>0</v>
      </c>
      <c r="BM3" s="1177">
        <f>WB!CB3</f>
        <v>0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113</v>
      </c>
      <c r="BW4" s="478" t="s">
        <v>114</v>
      </c>
      <c r="BX4" s="478" t="s">
        <v>115</v>
      </c>
      <c r="BY4" s="478" t="s">
        <v>116</v>
      </c>
      <c r="BZ4" s="479" t="str">
        <f>WB!B9</f>
        <v>Cas</v>
      </c>
      <c r="CA4" s="480" t="str">
        <f>WB!B10</f>
        <v>Perm</v>
      </c>
      <c r="CB4" s="480" t="s">
        <v>61</v>
      </c>
      <c r="CC4" s="480">
        <f>WB!B12</f>
        <v>0</v>
      </c>
      <c r="CD4" s="983" t="s">
        <v>1173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'Very Poor'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Perm</v>
      </c>
      <c r="DG4" s="485" t="str">
        <f>CB4</f>
        <v>M</v>
      </c>
      <c r="DH4" s="485">
        <f>CC4</f>
        <v>0</v>
      </c>
      <c r="DI4" s="486"/>
      <c r="DJ4" s="1916" t="s">
        <v>49</v>
      </c>
      <c r="DK4" s="1916"/>
      <c r="DL4" s="1916"/>
      <c r="DM4" s="1916"/>
      <c r="DN4" s="1916"/>
      <c r="DO4" s="1916"/>
      <c r="DP4" s="1916"/>
      <c r="DQ4" s="479" t="s">
        <v>48</v>
      </c>
      <c r="DR4" s="487"/>
    </row>
    <row r="5" spans="1:122" s="488" customFormat="1" ht="24.5" customHeight="1">
      <c r="A5" s="489" t="s">
        <v>117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'Better-Off'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'Better-Off'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118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7" t="s">
        <v>46</v>
      </c>
      <c r="CE6" s="1917"/>
      <c r="CF6" s="982"/>
      <c r="CG6" s="982"/>
      <c r="CH6" s="982"/>
      <c r="CI6" s="982"/>
      <c r="CJ6" s="982"/>
      <c r="CK6" s="982"/>
      <c r="CL6" s="982"/>
      <c r="CM6" s="982"/>
      <c r="CN6" s="1918" t="s">
        <v>46</v>
      </c>
      <c r="CO6" s="1918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19" t="s">
        <v>47</v>
      </c>
      <c r="DD6" s="1919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119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120</v>
      </c>
      <c r="B8" s="512" t="s">
        <v>121</v>
      </c>
      <c r="C8" s="512" t="s">
        <v>121</v>
      </c>
      <c r="D8" s="512" t="s">
        <v>121</v>
      </c>
      <c r="E8" s="512" t="s">
        <v>121</v>
      </c>
      <c r="F8" s="512" t="s">
        <v>121</v>
      </c>
      <c r="G8" s="512" t="s">
        <v>122</v>
      </c>
      <c r="H8" s="512" t="s">
        <v>121</v>
      </c>
      <c r="I8" s="513" t="s">
        <v>123</v>
      </c>
      <c r="J8" s="512" t="s">
        <v>121</v>
      </c>
      <c r="K8" s="512" t="s">
        <v>121</v>
      </c>
      <c r="L8" s="512"/>
      <c r="M8" s="512"/>
      <c r="N8" s="512"/>
      <c r="O8" s="512"/>
      <c r="P8" s="512"/>
      <c r="Q8" s="512"/>
      <c r="R8" s="512"/>
      <c r="S8" s="514"/>
      <c r="T8" s="512" t="s">
        <v>121</v>
      </c>
      <c r="U8" s="512" t="s">
        <v>121</v>
      </c>
      <c r="V8" s="512" t="s">
        <v>121</v>
      </c>
      <c r="W8" s="512" t="s">
        <v>121</v>
      </c>
      <c r="X8" s="512" t="s">
        <v>121</v>
      </c>
      <c r="Y8" s="512" t="s">
        <v>122</v>
      </c>
      <c r="Z8" s="512" t="s">
        <v>121</v>
      </c>
      <c r="AA8" s="512" t="s">
        <v>122</v>
      </c>
      <c r="AB8" s="1163" t="s">
        <v>121</v>
      </c>
      <c r="AC8" s="512" t="s">
        <v>121</v>
      </c>
      <c r="AD8" s="512"/>
      <c r="AE8" s="512"/>
      <c r="AF8" s="512"/>
      <c r="AG8" s="512"/>
      <c r="AH8" s="512"/>
      <c r="AI8" s="512"/>
      <c r="AJ8" s="512"/>
      <c r="AK8" s="514"/>
      <c r="AL8" s="512" t="s">
        <v>121</v>
      </c>
      <c r="AM8" s="512" t="s">
        <v>121</v>
      </c>
      <c r="AN8" s="512" t="s">
        <v>121</v>
      </c>
      <c r="AO8" s="1163" t="s">
        <v>121</v>
      </c>
      <c r="AP8" s="512" t="s">
        <v>121</v>
      </c>
      <c r="AQ8" s="512" t="s">
        <v>121</v>
      </c>
      <c r="AR8" s="512" t="s">
        <v>121</v>
      </c>
      <c r="AS8" s="512" t="s">
        <v>121</v>
      </c>
      <c r="AT8" s="512" t="s">
        <v>121</v>
      </c>
      <c r="AU8" s="512" t="s">
        <v>121</v>
      </c>
      <c r="AV8" s="512"/>
      <c r="AW8" s="512"/>
      <c r="AX8" s="512"/>
      <c r="AY8" s="512"/>
      <c r="AZ8" s="512"/>
      <c r="BA8" s="512"/>
      <c r="BB8" s="512"/>
      <c r="BC8" s="514"/>
      <c r="BD8" s="512" t="s">
        <v>121</v>
      </c>
      <c r="BE8" s="512" t="s">
        <v>121</v>
      </c>
      <c r="BF8" s="512" t="s">
        <v>121</v>
      </c>
      <c r="BG8" s="512" t="s">
        <v>121</v>
      </c>
      <c r="BH8" s="512" t="s">
        <v>122</v>
      </c>
      <c r="BI8" s="512" t="s">
        <v>121</v>
      </c>
      <c r="BJ8" s="512" t="s">
        <v>121</v>
      </c>
      <c r="BK8" s="512" t="s">
        <v>121</v>
      </c>
      <c r="BL8" s="512" t="s">
        <v>121</v>
      </c>
      <c r="BM8" s="512" t="s">
        <v>121</v>
      </c>
      <c r="BN8" s="512"/>
      <c r="BO8" s="512"/>
      <c r="BP8" s="512"/>
      <c r="BQ8" s="512"/>
      <c r="BR8" s="512"/>
      <c r="BS8" s="512"/>
      <c r="BT8" s="512"/>
      <c r="BU8" s="515"/>
      <c r="BV8" s="512" t="s">
        <v>121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124</v>
      </c>
      <c r="B9" s="106" t="s">
        <v>125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126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1.4784479386965546</v>
      </c>
      <c r="BW10" s="518">
        <f>SUM(BW11:BW19)</f>
        <v>1.4673182775994782</v>
      </c>
      <c r="BX10" s="518">
        <f>SUM(BX11:BX19)</f>
        <v>1.336885087588211</v>
      </c>
      <c r="BY10" s="1370" t="e">
        <f>SUM(BY11:BY19)</f>
        <v>#VALUE!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700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701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127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 t="e">
        <f>SUM(BY820:BY829)</f>
        <v>#VALUE!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128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129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702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0.96515802919053539</v>
      </c>
      <c r="BW16" s="528">
        <f t="shared" ref="BW16:BY16" si="61">SUM(BW859:BW864,BW886)</f>
        <v>0.94333452971357412</v>
      </c>
      <c r="BX16" s="528">
        <f t="shared" si="61"/>
        <v>0.76043341569115819</v>
      </c>
      <c r="BY16" s="1369" t="e">
        <f t="shared" si="61"/>
        <v>#VALUE!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681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0.34662324283935242</v>
      </c>
      <c r="BW17" s="528">
        <f t="shared" ref="BW17:BY17" si="67">SUM(BW865:BW885,BW887:BW888)</f>
        <v>0.33350755740971355</v>
      </c>
      <c r="BX17" s="528">
        <f t="shared" si="67"/>
        <v>0.40978500523038602</v>
      </c>
      <c r="BY17" s="1369" t="e">
        <f t="shared" si="67"/>
        <v>#VALUE!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130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0.16666666666666666</v>
      </c>
      <c r="BW18" s="528">
        <f>SUM(BW889:BW895)</f>
        <v>0.19047619047619047</v>
      </c>
      <c r="BX18" s="528">
        <f>SUM(BX889:BX895)</f>
        <v>0.16666666666666666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131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132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 t="e">
        <f>SUM(BV21:BV30)</f>
        <v>#DIV/0!</v>
      </c>
      <c r="BW20" s="530" t="e">
        <f>SUM(BW21:BW30)</f>
        <v>#DIV/0!</v>
      </c>
      <c r="BX20" s="530" t="e">
        <f>SUM(BX21:BX30)</f>
        <v>#DIV/0!</v>
      </c>
      <c r="BY20" s="530" t="e">
        <f>SUM(BY21:BY30)</f>
        <v>#DIV/0!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133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134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135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673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6500</v>
      </c>
      <c r="BW24" s="538">
        <f>SUM(BW965:BW968)</f>
        <v>4960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674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19200</v>
      </c>
      <c r="BY25" s="538">
        <f>SUM(BY969:BY971)</f>
        <v>75600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136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137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0</v>
      </c>
      <c r="BX27" s="538">
        <f>SUM(BX975:BX976)</f>
        <v>0</v>
      </c>
      <c r="BY27" s="538">
        <f>SUM(BY975:BY976)</f>
        <v>62700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138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 t="e">
        <f>SUM(BV977:BV980)</f>
        <v>#DIV/0!</v>
      </c>
      <c r="BW28" s="538" t="e">
        <f>SUM(BW977:BW980)</f>
        <v>#DIV/0!</v>
      </c>
      <c r="BX28" s="538" t="e">
        <f>SUM(BX977:BX980)</f>
        <v>#DIV/0!</v>
      </c>
      <c r="BY28" s="538" t="e">
        <f>SUM(BY977:BY980)</f>
        <v>#DIV/0!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139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12000</v>
      </c>
      <c r="BY29" s="538">
        <f>SUM(BY981:BY984)</f>
        <v>26040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140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141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25118</v>
      </c>
      <c r="BW31" s="530">
        <f>SUM(BW32:BW41)</f>
        <v>44450</v>
      </c>
      <c r="BX31" s="530">
        <f>SUM(BX32:BX41)</f>
        <v>97884</v>
      </c>
      <c r="BY31" s="530">
        <f>SUM(BY32:BY41)</f>
        <v>96490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142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6220</v>
      </c>
      <c r="BW32" s="543">
        <f t="shared" si="137"/>
        <v>6940</v>
      </c>
      <c r="BX32" s="543">
        <f t="shared" si="137"/>
        <v>8680</v>
      </c>
      <c r="BY32" s="543">
        <f t="shared" si="137"/>
        <v>8112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143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4190</v>
      </c>
      <c r="BW33" s="543">
        <f t="shared" si="142"/>
        <v>5285</v>
      </c>
      <c r="BX33" s="543">
        <f t="shared" si="142"/>
        <v>12591</v>
      </c>
      <c r="BY33" s="543">
        <f t="shared" si="142"/>
        <v>31966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144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145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146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147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148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149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150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151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 t="e">
        <f>IF(BV20=0,"",BV32/BV20)</f>
        <v>#DIV/0!</v>
      </c>
      <c r="BW42" s="528" t="e">
        <f>IF(BW20=0,"",BW32/BW20)</f>
        <v>#DIV/0!</v>
      </c>
      <c r="BX42" s="528" t="e">
        <f>IF(BX20=0,"",BX32/BX20)</f>
        <v>#DIV/0!</v>
      </c>
      <c r="BY42" s="528" t="e">
        <f>IF(BY20=0,"",BY32/BY20)</f>
        <v>#DIV/0!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152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 t="e">
        <f>BV811</f>
        <v>#DIV/0!</v>
      </c>
      <c r="BW43" s="548" t="e">
        <f>BW20-BW31</f>
        <v>#DIV/0!</v>
      </c>
      <c r="BX43" s="548" t="e">
        <f>BX20-BX31</f>
        <v>#DIV/0!</v>
      </c>
      <c r="BY43" s="548" t="e">
        <f>BY20-BY31</f>
        <v>#DIV/0!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153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 t="str">
        <f>IF(WB!CK9="","",WB!CK9)</f>
        <v/>
      </c>
      <c r="BW45" s="558" t="str">
        <f>IF(WB!CK10="","",WB!CK10)</f>
        <v/>
      </c>
      <c r="BX45" s="558" t="str">
        <f>IF(WB!CK11="","",WB!CK11)</f>
        <v/>
      </c>
      <c r="BY45" s="558" t="str">
        <f>IF(WB!CK12="","",WB!CK12)</f>
        <v/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5</v>
      </c>
      <c r="BW46" s="495">
        <f>IF(WB!CK15="","",WB!CK15)</f>
        <v>5</v>
      </c>
      <c r="BX46" s="495">
        <f>IF(WB!CK16="","",WB!CK16)</f>
        <v>5</v>
      </c>
      <c r="BY46" s="495" t="str">
        <f>IF(WB!CK17="","",WB!CK17)</f>
        <v/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154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155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156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157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159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160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161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162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163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164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165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166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167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168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169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170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171</v>
      </c>
      <c r="DL67" s="585"/>
      <c r="DM67" s="588" t="str">
        <f>BV$45</f>
        <v/>
      </c>
      <c r="DN67" s="588" t="str">
        <f>BW$45</f>
        <v/>
      </c>
      <c r="DO67" s="588" t="str">
        <f>BX$45</f>
        <v/>
      </c>
      <c r="DP67" s="588" t="str">
        <f>BY$45</f>
        <v/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173</v>
      </c>
      <c r="DL68" s="585" t="s">
        <v>174</v>
      </c>
      <c r="DM68" s="590"/>
      <c r="DN68" s="590"/>
      <c r="DO68" s="590">
        <f>BX74</f>
        <v>0</v>
      </c>
      <c r="DP68" s="590">
        <f>BY74</f>
        <v>0</v>
      </c>
      <c r="DQ68" s="192" t="s">
        <v>175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176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177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179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181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182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183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184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185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186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187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188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189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176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190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190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191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192</v>
      </c>
      <c r="DR79" s="191"/>
    </row>
    <row r="80" spans="1:128" s="194" customFormat="1" ht="15.75" hidden="1" customHeight="1">
      <c r="A80" s="601" t="s">
        <v>182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190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184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190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186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193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194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195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169</v>
      </c>
      <c r="DQ84" s="192"/>
      <c r="DR84" s="602"/>
    </row>
    <row r="85" spans="1:122" s="474" customFormat="1" ht="15.75" hidden="1" customHeight="1">
      <c r="A85" s="579" t="s">
        <v>196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171</v>
      </c>
      <c r="DL85" s="585"/>
      <c r="DM85" s="588" t="str">
        <f>BV$45</f>
        <v/>
      </c>
      <c r="DN85" s="588" t="str">
        <f>BW$45</f>
        <v/>
      </c>
      <c r="DO85" s="588" t="str">
        <f>BX$45</f>
        <v/>
      </c>
      <c r="DP85" s="588" t="str">
        <f>BY$45</f>
        <v/>
      </c>
      <c r="DQ85" s="192"/>
      <c r="DR85" s="602"/>
    </row>
    <row r="86" spans="1:122" s="474" customFormat="1" ht="15.75" hidden="1" customHeight="1">
      <c r="A86" s="594" t="s">
        <v>197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173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198</v>
      </c>
      <c r="DR86" s="602"/>
    </row>
    <row r="87" spans="1:122" s="474" customFormat="1" ht="15.75" hidden="1" customHeight="1">
      <c r="A87" s="589" t="s">
        <v>199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200</v>
      </c>
      <c r="DR87" s="602"/>
    </row>
    <row r="88" spans="1:122" s="614" customFormat="1" ht="15.75" hidden="1" customHeight="1">
      <c r="A88" s="579" t="s">
        <v>201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190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202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191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203</v>
      </c>
      <c r="DR89" s="602"/>
    </row>
    <row r="90" spans="1:122" s="474" customFormat="1" ht="15.75" hidden="1" customHeight="1">
      <c r="A90" s="579" t="s">
        <v>204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190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205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190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206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168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207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170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Perm</v>
      </c>
      <c r="DO94" s="585" t="str">
        <f>DG4</f>
        <v>M</v>
      </c>
      <c r="DP94" s="585">
        <f>DH4</f>
        <v>0</v>
      </c>
      <c r="DQ94" s="603"/>
      <c r="DR94" s="193"/>
    </row>
    <row r="95" spans="1:122" s="194" customFormat="1" ht="15.75" customHeight="1">
      <c r="A95" s="623" t="s">
        <v>172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171</v>
      </c>
      <c r="DL95" s="585"/>
      <c r="DM95" s="588" t="str">
        <f>BV$45</f>
        <v/>
      </c>
      <c r="DN95" s="588" t="str">
        <f>BW$45</f>
        <v/>
      </c>
      <c r="DO95" s="588" t="str">
        <f>BX$45</f>
        <v/>
      </c>
      <c r="DP95" s="588" t="str">
        <f>BY$45</f>
        <v/>
      </c>
      <c r="DQ95" s="603"/>
      <c r="DR95" s="193"/>
    </row>
    <row r="96" spans="1:122" s="194" customFormat="1" ht="15.75" customHeight="1">
      <c r="A96" s="623" t="s">
        <v>176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208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209</v>
      </c>
      <c r="DR96" s="193"/>
    </row>
    <row r="97" spans="1:122" s="194" customFormat="1" ht="15.75" customHeight="1">
      <c r="A97" s="623" t="s">
        <v>178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0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180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190</v>
      </c>
      <c r="DL98" s="585"/>
      <c r="DM98" s="590">
        <f>SUM(DO97:DP97)</f>
        <v>0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182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191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210</v>
      </c>
      <c r="DR99" s="193"/>
    </row>
    <row r="100" spans="1:122" s="194" customFormat="1" ht="15.75" customHeight="1">
      <c r="A100" s="631" t="s">
        <v>184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190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186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190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188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172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176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178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180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182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184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186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211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195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196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197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199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201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212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213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214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215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216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217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176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182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184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186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218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217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176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182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184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186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219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195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196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197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199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201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202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204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220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221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216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217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176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182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184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186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218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217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176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182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184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186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222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195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196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197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199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201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202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204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223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224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225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226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225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226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 t="e">
        <f>IF(SUM($BV$46)=0,"",BY178*BY179*$K$1*2350/BY$46/365/$G$1)</f>
        <v>#VALUE!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225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226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229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180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182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230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180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182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231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232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233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234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182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235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180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182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236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180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182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237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238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180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182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239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180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182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240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180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182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241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180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182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242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243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180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182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244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180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182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245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180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182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246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182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249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250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251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604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251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180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182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254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255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256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180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182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257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226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258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259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180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182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257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226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259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180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182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226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259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256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180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182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226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261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259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180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182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226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262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259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256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180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182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257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226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904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259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180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182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226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905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259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180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182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226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263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259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180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182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226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264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265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266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267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259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180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182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226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268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265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266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267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259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180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182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257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226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269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267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259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180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182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257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226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270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265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266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267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259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256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180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182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257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226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271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267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259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180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182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226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272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267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259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180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182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257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226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273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274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265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266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267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259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256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180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182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257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226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676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274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265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266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267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259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256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180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182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257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226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273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265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266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275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259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256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180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182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226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902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180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182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907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180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182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908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180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182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909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180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182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913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180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182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903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180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182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180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182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180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182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180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182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279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280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180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182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279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280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180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182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281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282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275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180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182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226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283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265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266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275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180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182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226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284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704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285</v>
      </c>
      <c r="BW449" s="624" t="s">
        <v>285</v>
      </c>
      <c r="BX449" s="624" t="s">
        <v>285</v>
      </c>
      <c r="BY449" s="624" t="s">
        <v>285</v>
      </c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266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54</v>
      </c>
      <c r="BW450" s="624">
        <v>50</v>
      </c>
      <c r="BX450" s="624">
        <v>50</v>
      </c>
      <c r="BY450" s="624">
        <v>50</v>
      </c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286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287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8</v>
      </c>
      <c r="BY452" s="624">
        <v>9</v>
      </c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267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648</v>
      </c>
      <c r="BW453" s="612">
        <f>IF(BW451="","",BW450*BW451*BW452)</f>
        <v>600</v>
      </c>
      <c r="BX453" s="612">
        <f>IF(BX451="","",BX450*BX451*BX452)</f>
        <v>400</v>
      </c>
      <c r="BY453" s="612">
        <f>IF(BY451="","",BY450*BY451*BY452)</f>
        <v>450</v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288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226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0.61153349738480689</v>
      </c>
      <c r="BW455" s="615">
        <f>IF(BW453="","",BW453*BW454/BW$46/365/$G$1)</f>
        <v>0.56623471980074724</v>
      </c>
      <c r="BX455" s="615">
        <f>IF(BX453="","",BX453*BX454/BX$46/365/$G$1)</f>
        <v>0.37748981320049818</v>
      </c>
      <c r="BY455" s="615" t="e">
        <f>IF(BY453="","",BY453*BY454/BY$46/365/$G$1)</f>
        <v>#VALUE!</v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289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>
        <v>320</v>
      </c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290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2560</v>
      </c>
      <c r="BY457" s="612">
        <f>IF(BY456="","",BY451*BY456*BY452)</f>
        <v>2880</v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705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285</v>
      </c>
      <c r="BW458" s="624" t="s">
        <v>285</v>
      </c>
      <c r="BX458" s="624" t="s">
        <v>285</v>
      </c>
      <c r="BY458" s="624" t="s">
        <v>285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266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>
        <v>7</v>
      </c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286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287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267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>
        <f>IF(BY460="","",BY459*BY460*BY461)</f>
        <v>84</v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288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226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6.8135868493150689E-2</v>
      </c>
      <c r="BW464" s="615">
        <f>IF(BW462="","",BW462*BW463/BW$46/365/$G$1)</f>
        <v>6.8135868493150689E-2</v>
      </c>
      <c r="BX464" s="615">
        <f>IF(BX462="","",BX462*BX463/BX$46/365/$G$1)</f>
        <v>3.4067934246575345E-2</v>
      </c>
      <c r="BY464" s="615" t="e">
        <f>IF(BY462="","",BY462*BY463/BY$46/365/$G$1)</f>
        <v>#VALUE!</v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289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>
        <v>60</v>
      </c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290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>
        <f>IF(BY465="","",BY460*BY465*BY461)</f>
        <v>720</v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725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285</v>
      </c>
      <c r="BW467" s="626" t="s">
        <v>285</v>
      </c>
      <c r="BX467" s="626" t="s">
        <v>285</v>
      </c>
      <c r="BY467" s="626" t="s">
        <v>285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266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286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287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267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295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251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0.11074424906600248</v>
      </c>
      <c r="BW473" s="903">
        <f t="shared" ref="BW473" si="1474">IF(BW471="","",BW471*BW472/BW$46/365/$G$1)</f>
        <v>0.11074424906600248</v>
      </c>
      <c r="BX473" s="903">
        <f t="shared" ref="BX473" si="1475">IF(BX471="","",BX471*BX472/BX$46/365/$G$1)</f>
        <v>0.11074424906600248</v>
      </c>
      <c r="BY473" s="903" t="e">
        <f t="shared" ref="BY473" si="1476">IF(BY471="","",BY471*BY472/BY$46/365/$G$1)</f>
        <v>#VALUE!</v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291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>
        <v>8</v>
      </c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290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726</v>
      </c>
      <c r="B476" s="264" t="s">
        <v>729</v>
      </c>
      <c r="C476" s="264" t="s">
        <v>729</v>
      </c>
      <c r="D476" s="264" t="s">
        <v>729</v>
      </c>
      <c r="E476" s="264" t="s">
        <v>729</v>
      </c>
      <c r="F476" s="264" t="s">
        <v>729</v>
      </c>
      <c r="G476" s="264" t="s">
        <v>729</v>
      </c>
      <c r="H476" s="264" t="s">
        <v>729</v>
      </c>
      <c r="I476" s="264" t="s">
        <v>729</v>
      </c>
      <c r="J476" s="264" t="s">
        <v>729</v>
      </c>
      <c r="K476" s="264" t="s">
        <v>729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729</v>
      </c>
      <c r="U476" s="264" t="s">
        <v>729</v>
      </c>
      <c r="V476" s="264" t="s">
        <v>729</v>
      </c>
      <c r="W476" s="264" t="s">
        <v>729</v>
      </c>
      <c r="X476" s="264" t="s">
        <v>729</v>
      </c>
      <c r="Y476" s="264" t="s">
        <v>729</v>
      </c>
      <c r="Z476" s="264" t="s">
        <v>729</v>
      </c>
      <c r="AA476" s="264" t="s">
        <v>729</v>
      </c>
      <c r="AB476" s="264" t="s">
        <v>729</v>
      </c>
      <c r="AC476" s="264" t="s">
        <v>729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729</v>
      </c>
      <c r="AM476" s="264" t="s">
        <v>729</v>
      </c>
      <c r="AN476" s="264" t="s">
        <v>729</v>
      </c>
      <c r="AO476" s="264" t="s">
        <v>729</v>
      </c>
      <c r="AP476" s="264" t="s">
        <v>729</v>
      </c>
      <c r="AQ476" s="264" t="s">
        <v>729</v>
      </c>
      <c r="AR476" s="264" t="s">
        <v>729</v>
      </c>
      <c r="AS476" s="264" t="s">
        <v>729</v>
      </c>
      <c r="AT476" s="264" t="s">
        <v>729</v>
      </c>
      <c r="AU476" s="264" t="s">
        <v>729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729</v>
      </c>
      <c r="BE476" s="1193" t="s">
        <v>729</v>
      </c>
      <c r="BF476" s="1193" t="s">
        <v>729</v>
      </c>
      <c r="BG476" s="1193" t="s">
        <v>729</v>
      </c>
      <c r="BH476" s="1193" t="s">
        <v>729</v>
      </c>
      <c r="BI476" s="1193" t="s">
        <v>729</v>
      </c>
      <c r="BJ476" s="1193" t="s">
        <v>729</v>
      </c>
      <c r="BK476" s="1193" t="s">
        <v>729</v>
      </c>
      <c r="BL476" s="1193" t="s">
        <v>729</v>
      </c>
      <c r="BM476" s="1193" t="s">
        <v>729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729</v>
      </c>
      <c r="BW476" s="264" t="s">
        <v>729</v>
      </c>
      <c r="BX476" s="264" t="s">
        <v>729</v>
      </c>
      <c r="BY476" s="264" t="s">
        <v>729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266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>
        <v>10</v>
      </c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286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287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>
        <v>12</v>
      </c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267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>
        <f>IF(BY478="","",BY477*BY478*BY479)</f>
        <v>120</v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288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226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1.9552303860523038E-2</v>
      </c>
      <c r="BW482" s="615">
        <f>IF(BW480="","",BW480*BW481/BW$46/365/$G$1)</f>
        <v>1.9552303860523038E-2</v>
      </c>
      <c r="BX482" s="615">
        <f>IF(BX480="","",BX480*BX481/BX$46/365/$G$1)</f>
        <v>2.3462764632627642E-2</v>
      </c>
      <c r="BY482" s="615" t="e">
        <f>IF(BY480="","",BY480*BY481/BY$46/365/$G$1)</f>
        <v>#VALUE!</v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289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>
        <v>60</v>
      </c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290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>
        <f>IF(BY483="","",BY478*BY483*BY479)</f>
        <v>720</v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727</v>
      </c>
      <c r="B485" s="624" t="s">
        <v>728</v>
      </c>
      <c r="C485" s="624" t="s">
        <v>728</v>
      </c>
      <c r="D485" s="624" t="s">
        <v>728</v>
      </c>
      <c r="E485" s="624" t="s">
        <v>728</v>
      </c>
      <c r="F485" s="624" t="s">
        <v>728</v>
      </c>
      <c r="G485" s="624" t="s">
        <v>728</v>
      </c>
      <c r="H485" s="624" t="s">
        <v>728</v>
      </c>
      <c r="I485" s="624" t="s">
        <v>728</v>
      </c>
      <c r="J485" s="624" t="s">
        <v>728</v>
      </c>
      <c r="K485" s="624" t="s">
        <v>728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728</v>
      </c>
      <c r="U485" s="624" t="s">
        <v>728</v>
      </c>
      <c r="V485" s="624" t="s">
        <v>728</v>
      </c>
      <c r="W485" s="624" t="s">
        <v>728</v>
      </c>
      <c r="X485" s="624" t="s">
        <v>728</v>
      </c>
      <c r="Y485" s="624" t="s">
        <v>728</v>
      </c>
      <c r="Z485" s="624" t="s">
        <v>728</v>
      </c>
      <c r="AA485" s="624" t="s">
        <v>728</v>
      </c>
      <c r="AB485" s="624" t="s">
        <v>728</v>
      </c>
      <c r="AC485" s="624" t="s">
        <v>728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728</v>
      </c>
      <c r="AM485" s="624" t="s">
        <v>728</v>
      </c>
      <c r="AN485" s="624" t="s">
        <v>728</v>
      </c>
      <c r="AO485" s="624" t="s">
        <v>728</v>
      </c>
      <c r="AP485" s="624" t="s">
        <v>728</v>
      </c>
      <c r="AQ485" s="624" t="s">
        <v>728</v>
      </c>
      <c r="AR485" s="624" t="s">
        <v>728</v>
      </c>
      <c r="AS485" s="624" t="s">
        <v>728</v>
      </c>
      <c r="AT485" s="624" t="s">
        <v>728</v>
      </c>
      <c r="AU485" s="624" t="s">
        <v>728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728</v>
      </c>
      <c r="BE485" s="1204" t="s">
        <v>728</v>
      </c>
      <c r="BF485" s="1204" t="s">
        <v>728</v>
      </c>
      <c r="BG485" s="1204" t="s">
        <v>728</v>
      </c>
      <c r="BH485" s="1204" t="s">
        <v>728</v>
      </c>
      <c r="BI485" s="1204" t="s">
        <v>728</v>
      </c>
      <c r="BJ485" s="1204" t="s">
        <v>728</v>
      </c>
      <c r="BK485" s="1204" t="s">
        <v>728</v>
      </c>
      <c r="BL485" s="1204" t="s">
        <v>728</v>
      </c>
      <c r="BM485" s="1204" t="s">
        <v>728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728</v>
      </c>
      <c r="BW485" s="624" t="s">
        <v>728</v>
      </c>
      <c r="BX485" s="624" t="s">
        <v>728</v>
      </c>
      <c r="BY485" s="624" t="s">
        <v>728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266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286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>
        <v>12</v>
      </c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287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>
        <v>12</v>
      </c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267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>
        <f>IF(BY487="","",BY486*BY487*BY488)</f>
        <v>100.79999999999998</v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288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226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0.106427100373599</v>
      </c>
      <c r="BY491" s="615" t="e">
        <f>IF(BY489="","",BY489*BY490/BY$46/365/$G$1)</f>
        <v>#VALUE!</v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>
        <v>13</v>
      </c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290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>
        <f>IF(BY492="","",BY487*BY488*BY492)</f>
        <v>1872</v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730</v>
      </c>
      <c r="B494" s="624" t="s">
        <v>728</v>
      </c>
      <c r="C494" s="624" t="s">
        <v>728</v>
      </c>
      <c r="D494" s="624" t="s">
        <v>728</v>
      </c>
      <c r="E494" s="624" t="s">
        <v>728</v>
      </c>
      <c r="F494" s="624" t="s">
        <v>728</v>
      </c>
      <c r="G494" s="624" t="s">
        <v>728</v>
      </c>
      <c r="H494" s="624" t="s">
        <v>728</v>
      </c>
      <c r="I494" s="624" t="s">
        <v>728</v>
      </c>
      <c r="J494" s="624" t="s">
        <v>728</v>
      </c>
      <c r="K494" s="624" t="s">
        <v>728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728</v>
      </c>
      <c r="U494" s="624" t="s">
        <v>728</v>
      </c>
      <c r="V494" s="624" t="s">
        <v>728</v>
      </c>
      <c r="W494" s="624" t="s">
        <v>728</v>
      </c>
      <c r="X494" s="624" t="s">
        <v>728</v>
      </c>
      <c r="Y494" s="624" t="s">
        <v>728</v>
      </c>
      <c r="Z494" s="624" t="s">
        <v>728</v>
      </c>
      <c r="AA494" s="624" t="s">
        <v>728</v>
      </c>
      <c r="AB494" s="624" t="s">
        <v>728</v>
      </c>
      <c r="AC494" s="624" t="s">
        <v>728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728</v>
      </c>
      <c r="AM494" s="624" t="s">
        <v>728</v>
      </c>
      <c r="AN494" s="624" t="s">
        <v>728</v>
      </c>
      <c r="AO494" s="624" t="s">
        <v>728</v>
      </c>
      <c r="AP494" s="624" t="s">
        <v>728</v>
      </c>
      <c r="AQ494" s="624" t="s">
        <v>728</v>
      </c>
      <c r="AR494" s="624" t="s">
        <v>728</v>
      </c>
      <c r="AS494" s="624" t="s">
        <v>728</v>
      </c>
      <c r="AT494" s="624" t="s">
        <v>728</v>
      </c>
      <c r="AU494" s="624" t="s">
        <v>728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728</v>
      </c>
      <c r="BE494" s="1204" t="s">
        <v>728</v>
      </c>
      <c r="BF494" s="1204" t="s">
        <v>728</v>
      </c>
      <c r="BG494" s="1204" t="s">
        <v>728</v>
      </c>
      <c r="BH494" s="1204" t="s">
        <v>728</v>
      </c>
      <c r="BI494" s="1204" t="s">
        <v>728</v>
      </c>
      <c r="BJ494" s="1204" t="s">
        <v>728</v>
      </c>
      <c r="BK494" s="1204" t="s">
        <v>728</v>
      </c>
      <c r="BL494" s="1204" t="s">
        <v>728</v>
      </c>
      <c r="BM494" s="1204" t="s">
        <v>728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728</v>
      </c>
      <c r="BW494" s="624" t="s">
        <v>728</v>
      </c>
      <c r="BX494" s="624" t="s">
        <v>728</v>
      </c>
      <c r="BY494" s="624" t="s">
        <v>728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266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286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287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267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288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226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4.6950556214196755E-2</v>
      </c>
      <c r="BW500" s="615">
        <f>IF(BW498="","",BW498*BW499/BW$46/365/$G$1)</f>
        <v>7.0425834321295136E-2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291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290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731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292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288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226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291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290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732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292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288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226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0.12669892901618929</v>
      </c>
      <c r="BW512" s="615">
        <f>IF(BW509="","",BW509*BW510*BW511/BW$46/365/$G$1)</f>
        <v>0.12669892901618929</v>
      </c>
      <c r="BX512" s="615">
        <f>IF(BX509="","",BX509*BX510*BX511/BX$46/365/$G$1)</f>
        <v>0.12669892901618929</v>
      </c>
      <c r="BY512" s="615" t="e">
        <f>IF(BY509="","",BY509*BY510*BY511/BY$46/365/$G$1)</f>
        <v>#VALUE!</v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291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290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293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292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288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226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0.14077658779576588</v>
      </c>
      <c r="BW518" s="615">
        <f>IF(BW515="","",BW515*BW516*BW517/BW$46/365/$G$1)</f>
        <v>0.14077658779576588</v>
      </c>
      <c r="BX518" s="742">
        <f>IF(BX515="","",BX515*BX516*BX517/BX$46/365/$G$1)</f>
        <v>0.14077658779576588</v>
      </c>
      <c r="BY518" s="615" t="e">
        <f>IF(BY515="","",BY515*BY516*BY517/BY$46/365/$G$1)</f>
        <v>#VALUE!</v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291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>
        <v>20</v>
      </c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290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>
        <f>IF(BY519="","",BY515*BY516*BY519)</f>
        <v>1200</v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294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0</v>
      </c>
      <c r="BW521" s="215">
        <v>3</v>
      </c>
      <c r="BX521" s="215">
        <v>6</v>
      </c>
      <c r="BY521" s="215">
        <v>6</v>
      </c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292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/>
      <c r="BW522" s="215">
        <v>12</v>
      </c>
      <c r="BX522" s="215">
        <v>12</v>
      </c>
      <c r="BY522" s="215">
        <v>12</v>
      </c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295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226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0</v>
      </c>
      <c r="BW524" s="615">
        <f>IF(BW521="","",BW521*BW522*BW523/BW$46/365/$G$1)</f>
        <v>6.0064677459526769E-3</v>
      </c>
      <c r="BX524" s="742">
        <f>IF(BX521="","",BX521*BX522*BX523/BX$46/365/$G$1)</f>
        <v>1.2012935491905354E-2</v>
      </c>
      <c r="BY524" s="615" t="e">
        <f>IF(BY521="","",BY521*BY522*BY523/BY$46/365/$G$1)</f>
        <v>#VALUE!</v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291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/>
      <c r="BW525" s="215">
        <v>9</v>
      </c>
      <c r="BX525" s="215">
        <v>12</v>
      </c>
      <c r="BY525" s="215">
        <v>11</v>
      </c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290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 t="str">
        <f>IF(BV525="","",BV521*BV522*BV525)</f>
        <v/>
      </c>
      <c r="BW526" s="739">
        <f>IF(BW525="","",BW521*BW522*BW525)</f>
        <v>324</v>
      </c>
      <c r="BX526" s="739">
        <f>IF(BX525="","",BX521*BX522*BX525)</f>
        <v>864</v>
      </c>
      <c r="BY526" s="739">
        <f>IF(BY525="","",BY521*BY522*BY525)</f>
        <v>792</v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733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296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>
        <v>5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288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226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4.9428224159402227E-3</v>
      </c>
      <c r="BX530" s="742">
        <f t="shared" ref="BX530" si="1704">IF(BX528="","",BX528*BX529/BX$46/365/$G$1)</f>
        <v>0</v>
      </c>
      <c r="BY530" s="742" t="e">
        <f t="shared" ref="BY530" si="1705">IF(BY528="","",BY528*BY529/BY$46/365/$G$1)</f>
        <v>#VALUE!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291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>
        <v>40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290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>
        <f t="shared" ref="BY532" si="1729">IF(BY531="","",BY528*BY531)</f>
        <v>200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749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267</v>
      </c>
      <c r="BW533" s="624" t="s">
        <v>267</v>
      </c>
      <c r="BX533" s="624" t="s">
        <v>267</v>
      </c>
      <c r="BY533" s="624" t="s">
        <v>267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296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144</v>
      </c>
      <c r="BY534" s="215">
        <v>144</v>
      </c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288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226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2.2758881693648817E-2</v>
      </c>
      <c r="BW536" s="742">
        <f t="shared" ref="BW536" si="1769">IF(BW534="","",BW534*BW535/BW$46/365/$G$1)</f>
        <v>2.2758881693648817E-2</v>
      </c>
      <c r="BX536" s="742">
        <f t="shared" ref="BX536" si="1770">IF(BX534="","",BX534*BX535/BX$46/365/$G$1)</f>
        <v>5.4621316064757161E-2</v>
      </c>
      <c r="BY536" s="742" t="e">
        <f t="shared" ref="BY536" si="1771">IF(BY534="","",BY534*BY535/BY$46/365/$G$1)</f>
        <v>#VALUE!</v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291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16</v>
      </c>
      <c r="BW537" s="310">
        <v>17</v>
      </c>
      <c r="BX537" s="310">
        <v>28</v>
      </c>
      <c r="BY537" s="310">
        <v>31</v>
      </c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290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801">IF(BV537="","",BV534*BV537)</f>
        <v>960</v>
      </c>
      <c r="BW538" s="739">
        <f t="shared" ref="BW538" si="1802">IF(BW537="","",BW534*BW537)</f>
        <v>1020</v>
      </c>
      <c r="BX538" s="739">
        <f t="shared" ref="BX538" si="1803">IF(BX537="","",BX534*BX537)</f>
        <v>4032</v>
      </c>
      <c r="BY538" s="739">
        <f t="shared" ref="BY538" si="1804">IF(BY537="","",BY534*BY537)</f>
        <v>4464</v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734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7</v>
      </c>
      <c r="BY539" s="310">
        <v>60</v>
      </c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292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5</v>
      </c>
      <c r="BX540" s="624">
        <v>12</v>
      </c>
      <c r="BY540" s="624">
        <v>11</v>
      </c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288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226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1.1027499377334993E-2</v>
      </c>
      <c r="BW542" s="615">
        <f>IF(BW539="","",BW539*BW540*BW541/BW$46/365/$G$1)</f>
        <v>9.1895828144458267E-3</v>
      </c>
      <c r="BX542" s="615">
        <f>IF(BX539="","",BX539*BX540*BX541/BX$46/365/$G$1)</f>
        <v>5.1461663760896635E-2</v>
      </c>
      <c r="BY542" s="615" t="e">
        <f>IF(BY539="","",BY539*BY540*BY541/BY$46/365/$G$1)</f>
        <v>#VALUE!</v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291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14</v>
      </c>
      <c r="BW543" s="624">
        <v>25</v>
      </c>
      <c r="BX543" s="624">
        <v>50</v>
      </c>
      <c r="BY543" s="624">
        <v>34</v>
      </c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290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252</v>
      </c>
      <c r="BW544" s="739">
        <f>IF(BW543="","",BW539*BW540*BW543)</f>
        <v>375</v>
      </c>
      <c r="BX544" s="739">
        <f>IF(BX543="","",BX539*BX540*BX543)</f>
        <v>4200</v>
      </c>
      <c r="BY544" s="739">
        <f>IF(BY543="","",BY539*BY540*BY543)</f>
        <v>22440</v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735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296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288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226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52">IF(BV546="","",BV546*BV547/BV$46/365/$G$1)</f>
        <v/>
      </c>
      <c r="BW548" s="742" t="str">
        <f t="shared" ref="BW548" si="1853">IF(BW546="","",BW546*BW547/BW$46/365/$G$1)</f>
        <v/>
      </c>
      <c r="BX548" s="742" t="str">
        <f t="shared" ref="BX548" si="1854">IF(BX546="","",BX546*BX547/BX$46/365/$G$1)</f>
        <v/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291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290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86">IF(BV549="","",BV546*BV549)</f>
        <v/>
      </c>
      <c r="BW550" s="739" t="str">
        <f t="shared" ref="BW550" si="1887">IF(BW549="","",BW546*BW549)</f>
        <v/>
      </c>
      <c r="BX550" s="739" t="str">
        <f t="shared" ref="BX550" si="1888">IF(BX549="","",BX546*BX549)</f>
        <v/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736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296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741</v>
      </c>
      <c r="AM552" s="624" t="s">
        <v>741</v>
      </c>
      <c r="AN552" s="624" t="s">
        <v>741</v>
      </c>
      <c r="AO552" s="624" t="s">
        <v>741</v>
      </c>
      <c r="AP552" s="624" t="s">
        <v>741</v>
      </c>
      <c r="AQ552" s="624" t="s">
        <v>741</v>
      </c>
      <c r="AR552" s="624" t="s">
        <v>741</v>
      </c>
      <c r="AS552" s="624" t="s">
        <v>741</v>
      </c>
      <c r="AT552" s="624" t="s">
        <v>741</v>
      </c>
      <c r="AU552" s="624" t="s">
        <v>741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741</v>
      </c>
      <c r="BE552" s="1204" t="s">
        <v>741</v>
      </c>
      <c r="BF552" s="1204"/>
      <c r="BG552" s="1204" t="s">
        <v>741</v>
      </c>
      <c r="BH552" s="1204" t="s">
        <v>741</v>
      </c>
      <c r="BI552" s="1204" t="s">
        <v>741</v>
      </c>
      <c r="BJ552" s="1204" t="s">
        <v>741</v>
      </c>
      <c r="BK552" s="1204" t="s">
        <v>741</v>
      </c>
      <c r="BL552" s="1204" t="s">
        <v>741</v>
      </c>
      <c r="BM552" s="1204" t="s">
        <v>741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8</v>
      </c>
      <c r="BX552" s="624"/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288</v>
      </c>
      <c r="B553" s="740">
        <f>1050*$K$1</f>
        <v>4396.1399999999994</v>
      </c>
      <c r="C553" s="740">
        <f t="shared" ref="C553:K553" si="1890">1050*$K$1</f>
        <v>4396.1399999999994</v>
      </c>
      <c r="D553" s="740">
        <f t="shared" si="1890"/>
        <v>4396.1399999999994</v>
      </c>
      <c r="E553" s="740">
        <f t="shared" si="1890"/>
        <v>4396.1399999999994</v>
      </c>
      <c r="F553" s="740">
        <f t="shared" si="1890"/>
        <v>4396.1399999999994</v>
      </c>
      <c r="G553" s="740">
        <f t="shared" si="1890"/>
        <v>4396.1399999999994</v>
      </c>
      <c r="H553" s="740">
        <f t="shared" si="1890"/>
        <v>4396.1399999999994</v>
      </c>
      <c r="I553" s="740">
        <f t="shared" si="1890"/>
        <v>4396.1399999999994</v>
      </c>
      <c r="J553" s="740">
        <f t="shared" si="1890"/>
        <v>4396.1399999999994</v>
      </c>
      <c r="K553" s="740">
        <f t="shared" si="1890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1">1050*$K$1</f>
        <v>4396.1399999999994</v>
      </c>
      <c r="V553" s="740">
        <f t="shared" si="1891"/>
        <v>4396.1399999999994</v>
      </c>
      <c r="W553" s="740">
        <f t="shared" si="1891"/>
        <v>4396.1399999999994</v>
      </c>
      <c r="X553" s="740">
        <f t="shared" si="1891"/>
        <v>4396.1399999999994</v>
      </c>
      <c r="Y553" s="740">
        <f t="shared" si="1891"/>
        <v>4396.1399999999994</v>
      </c>
      <c r="Z553" s="740">
        <f t="shared" si="1891"/>
        <v>4396.1399999999994</v>
      </c>
      <c r="AA553" s="740">
        <f t="shared" si="1891"/>
        <v>4396.1399999999994</v>
      </c>
      <c r="AB553" s="740">
        <f t="shared" si="1891"/>
        <v>4396.1399999999994</v>
      </c>
      <c r="AC553" s="740">
        <f t="shared" si="1891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2">1050*$K$1</f>
        <v>4396.1399999999994</v>
      </c>
      <c r="AN553" s="740">
        <f t="shared" si="1892"/>
        <v>4396.1399999999994</v>
      </c>
      <c r="AO553" s="740">
        <f t="shared" si="1892"/>
        <v>4396.1399999999994</v>
      </c>
      <c r="AP553" s="740">
        <f t="shared" si="1892"/>
        <v>4396.1399999999994</v>
      </c>
      <c r="AQ553" s="740">
        <f t="shared" si="1892"/>
        <v>4396.1399999999994</v>
      </c>
      <c r="AR553" s="740">
        <f t="shared" si="1892"/>
        <v>4396.1399999999994</v>
      </c>
      <c r="AS553" s="740">
        <f t="shared" si="1892"/>
        <v>4396.1399999999994</v>
      </c>
      <c r="AT553" s="740">
        <f t="shared" si="1892"/>
        <v>4396.1399999999994</v>
      </c>
      <c r="AU553" s="740">
        <f t="shared" si="1892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3">1050*$K$1</f>
        <v>4396.1399999999994</v>
      </c>
      <c r="BF553" s="1236">
        <f t="shared" si="1893"/>
        <v>4396.1399999999994</v>
      </c>
      <c r="BG553" s="1236">
        <f t="shared" si="1893"/>
        <v>4396.1399999999994</v>
      </c>
      <c r="BH553" s="1236">
        <f t="shared" si="1893"/>
        <v>4396.1399999999994</v>
      </c>
      <c r="BI553" s="1236">
        <f t="shared" si="1893"/>
        <v>4396.1399999999994</v>
      </c>
      <c r="BJ553" s="1236">
        <f t="shared" si="1893"/>
        <v>4396.1399999999994</v>
      </c>
      <c r="BK553" s="1236">
        <f t="shared" si="1893"/>
        <v>4396.1399999999994</v>
      </c>
      <c r="BL553" s="1236">
        <f t="shared" si="1893"/>
        <v>4396.1399999999994</v>
      </c>
      <c r="BM553" s="1236">
        <f t="shared" si="1893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4">1050*$K$1</f>
        <v>4396.1399999999994</v>
      </c>
      <c r="BW553" s="740">
        <f t="shared" si="1894"/>
        <v>4396.1399999999994</v>
      </c>
      <c r="BX553" s="740">
        <f t="shared" si="1894"/>
        <v>4396.1399999999994</v>
      </c>
      <c r="BY553" s="740">
        <f t="shared" si="1894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226</v>
      </c>
      <c r="B554" s="742" t="str">
        <f>IF(B552="","",B552*B553/B$46/365/$G$1)</f>
        <v/>
      </c>
      <c r="C554" s="742" t="str">
        <f t="shared" ref="C554" si="1895">IF(C552="","",C552*C553/C$46/365/$G$1)</f>
        <v/>
      </c>
      <c r="D554" s="742" t="str">
        <f t="shared" ref="D554" si="1896">IF(D552="","",D552*D553/D$46/365/$G$1)</f>
        <v/>
      </c>
      <c r="E554" s="742" t="str">
        <f t="shared" ref="E554" si="1897">IF(E552="","",E552*E553/E$46/365/$G$1)</f>
        <v/>
      </c>
      <c r="F554" s="742" t="str">
        <f t="shared" ref="F554" si="1898">IF(F552="","",F552*F553/F$46/365/$G$1)</f>
        <v/>
      </c>
      <c r="G554" s="742" t="str">
        <f t="shared" ref="G554" si="1899">IF(G552="","",G552*G553/G$46/365/$G$1)</f>
        <v/>
      </c>
      <c r="H554" s="742" t="str">
        <f t="shared" ref="H554" si="1900">IF(H552="","",H552*H553/H$46/365/$G$1)</f>
        <v/>
      </c>
      <c r="I554" s="742" t="str">
        <f t="shared" ref="I554" si="1901">IF(I552="","",I552*I553/I$46/365/$G$1)</f>
        <v/>
      </c>
      <c r="J554" s="742" t="str">
        <f t="shared" ref="J554" si="1902">IF(J552="","",J552*J553/J$46/365/$G$1)</f>
        <v/>
      </c>
      <c r="K554" s="742" t="str">
        <f t="shared" ref="K554" si="1903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4">IF(U552="","",U552*U553/U$46/365/$G$1)</f>
        <v/>
      </c>
      <c r="V554" s="742" t="str">
        <f t="shared" ref="V554" si="1905">IF(V552="","",V552*V553/V$46/365/$G$1)</f>
        <v/>
      </c>
      <c r="W554" s="742" t="str">
        <f t="shared" ref="W554" si="1906">IF(W552="","",W552*W553/W$46/365/$G$1)</f>
        <v/>
      </c>
      <c r="X554" s="742" t="str">
        <f t="shared" ref="X554" si="1907">IF(X552="","",X552*X553/X$46/365/$G$1)</f>
        <v/>
      </c>
      <c r="Y554" s="742" t="str">
        <f t="shared" ref="Y554" si="1908">IF(Y552="","",Y552*Y553/Y$46/365/$G$1)</f>
        <v/>
      </c>
      <c r="Z554" s="742" t="str">
        <f t="shared" ref="Z554" si="1909">IF(Z552="","",Z552*Z553/Z$46/365/$G$1)</f>
        <v/>
      </c>
      <c r="AA554" s="742" t="str">
        <f t="shared" ref="AA554" si="1910">IF(AA552="","",AA552*AA553/AA$46/365/$G$1)</f>
        <v/>
      </c>
      <c r="AB554" s="742" t="str">
        <f t="shared" ref="AB554" si="1911">IF(AB552="","",AB552*AB553/AB$46/365/$G$1)</f>
        <v/>
      </c>
      <c r="AC554" s="742" t="str">
        <f t="shared" ref="AC554" si="1912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3">IF(AM552="","",AM552*AM553/AM$46/365/$G$1)</f>
        <v/>
      </c>
      <c r="AN554" s="742" t="str">
        <f t="shared" ref="AN554" si="1914">IF(AN552="","",AN552*AN553/AN$46/365/$G$1)</f>
        <v/>
      </c>
      <c r="AO554" s="742" t="str">
        <f t="shared" ref="AO554" si="1915">IF(AO552="","",AO552*AO553/AO$46/365/$G$1)</f>
        <v/>
      </c>
      <c r="AP554" s="742" t="str">
        <f t="shared" ref="AP554" si="1916">IF(AP552="","",AP552*AP553/AP$46/365/$G$1)</f>
        <v/>
      </c>
      <c r="AQ554" s="742" t="str">
        <f t="shared" ref="AQ554" si="1917">IF(AQ552="","",AQ552*AQ553/AQ$46/365/$G$1)</f>
        <v/>
      </c>
      <c r="AR554" s="742" t="str">
        <f t="shared" ref="AR554" si="1918">IF(AR552="","",AR552*AR553/AR$46/365/$G$1)</f>
        <v/>
      </c>
      <c r="AS554" s="742" t="str">
        <f t="shared" ref="AS554" si="1919">IF(AS552="","",AS552*AS553/AS$46/365/$G$1)</f>
        <v/>
      </c>
      <c r="AT554" s="742" t="str">
        <f t="shared" ref="AT554" si="1920">IF(AT552="","",AT552*AT553/AT$46/365/$G$1)</f>
        <v/>
      </c>
      <c r="AU554" s="742" t="str">
        <f t="shared" ref="AU554" si="1921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2">IF(BE552="","",BE552*BE553/BE$46/365/$G$1)</f>
        <v/>
      </c>
      <c r="BF554" s="1241" t="str">
        <f t="shared" si="1922"/>
        <v/>
      </c>
      <c r="BG554" s="1241" t="str">
        <f t="shared" si="1922"/>
        <v/>
      </c>
      <c r="BH554" s="1241" t="str">
        <f t="shared" si="1922"/>
        <v/>
      </c>
      <c r="BI554" s="1241" t="str">
        <f t="shared" si="1922"/>
        <v/>
      </c>
      <c r="BJ554" s="1241" t="str">
        <f t="shared" si="1922"/>
        <v/>
      </c>
      <c r="BK554" s="1241" t="str">
        <f t="shared" si="1922"/>
        <v/>
      </c>
      <c r="BL554" s="1241" t="str">
        <f t="shared" si="1922"/>
        <v/>
      </c>
      <c r="BM554" s="1241" t="str">
        <f t="shared" si="1922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3">IF(BV552="","",BV552*BV553/BV$46/365/$G$1)</f>
        <v>2.1898580323785801E-3</v>
      </c>
      <c r="BW554" s="742">
        <f t="shared" ref="BW554" si="1924">IF(BW552="","",BW552*BW553/BW$46/365/$G$1)</f>
        <v>2.1898580323785801E-3</v>
      </c>
      <c r="BX554" s="742" t="str">
        <f t="shared" ref="BX554" si="1925">IF(BX552="","",BX552*BX553/BX$46/365/$G$1)</f>
        <v/>
      </c>
      <c r="BY554" s="742" t="str">
        <f t="shared" ref="BY554" si="1926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291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26</v>
      </c>
      <c r="BW555" s="660">
        <v>40</v>
      </c>
      <c r="BX555" s="626"/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290</v>
      </c>
      <c r="B556" s="739" t="str">
        <f>IF(B555="","",B552*B555)</f>
        <v/>
      </c>
      <c r="C556" s="739" t="str">
        <f t="shared" ref="C556" si="1928">IF(C555="","",C552*C555)</f>
        <v/>
      </c>
      <c r="D556" s="739" t="str">
        <f t="shared" ref="D556" si="1929">IF(D555="","",D552*D555)</f>
        <v/>
      </c>
      <c r="E556" s="739" t="str">
        <f t="shared" ref="E556" si="1930">IF(E555="","",E552*E555)</f>
        <v/>
      </c>
      <c r="F556" s="739" t="str">
        <f t="shared" ref="F556" si="1931">IF(F555="","",F552*F555)</f>
        <v/>
      </c>
      <c r="G556" s="739" t="str">
        <f t="shared" ref="G556" si="1932">IF(G555="","",G552*G555)</f>
        <v/>
      </c>
      <c r="H556" s="739" t="str">
        <f t="shared" ref="H556" si="1933">IF(H555="","",H552*H555)</f>
        <v/>
      </c>
      <c r="I556" s="739" t="str">
        <f t="shared" ref="I556" si="1934">IF(I555="","",I552*I555)</f>
        <v/>
      </c>
      <c r="J556" s="739" t="str">
        <f t="shared" ref="J556" si="1935">IF(J555="","",J552*J555)</f>
        <v/>
      </c>
      <c r="K556" s="739" t="str">
        <f t="shared" ref="K556" si="1936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7">IF(U555="","",U552*U555)</f>
        <v/>
      </c>
      <c r="V556" s="739" t="str">
        <f t="shared" ref="V556" si="1938">IF(V555="","",V552*V555)</f>
        <v/>
      </c>
      <c r="W556" s="739" t="str">
        <f t="shared" ref="W556" si="1939">IF(W555="","",W552*W555)</f>
        <v/>
      </c>
      <c r="X556" s="739" t="str">
        <f t="shared" ref="X556" si="1940">IF(X555="","",X552*X555)</f>
        <v/>
      </c>
      <c r="Y556" s="739" t="str">
        <f t="shared" ref="Y556" si="1941">IF(Y555="","",Y552*Y555)</f>
        <v/>
      </c>
      <c r="Z556" s="739" t="str">
        <f t="shared" ref="Z556" si="1942">IF(Z555="","",Z552*Z555)</f>
        <v/>
      </c>
      <c r="AA556" s="739" t="str">
        <f t="shared" ref="AA556" si="1943">IF(AA555="","",AA552*AA555)</f>
        <v/>
      </c>
      <c r="AB556" s="739" t="str">
        <f t="shared" ref="AB556" si="1944">IF(AB555="","",AB552*AB555)</f>
        <v/>
      </c>
      <c r="AC556" s="739" t="str">
        <f t="shared" ref="AC556" si="1945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6">IF(AM555="","",AM552*AM555)</f>
        <v/>
      </c>
      <c r="AN556" s="739" t="str">
        <f t="shared" ref="AN556" si="1947">IF(AN555="","",AN552*AN555)</f>
        <v/>
      </c>
      <c r="AO556" s="739" t="str">
        <f t="shared" ref="AO556" si="1948">IF(AO555="","",AO552*AO555)</f>
        <v/>
      </c>
      <c r="AP556" s="739" t="str">
        <f t="shared" ref="AP556" si="1949">IF(AP555="","",AP552*AP555)</f>
        <v/>
      </c>
      <c r="AQ556" s="739" t="str">
        <f t="shared" ref="AQ556" si="1950">IF(AQ555="","",AQ552*AQ555)</f>
        <v/>
      </c>
      <c r="AR556" s="739" t="str">
        <f t="shared" ref="AR556" si="1951">IF(AR555="","",AR552*AR555)</f>
        <v/>
      </c>
      <c r="AS556" s="739" t="str">
        <f t="shared" ref="AS556" si="1952">IF(AS555="","",AS552*AS555)</f>
        <v/>
      </c>
      <c r="AT556" s="739" t="str">
        <f t="shared" ref="AT556" si="1953">IF(AT555="","",AT552*AT555)</f>
        <v/>
      </c>
      <c r="AU556" s="739" t="str">
        <f t="shared" ref="AU556" si="1954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5">IF(BE555="","",BE552*BE555)</f>
        <v/>
      </c>
      <c r="BF556" s="1237" t="str">
        <f t="shared" si="1955"/>
        <v/>
      </c>
      <c r="BG556" s="1237" t="str">
        <f t="shared" si="1955"/>
        <v/>
      </c>
      <c r="BH556" s="1237" t="str">
        <f t="shared" si="1955"/>
        <v/>
      </c>
      <c r="BI556" s="1237" t="str">
        <f t="shared" si="1955"/>
        <v/>
      </c>
      <c r="BJ556" s="1237" t="str">
        <f t="shared" si="1955"/>
        <v/>
      </c>
      <c r="BK556" s="1237" t="str">
        <f t="shared" si="1955"/>
        <v/>
      </c>
      <c r="BL556" s="1237" t="str">
        <f t="shared" si="1955"/>
        <v/>
      </c>
      <c r="BM556" s="1237" t="str">
        <f t="shared" si="1955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6">IF(BV555="","",BV552*BV555)</f>
        <v>208</v>
      </c>
      <c r="BW556" s="739">
        <f t="shared" ref="BW556" si="1957">IF(BW555="","",BW552*BW555)</f>
        <v>320</v>
      </c>
      <c r="BX556" s="739" t="str">
        <f t="shared" ref="BX556" si="1958">IF(BX555="","",BX552*BX555)</f>
        <v/>
      </c>
      <c r="BY556" s="739" t="str">
        <f t="shared" ref="BY556" si="1959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737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296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288</v>
      </c>
      <c r="B559" s="740">
        <f>200*$K$1</f>
        <v>837.36</v>
      </c>
      <c r="C559" s="740">
        <f t="shared" ref="C559:K559" si="1960">200*$K$1</f>
        <v>837.36</v>
      </c>
      <c r="D559" s="740">
        <f t="shared" si="1960"/>
        <v>837.36</v>
      </c>
      <c r="E559" s="740">
        <f t="shared" si="1960"/>
        <v>837.36</v>
      </c>
      <c r="F559" s="740">
        <f t="shared" si="1960"/>
        <v>837.36</v>
      </c>
      <c r="G559" s="740">
        <f t="shared" si="1960"/>
        <v>837.36</v>
      </c>
      <c r="H559" s="740">
        <f t="shared" si="1960"/>
        <v>837.36</v>
      </c>
      <c r="I559" s="740">
        <f t="shared" si="1960"/>
        <v>837.36</v>
      </c>
      <c r="J559" s="740">
        <f t="shared" si="1960"/>
        <v>837.36</v>
      </c>
      <c r="K559" s="740">
        <f t="shared" si="1960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1">200*$K$1</f>
        <v>837.36</v>
      </c>
      <c r="V559" s="740">
        <f t="shared" si="1961"/>
        <v>837.36</v>
      </c>
      <c r="W559" s="740">
        <f t="shared" si="1961"/>
        <v>837.36</v>
      </c>
      <c r="X559" s="740">
        <f t="shared" si="1961"/>
        <v>837.36</v>
      </c>
      <c r="Y559" s="740">
        <f t="shared" si="1961"/>
        <v>837.36</v>
      </c>
      <c r="Z559" s="740">
        <f t="shared" si="1961"/>
        <v>837.36</v>
      </c>
      <c r="AA559" s="740">
        <f t="shared" si="1961"/>
        <v>837.36</v>
      </c>
      <c r="AB559" s="740">
        <f t="shared" si="1961"/>
        <v>837.36</v>
      </c>
      <c r="AC559" s="740">
        <f t="shared" si="1961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2">200*$K$1</f>
        <v>837.36</v>
      </c>
      <c r="AN559" s="740">
        <f t="shared" si="1962"/>
        <v>837.36</v>
      </c>
      <c r="AO559" s="740">
        <f t="shared" si="1962"/>
        <v>837.36</v>
      </c>
      <c r="AP559" s="740">
        <f t="shared" si="1962"/>
        <v>837.36</v>
      </c>
      <c r="AQ559" s="740">
        <f t="shared" si="1962"/>
        <v>837.36</v>
      </c>
      <c r="AR559" s="740">
        <f t="shared" si="1962"/>
        <v>837.36</v>
      </c>
      <c r="AS559" s="740">
        <f t="shared" si="1962"/>
        <v>837.36</v>
      </c>
      <c r="AT559" s="740">
        <f t="shared" si="1962"/>
        <v>837.36</v>
      </c>
      <c r="AU559" s="740">
        <f t="shared" si="1962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3">200*$K$1</f>
        <v>837.36</v>
      </c>
      <c r="BF559" s="1236">
        <f t="shared" si="1963"/>
        <v>837.36</v>
      </c>
      <c r="BG559" s="1236">
        <f t="shared" si="1963"/>
        <v>837.36</v>
      </c>
      <c r="BH559" s="1236">
        <f t="shared" si="1963"/>
        <v>837.36</v>
      </c>
      <c r="BI559" s="1236">
        <f t="shared" si="1963"/>
        <v>837.36</v>
      </c>
      <c r="BJ559" s="1236">
        <f t="shared" si="1963"/>
        <v>837.36</v>
      </c>
      <c r="BK559" s="1236">
        <f t="shared" si="1963"/>
        <v>837.36</v>
      </c>
      <c r="BL559" s="1236">
        <f t="shared" si="1963"/>
        <v>837.36</v>
      </c>
      <c r="BM559" s="1236">
        <f t="shared" si="1963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4">200*$K$1</f>
        <v>837.36</v>
      </c>
      <c r="BW559" s="740">
        <f t="shared" si="1964"/>
        <v>837.36</v>
      </c>
      <c r="BX559" s="740">
        <f t="shared" si="1964"/>
        <v>837.36</v>
      </c>
      <c r="BY559" s="740">
        <f t="shared" si="1964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5"/>
        <v/>
      </c>
      <c r="CP559" s="535" t="str">
        <f t="shared" si="1965"/>
        <v/>
      </c>
      <c r="CQ559" s="535" t="str">
        <f t="shared" si="1965"/>
        <v/>
      </c>
      <c r="CR559" s="535">
        <f t="shared" si="1965"/>
        <v>837.36</v>
      </c>
      <c r="CS559" s="535">
        <f t="shared" si="1965"/>
        <v>837.36</v>
      </c>
      <c r="CT559" s="535">
        <f t="shared" si="1965"/>
        <v>837.36</v>
      </c>
      <c r="CU559" s="536">
        <f t="shared" si="1965"/>
        <v>837.36</v>
      </c>
      <c r="CV559" s="536">
        <f t="shared" si="1965"/>
        <v>837.36</v>
      </c>
      <c r="CW559" s="536">
        <f t="shared" si="1965"/>
        <v>837.36</v>
      </c>
      <c r="CX559" s="535">
        <f t="shared" si="1965"/>
        <v>837.36</v>
      </c>
      <c r="CY559" s="535">
        <f t="shared" si="1965"/>
        <v>837.36</v>
      </c>
      <c r="CZ559" s="535">
        <f t="shared" si="1965"/>
        <v>837.36</v>
      </c>
      <c r="DA559" s="535">
        <f t="shared" si="1965"/>
        <v>837.36</v>
      </c>
      <c r="DB559" s="535" t="str">
        <f t="shared" si="1965"/>
        <v/>
      </c>
      <c r="DC559" s="534" t="str">
        <f t="shared" si="1965"/>
        <v/>
      </c>
      <c r="DD559" s="533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226</v>
      </c>
      <c r="B560" s="742" t="str">
        <f>IF(B558="","",B558*B559/B$46/365/$G$1)</f>
        <v/>
      </c>
      <c r="C560" s="742" t="str">
        <f t="shared" ref="C560" si="1967">IF(C558="","",C558*C559/C$46/365/$G$1)</f>
        <v/>
      </c>
      <c r="D560" s="742" t="str">
        <f t="shared" ref="D560" si="1968">IF(D558="","",D558*D559/D$46/365/$G$1)</f>
        <v/>
      </c>
      <c r="E560" s="742" t="str">
        <f t="shared" ref="E560" si="1969">IF(E558="","",E558*E559/E$46/365/$G$1)</f>
        <v/>
      </c>
      <c r="F560" s="742" t="str">
        <f t="shared" ref="F560" si="1970">IF(F558="","",F558*F559/F$46/365/$G$1)</f>
        <v/>
      </c>
      <c r="G560" s="742" t="str">
        <f t="shared" ref="G560" si="1971">IF(G558="","",G558*G559/G$46/365/$G$1)</f>
        <v/>
      </c>
      <c r="H560" s="742" t="str">
        <f t="shared" ref="H560" si="1972">IF(H558="","",H558*H559/H$46/365/$G$1)</f>
        <v/>
      </c>
      <c r="I560" s="742" t="str">
        <f t="shared" ref="I560" si="1973">IF(I558="","",I558*I559/I$46/365/$G$1)</f>
        <v/>
      </c>
      <c r="J560" s="742" t="str">
        <f t="shared" ref="J560" si="1974">IF(J558="","",J558*J559/J$46/365/$G$1)</f>
        <v/>
      </c>
      <c r="K560" s="742" t="str">
        <f t="shared" ref="K560" si="1975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6">IF(U558="","",U558*U559/U$46/365/$G$1)</f>
        <v/>
      </c>
      <c r="V560" s="742" t="str">
        <f t="shared" ref="V560" si="1977">IF(V558="","",V558*V559/V$46/365/$G$1)</f>
        <v/>
      </c>
      <c r="W560" s="742" t="str">
        <f t="shared" ref="W560" si="1978">IF(W558="","",W558*W559/W$46/365/$G$1)</f>
        <v/>
      </c>
      <c r="X560" s="742" t="str">
        <f t="shared" ref="X560" si="1979">IF(X558="","",X558*X559/X$46/365/$G$1)</f>
        <v/>
      </c>
      <c r="Y560" s="742" t="str">
        <f t="shared" ref="Y560" si="1980">IF(Y558="","",Y558*Y559/Y$46/365/$G$1)</f>
        <v/>
      </c>
      <c r="Z560" s="742" t="str">
        <f t="shared" ref="Z560" si="1981">IF(Z558="","",Z558*Z559/Z$46/365/$G$1)</f>
        <v/>
      </c>
      <c r="AA560" s="742" t="str">
        <f t="shared" ref="AA560" si="1982">IF(AA558="","",AA558*AA559/AA$46/365/$G$1)</f>
        <v/>
      </c>
      <c r="AB560" s="742" t="str">
        <f t="shared" ref="AB560" si="1983">IF(AB558="","",AB558*AB559/AB$46/365/$G$1)</f>
        <v/>
      </c>
      <c r="AC560" s="742" t="str">
        <f t="shared" ref="AC560" si="1984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5">IF(AM558="","",AM558*AM559/AM$46/365/$G$1)</f>
        <v/>
      </c>
      <c r="AN560" s="742" t="str">
        <f t="shared" ref="AN560" si="1986">IF(AN558="","",AN558*AN559/AN$46/365/$G$1)</f>
        <v/>
      </c>
      <c r="AO560" s="742" t="str">
        <f t="shared" ref="AO560" si="1987">IF(AO558="","",AO558*AO559/AO$46/365/$G$1)</f>
        <v/>
      </c>
      <c r="AP560" s="742" t="str">
        <f t="shared" ref="AP560" si="1988">IF(AP558="","",AP558*AP559/AP$46/365/$G$1)</f>
        <v/>
      </c>
      <c r="AQ560" s="742" t="str">
        <f t="shared" ref="AQ560" si="1989">IF(AQ558="","",AQ558*AQ559/AQ$46/365/$G$1)</f>
        <v/>
      </c>
      <c r="AR560" s="742" t="str">
        <f t="shared" ref="AR560" si="1990">IF(AR558="","",AR558*AR559/AR$46/365/$G$1)</f>
        <v/>
      </c>
      <c r="AS560" s="742" t="str">
        <f t="shared" ref="AS560" si="1991">IF(AS558="","",AS558*AS559/AS$46/365/$G$1)</f>
        <v/>
      </c>
      <c r="AT560" s="742" t="str">
        <f t="shared" ref="AT560" si="1992">IF(AT558="","",AT558*AT559/AT$46/365/$G$1)</f>
        <v/>
      </c>
      <c r="AU560" s="742" t="str">
        <f t="shared" ref="AU560" si="1993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4">IF(BE558="","",BE558*BE559/BE$46/365/$G$1)</f>
        <v/>
      </c>
      <c r="BF560" s="1241" t="str">
        <f t="shared" si="1994"/>
        <v/>
      </c>
      <c r="BG560" s="1241" t="str">
        <f t="shared" si="1994"/>
        <v/>
      </c>
      <c r="BH560" s="1241" t="str">
        <f t="shared" si="1994"/>
        <v/>
      </c>
      <c r="BI560" s="1241" t="str">
        <f t="shared" si="1994"/>
        <v/>
      </c>
      <c r="BJ560" s="1241" t="str">
        <f t="shared" si="1994"/>
        <v/>
      </c>
      <c r="BK560" s="1241" t="str">
        <f t="shared" si="1994"/>
        <v/>
      </c>
      <c r="BL560" s="1241" t="str">
        <f t="shared" si="1994"/>
        <v/>
      </c>
      <c r="BM560" s="1241" t="str">
        <f t="shared" si="1994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95">IF(BV558="","",BV558*BV559/BV$46/365/$G$1)</f>
        <v/>
      </c>
      <c r="BW560" s="742" t="str">
        <f t="shared" ref="BW560" si="1996">IF(BW558="","",BW558*BW559/BW$46/365/$G$1)</f>
        <v/>
      </c>
      <c r="BX560" s="742" t="str">
        <f t="shared" ref="BX560" si="1997">IF(BX558="","",BX558*BX559/BX$46/365/$G$1)</f>
        <v/>
      </c>
      <c r="BY560" s="742" t="str">
        <f t="shared" ref="BY560" si="1998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99"/>
        <v/>
      </c>
      <c r="CG560" s="992" t="str">
        <f t="shared" si="1999"/>
        <v/>
      </c>
      <c r="CH560" s="993" t="str">
        <f t="shared" si="1999"/>
        <v/>
      </c>
      <c r="CI560" s="993" t="str">
        <f t="shared" si="1999"/>
        <v/>
      </c>
      <c r="CJ560" s="992" t="str">
        <f t="shared" si="1999"/>
        <v/>
      </c>
      <c r="CK560" s="992" t="str">
        <f t="shared" si="1999"/>
        <v/>
      </c>
      <c r="CL560" s="992" t="str">
        <f t="shared" si="1999"/>
        <v/>
      </c>
      <c r="CM560" s="991" t="str">
        <f t="shared" si="1999"/>
        <v/>
      </c>
      <c r="CN560" s="521" t="str">
        <f t="shared" si="1965"/>
        <v/>
      </c>
      <c r="CO560" s="522" t="str">
        <f t="shared" si="1965"/>
        <v/>
      </c>
      <c r="CP560" s="523" t="str">
        <f t="shared" si="1965"/>
        <v/>
      </c>
      <c r="CQ560" s="523" t="str">
        <f t="shared" si="1965"/>
        <v/>
      </c>
      <c r="CR560" s="523" t="str">
        <f t="shared" si="1965"/>
        <v/>
      </c>
      <c r="CS560" s="523" t="str">
        <f t="shared" si="1965"/>
        <v/>
      </c>
      <c r="CT560" s="523" t="str">
        <f t="shared" si="1965"/>
        <v/>
      </c>
      <c r="CU560" s="524" t="str">
        <f t="shared" si="1965"/>
        <v/>
      </c>
      <c r="CV560" s="524" t="str">
        <f t="shared" si="1965"/>
        <v/>
      </c>
      <c r="CW560" s="524" t="str">
        <f t="shared" si="1965"/>
        <v/>
      </c>
      <c r="CX560" s="523" t="str">
        <f t="shared" si="1965"/>
        <v/>
      </c>
      <c r="CY560" s="523" t="str">
        <f t="shared" si="1965"/>
        <v/>
      </c>
      <c r="CZ560" s="523" t="str">
        <f t="shared" si="1965"/>
        <v/>
      </c>
      <c r="DA560" s="523" t="str">
        <f t="shared" si="1965"/>
        <v/>
      </c>
      <c r="DB560" s="523" t="str">
        <f t="shared" si="1965"/>
        <v/>
      </c>
      <c r="DC560" s="522" t="str">
        <f t="shared" si="1965"/>
        <v/>
      </c>
      <c r="DD560" s="521" t="str">
        <f t="shared" si="1966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291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5"/>
        <v/>
      </c>
      <c r="CO561" s="534" t="str">
        <f t="shared" si="1965"/>
        <v/>
      </c>
      <c r="CP561" s="535" t="str">
        <f t="shared" si="1965"/>
        <v/>
      </c>
      <c r="CQ561" s="535" t="str">
        <f t="shared" si="1965"/>
        <v/>
      </c>
      <c r="CR561" s="535" t="str">
        <f t="shared" si="1965"/>
        <v/>
      </c>
      <c r="CS561" s="535" t="str">
        <f t="shared" si="1965"/>
        <v/>
      </c>
      <c r="CT561" s="535" t="str">
        <f t="shared" si="1965"/>
        <v/>
      </c>
      <c r="CU561" s="536" t="str">
        <f t="shared" si="1965"/>
        <v/>
      </c>
      <c r="CV561" s="536" t="str">
        <f t="shared" si="1965"/>
        <v/>
      </c>
      <c r="CW561" s="536" t="str">
        <f t="shared" si="1965"/>
        <v/>
      </c>
      <c r="CX561" s="535" t="str">
        <f t="shared" si="1965"/>
        <v/>
      </c>
      <c r="CY561" s="535" t="str">
        <f t="shared" si="1965"/>
        <v/>
      </c>
      <c r="CZ561" s="535" t="str">
        <f t="shared" si="1965"/>
        <v/>
      </c>
      <c r="DA561" s="535" t="str">
        <f t="shared" si="1965"/>
        <v/>
      </c>
      <c r="DB561" s="535" t="str">
        <f t="shared" si="1965"/>
        <v/>
      </c>
      <c r="DC561" s="534" t="str">
        <f t="shared" si="1965"/>
        <v/>
      </c>
      <c r="DD561" s="533" t="str">
        <f t="shared" si="1966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290</v>
      </c>
      <c r="B562" s="739" t="str">
        <f>IF(B561="","",B558*B561)</f>
        <v/>
      </c>
      <c r="C562" s="739" t="str">
        <f t="shared" ref="C562" si="2000">IF(C561="","",C558*C561)</f>
        <v/>
      </c>
      <c r="D562" s="739" t="str">
        <f t="shared" ref="D562" si="2001">IF(D561="","",D558*D561)</f>
        <v/>
      </c>
      <c r="E562" s="739" t="str">
        <f t="shared" ref="E562" si="2002">IF(E561="","",E558*E561)</f>
        <v/>
      </c>
      <c r="F562" s="739" t="str">
        <f t="shared" ref="F562" si="2003">IF(F561="","",F558*F561)</f>
        <v/>
      </c>
      <c r="G562" s="739" t="str">
        <f t="shared" ref="G562" si="2004">IF(G561="","",G558*G561)</f>
        <v/>
      </c>
      <c r="H562" s="739" t="str">
        <f t="shared" ref="H562" si="2005">IF(H561="","",H558*H561)</f>
        <v/>
      </c>
      <c r="I562" s="739" t="str">
        <f t="shared" ref="I562" si="2006">IF(I561="","",I558*I561)</f>
        <v/>
      </c>
      <c r="J562" s="739" t="str">
        <f t="shared" ref="J562" si="2007">IF(J561="","",J558*J561)</f>
        <v/>
      </c>
      <c r="K562" s="739" t="str">
        <f t="shared" ref="K562" si="2008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09">IF(U561="","",U558*U561)</f>
        <v/>
      </c>
      <c r="V562" s="739" t="str">
        <f t="shared" ref="V562" si="2010">IF(V561="","",V558*V561)</f>
        <v/>
      </c>
      <c r="W562" s="739" t="str">
        <f t="shared" ref="W562" si="2011">IF(W561="","",W558*W561)</f>
        <v/>
      </c>
      <c r="X562" s="739" t="str">
        <f t="shared" ref="X562" si="2012">IF(X561="","",X558*X561)</f>
        <v/>
      </c>
      <c r="Y562" s="739" t="str">
        <f t="shared" ref="Y562" si="2013">IF(Y561="","",Y558*Y561)</f>
        <v/>
      </c>
      <c r="Z562" s="739" t="str">
        <f t="shared" ref="Z562" si="2014">IF(Z561="","",Z558*Z561)</f>
        <v/>
      </c>
      <c r="AA562" s="739" t="str">
        <f t="shared" ref="AA562" si="2015">IF(AA561="","",AA558*AA561)</f>
        <v/>
      </c>
      <c r="AB562" s="739" t="str">
        <f t="shared" ref="AB562" si="2016">IF(AB561="","",AB558*AB561)</f>
        <v/>
      </c>
      <c r="AC562" s="739" t="str">
        <f t="shared" ref="AC562" si="2017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8">IF(AM561="","",AM558*AM561)</f>
        <v/>
      </c>
      <c r="AN562" s="739" t="str">
        <f t="shared" ref="AN562" si="2019">IF(AN561="","",AN558*AN561)</f>
        <v/>
      </c>
      <c r="AO562" s="739" t="str">
        <f t="shared" ref="AO562" si="2020">IF(AO561="","",AO558*AO561)</f>
        <v/>
      </c>
      <c r="AP562" s="739" t="str">
        <f t="shared" ref="AP562" si="2021">IF(AP561="","",AP558*AP561)</f>
        <v/>
      </c>
      <c r="AQ562" s="739" t="str">
        <f t="shared" ref="AQ562" si="2022">IF(AQ561="","",AQ558*AQ561)</f>
        <v/>
      </c>
      <c r="AR562" s="739" t="str">
        <f t="shared" ref="AR562" si="2023">IF(AR561="","",AR558*AR561)</f>
        <v/>
      </c>
      <c r="AS562" s="739" t="str">
        <f t="shared" ref="AS562" si="2024">IF(AS561="","",AS558*AS561)</f>
        <v/>
      </c>
      <c r="AT562" s="739" t="str">
        <f t="shared" ref="AT562" si="2025">IF(AT561="","",AT558*AT561)</f>
        <v/>
      </c>
      <c r="AU562" s="739" t="str">
        <f t="shared" ref="AU562" si="2026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7">IF(BE561="","",BE558*BE561)</f>
        <v/>
      </c>
      <c r="BF562" s="1237" t="str">
        <f t="shared" si="2027"/>
        <v/>
      </c>
      <c r="BG562" s="1237" t="str">
        <f t="shared" si="2027"/>
        <v/>
      </c>
      <c r="BH562" s="1237" t="str">
        <f t="shared" si="2027"/>
        <v/>
      </c>
      <c r="BI562" s="1237" t="str">
        <f t="shared" si="2027"/>
        <v/>
      </c>
      <c r="BJ562" s="1237" t="str">
        <f t="shared" si="2027"/>
        <v/>
      </c>
      <c r="BK562" s="1237" t="str">
        <f t="shared" si="2027"/>
        <v/>
      </c>
      <c r="BL562" s="1237" t="str">
        <f t="shared" si="2027"/>
        <v/>
      </c>
      <c r="BM562" s="1237" t="str">
        <f t="shared" si="2027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28">IF(BV561="","",BV558*BV561)</f>
        <v/>
      </c>
      <c r="BW562" s="739" t="str">
        <f t="shared" ref="BW562" si="2029">IF(BW561="","",BW558*BW561)</f>
        <v/>
      </c>
      <c r="BX562" s="739" t="str">
        <f t="shared" ref="BX562" si="2030">IF(BX561="","",BX558*BX561)</f>
        <v/>
      </c>
      <c r="BY562" s="739" t="str">
        <f t="shared" ref="BY562" si="2031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5"/>
        <v/>
      </c>
      <c r="CO562" s="534" t="str">
        <f t="shared" si="1965"/>
        <v/>
      </c>
      <c r="CP562" s="535" t="str">
        <f t="shared" si="1965"/>
        <v/>
      </c>
      <c r="CQ562" s="535" t="str">
        <f t="shared" si="1965"/>
        <v/>
      </c>
      <c r="CR562" s="535" t="str">
        <f t="shared" si="1965"/>
        <v/>
      </c>
      <c r="CS562" s="535" t="str">
        <f t="shared" si="1965"/>
        <v/>
      </c>
      <c r="CT562" s="535" t="str">
        <f t="shared" si="1965"/>
        <v/>
      </c>
      <c r="CU562" s="536" t="str">
        <f t="shared" si="1965"/>
        <v/>
      </c>
      <c r="CV562" s="536" t="str">
        <f t="shared" si="1965"/>
        <v/>
      </c>
      <c r="CW562" s="536" t="str">
        <f t="shared" si="1965"/>
        <v/>
      </c>
      <c r="CX562" s="535" t="str">
        <f t="shared" si="1965"/>
        <v/>
      </c>
      <c r="CY562" s="535" t="str">
        <f t="shared" si="1965"/>
        <v/>
      </c>
      <c r="CZ562" s="535" t="str">
        <f t="shared" si="1965"/>
        <v/>
      </c>
      <c r="DA562" s="535" t="str">
        <f t="shared" si="1965"/>
        <v/>
      </c>
      <c r="DB562" s="535" t="str">
        <f t="shared" si="1965"/>
        <v/>
      </c>
      <c r="DC562" s="534" t="str">
        <f t="shared" si="1965"/>
        <v/>
      </c>
      <c r="DD562" s="533" t="str">
        <f t="shared" si="1966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738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296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2"/>
        <v/>
      </c>
      <c r="CF564" s="81" t="str">
        <f t="shared" si="2032"/>
        <v/>
      </c>
      <c r="CG564" s="81" t="str">
        <f t="shared" si="2032"/>
        <v/>
      </c>
      <c r="CH564" s="145" t="str">
        <f t="shared" si="2032"/>
        <v/>
      </c>
      <c r="CI564" s="145" t="str">
        <f t="shared" si="2032"/>
        <v/>
      </c>
      <c r="CJ564" s="81" t="str">
        <f t="shared" si="2032"/>
        <v/>
      </c>
      <c r="CK564" s="81" t="str">
        <f t="shared" si="2032"/>
        <v/>
      </c>
      <c r="CL564" s="81" t="str">
        <f t="shared" si="2032"/>
        <v/>
      </c>
      <c r="CM564" s="508" t="str">
        <f t="shared" si="2032"/>
        <v/>
      </c>
      <c r="CN564" s="533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3"/>
        <v/>
      </c>
      <c r="CP564" s="535" t="str">
        <f t="shared" si="2033"/>
        <v/>
      </c>
      <c r="CQ564" s="535" t="str">
        <f t="shared" si="2033"/>
        <v/>
      </c>
      <c r="CR564" s="535" t="str">
        <f t="shared" si="2033"/>
        <v/>
      </c>
      <c r="CS564" s="535" t="str">
        <f t="shared" si="2033"/>
        <v/>
      </c>
      <c r="CT564" s="535" t="str">
        <f t="shared" si="2033"/>
        <v/>
      </c>
      <c r="CU564" s="536" t="str">
        <f t="shared" si="2033"/>
        <v/>
      </c>
      <c r="CV564" s="536" t="str">
        <f t="shared" si="2033"/>
        <v/>
      </c>
      <c r="CW564" s="536" t="str">
        <f t="shared" si="2033"/>
        <v/>
      </c>
      <c r="CX564" s="535" t="str">
        <f t="shared" si="2033"/>
        <v/>
      </c>
      <c r="CY564" s="535" t="str">
        <f t="shared" si="2033"/>
        <v/>
      </c>
      <c r="CZ564" s="535" t="str">
        <f t="shared" si="2033"/>
        <v/>
      </c>
      <c r="DA564" s="535" t="str">
        <f t="shared" si="2033"/>
        <v/>
      </c>
      <c r="DB564" s="535" t="str">
        <f t="shared" si="2033"/>
        <v/>
      </c>
      <c r="DC564" s="534" t="str">
        <f t="shared" si="2033"/>
        <v/>
      </c>
      <c r="DD564" s="533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5">COUNT(B564:R564)</f>
        <v>0</v>
      </c>
      <c r="DF564" s="822">
        <f t="shared" ref="DF564:DF580" si="2036">COUNT(T564:AJ564)</f>
        <v>0</v>
      </c>
      <c r="DG564" s="822">
        <f t="shared" ref="DG564:DG580" si="2037">COUNT(AL564:BB564)</f>
        <v>0</v>
      </c>
      <c r="DH564" s="822">
        <f t="shared" ref="DH564:DH580" si="2038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288</v>
      </c>
      <c r="B565" s="740">
        <f>480*$K$1</f>
        <v>2009.664</v>
      </c>
      <c r="C565" s="740">
        <f t="shared" ref="C565:K565" si="2039">480*$K$1</f>
        <v>2009.664</v>
      </c>
      <c r="D565" s="740">
        <f t="shared" si="2039"/>
        <v>2009.664</v>
      </c>
      <c r="E565" s="740">
        <f t="shared" si="2039"/>
        <v>2009.664</v>
      </c>
      <c r="F565" s="740">
        <f t="shared" si="2039"/>
        <v>2009.664</v>
      </c>
      <c r="G565" s="740">
        <f t="shared" si="2039"/>
        <v>2009.664</v>
      </c>
      <c r="H565" s="740">
        <f t="shared" si="2039"/>
        <v>2009.664</v>
      </c>
      <c r="I565" s="740">
        <f t="shared" si="2039"/>
        <v>2009.664</v>
      </c>
      <c r="J565" s="740">
        <f t="shared" si="2039"/>
        <v>2009.664</v>
      </c>
      <c r="K565" s="740">
        <f t="shared" si="2039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0">480*$K$1</f>
        <v>2009.664</v>
      </c>
      <c r="V565" s="740">
        <f t="shared" si="2040"/>
        <v>2009.664</v>
      </c>
      <c r="W565" s="740">
        <f t="shared" si="2040"/>
        <v>2009.664</v>
      </c>
      <c r="X565" s="740">
        <f t="shared" si="2040"/>
        <v>2009.664</v>
      </c>
      <c r="Y565" s="740">
        <f t="shared" si="2040"/>
        <v>2009.664</v>
      </c>
      <c r="Z565" s="740">
        <f t="shared" si="2040"/>
        <v>2009.664</v>
      </c>
      <c r="AA565" s="740">
        <f t="shared" si="2040"/>
        <v>2009.664</v>
      </c>
      <c r="AB565" s="740">
        <f t="shared" si="2040"/>
        <v>2009.664</v>
      </c>
      <c r="AC565" s="740">
        <f t="shared" si="2040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1">480*$K$1</f>
        <v>2009.664</v>
      </c>
      <c r="AN565" s="740">
        <f t="shared" si="2041"/>
        <v>2009.664</v>
      </c>
      <c r="AO565" s="740">
        <f t="shared" si="2041"/>
        <v>2009.664</v>
      </c>
      <c r="AP565" s="740">
        <f t="shared" si="2041"/>
        <v>2009.664</v>
      </c>
      <c r="AQ565" s="740">
        <f t="shared" si="2041"/>
        <v>2009.664</v>
      </c>
      <c r="AR565" s="740">
        <f t="shared" si="2041"/>
        <v>2009.664</v>
      </c>
      <c r="AS565" s="740">
        <f t="shared" si="2041"/>
        <v>2009.664</v>
      </c>
      <c r="AT565" s="740">
        <f t="shared" si="2041"/>
        <v>2009.664</v>
      </c>
      <c r="AU565" s="740">
        <f t="shared" si="2041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2">480*$K$1</f>
        <v>2009.664</v>
      </c>
      <c r="BF565" s="1236">
        <f t="shared" si="2042"/>
        <v>2009.664</v>
      </c>
      <c r="BG565" s="1236">
        <f t="shared" si="2042"/>
        <v>2009.664</v>
      </c>
      <c r="BH565" s="1236">
        <f t="shared" si="2042"/>
        <v>2009.664</v>
      </c>
      <c r="BI565" s="1236">
        <f t="shared" si="2042"/>
        <v>2009.664</v>
      </c>
      <c r="BJ565" s="1236">
        <f t="shared" si="2042"/>
        <v>2009.664</v>
      </c>
      <c r="BK565" s="1236">
        <f t="shared" si="2042"/>
        <v>2009.664</v>
      </c>
      <c r="BL565" s="1236">
        <f t="shared" si="2042"/>
        <v>2009.664</v>
      </c>
      <c r="BM565" s="1236">
        <f t="shared" si="2042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3">480*$K$1</f>
        <v>2009.664</v>
      </c>
      <c r="BW565" s="740">
        <f t="shared" si="2043"/>
        <v>2009.664</v>
      </c>
      <c r="BX565" s="740">
        <f t="shared" si="2043"/>
        <v>2009.664</v>
      </c>
      <c r="BY565" s="740">
        <f t="shared" si="2043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2"/>
        <v>2009.664</v>
      </c>
      <c r="CE565" s="81">
        <f t="shared" si="2032"/>
        <v>2009.664</v>
      </c>
      <c r="CF565" s="81">
        <f t="shared" si="2032"/>
        <v>2009.664</v>
      </c>
      <c r="CG565" s="81">
        <f t="shared" si="2032"/>
        <v>2009.664</v>
      </c>
      <c r="CH565" s="145">
        <f t="shared" si="2032"/>
        <v>2009.664</v>
      </c>
      <c r="CI565" s="145">
        <f t="shared" si="2032"/>
        <v>2009.664</v>
      </c>
      <c r="CJ565" s="81">
        <f t="shared" si="2032"/>
        <v>2009.664</v>
      </c>
      <c r="CK565" s="81">
        <f t="shared" si="2032"/>
        <v>2009.664</v>
      </c>
      <c r="CL565" s="81">
        <f t="shared" si="2032"/>
        <v>2009.664</v>
      </c>
      <c r="CM565" s="508">
        <f t="shared" si="2032"/>
        <v>2009.664</v>
      </c>
      <c r="CN565" s="533" t="str">
        <f t="shared" si="2033"/>
        <v/>
      </c>
      <c r="CO565" s="534" t="str">
        <f t="shared" si="2033"/>
        <v/>
      </c>
      <c r="CP565" s="535" t="str">
        <f t="shared" si="2033"/>
        <v/>
      </c>
      <c r="CQ565" s="535" t="str">
        <f t="shared" si="2033"/>
        <v/>
      </c>
      <c r="CR565" s="535">
        <f t="shared" si="2033"/>
        <v>2009.664</v>
      </c>
      <c r="CS565" s="535">
        <f t="shared" si="2033"/>
        <v>2009.664</v>
      </c>
      <c r="CT565" s="535">
        <f t="shared" si="2033"/>
        <v>2009.664</v>
      </c>
      <c r="CU565" s="536">
        <f t="shared" si="2033"/>
        <v>2009.664</v>
      </c>
      <c r="CV565" s="536">
        <f t="shared" si="2033"/>
        <v>2009.664</v>
      </c>
      <c r="CW565" s="536">
        <f t="shared" si="2033"/>
        <v>2009.664</v>
      </c>
      <c r="CX565" s="535">
        <f t="shared" si="2033"/>
        <v>2009.664</v>
      </c>
      <c r="CY565" s="535">
        <f t="shared" si="2033"/>
        <v>2009.664</v>
      </c>
      <c r="CZ565" s="535">
        <f t="shared" si="2033"/>
        <v>2009.664</v>
      </c>
      <c r="DA565" s="535">
        <f t="shared" si="2033"/>
        <v>2009.664</v>
      </c>
      <c r="DB565" s="535" t="str">
        <f t="shared" si="2033"/>
        <v/>
      </c>
      <c r="DC565" s="534" t="str">
        <f t="shared" si="2033"/>
        <v/>
      </c>
      <c r="DD565" s="533" t="str">
        <f t="shared" si="2034"/>
        <v/>
      </c>
      <c r="DE565" s="866">
        <f t="shared" si="2035"/>
        <v>10</v>
      </c>
      <c r="DF565" s="822">
        <f t="shared" si="2036"/>
        <v>10</v>
      </c>
      <c r="DG565" s="822">
        <f t="shared" si="2037"/>
        <v>10</v>
      </c>
      <c r="DH565" s="822">
        <f t="shared" si="2038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226</v>
      </c>
      <c r="B566" s="742" t="str">
        <f>IF(B564="","",B564*B565/B$46/365/$G$1)</f>
        <v/>
      </c>
      <c r="C566" s="742" t="str">
        <f t="shared" ref="C566" si="2044">IF(C564="","",C564*C565/C$46/365/$G$1)</f>
        <v/>
      </c>
      <c r="D566" s="742" t="str">
        <f t="shared" ref="D566" si="2045">IF(D564="","",D564*D565/D$46/365/$G$1)</f>
        <v/>
      </c>
      <c r="E566" s="742" t="str">
        <f t="shared" ref="E566" si="2046">IF(E564="","",E564*E565/E$46/365/$G$1)</f>
        <v/>
      </c>
      <c r="F566" s="742" t="str">
        <f t="shared" ref="F566" si="2047">IF(F564="","",F564*F565/F$46/365/$G$1)</f>
        <v/>
      </c>
      <c r="G566" s="742" t="str">
        <f t="shared" ref="G566" si="2048">IF(G564="","",G564*G565/G$46/365/$G$1)</f>
        <v/>
      </c>
      <c r="H566" s="742" t="str">
        <f t="shared" ref="H566" si="2049">IF(H564="","",H564*H565/H$46/365/$G$1)</f>
        <v/>
      </c>
      <c r="I566" s="742" t="str">
        <f t="shared" ref="I566" si="2050">IF(I564="","",I564*I565/I$46/365/$G$1)</f>
        <v/>
      </c>
      <c r="J566" s="742" t="str">
        <f t="shared" ref="J566" si="2051">IF(J564="","",J564*J565/J$46/365/$G$1)</f>
        <v/>
      </c>
      <c r="K566" s="742" t="str">
        <f t="shared" ref="K566" si="2052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3">IF(U564="","",U564*U565/U$46/365/$G$1)</f>
        <v/>
      </c>
      <c r="V566" s="742" t="str">
        <f t="shared" ref="V566" si="2054">IF(V564="","",V564*V565/V$46/365/$G$1)</f>
        <v/>
      </c>
      <c r="W566" s="742" t="str">
        <f t="shared" ref="W566" si="2055">IF(W564="","",W564*W565/W$46/365/$G$1)</f>
        <v/>
      </c>
      <c r="X566" s="742" t="str">
        <f t="shared" ref="X566" si="2056">IF(X564="","",X564*X565/X$46/365/$G$1)</f>
        <v/>
      </c>
      <c r="Y566" s="742" t="str">
        <f t="shared" ref="Y566" si="2057">IF(Y564="","",Y564*Y565/Y$46/365/$G$1)</f>
        <v/>
      </c>
      <c r="Z566" s="742" t="str">
        <f t="shared" ref="Z566" si="2058">IF(Z564="","",Z564*Z565/Z$46/365/$G$1)</f>
        <v/>
      </c>
      <c r="AA566" s="742" t="str">
        <f t="shared" ref="AA566" si="2059">IF(AA564="","",AA564*AA565/AA$46/365/$G$1)</f>
        <v/>
      </c>
      <c r="AB566" s="742" t="str">
        <f t="shared" ref="AB566" si="2060">IF(AB564="","",AB564*AB565/AB$46/365/$G$1)</f>
        <v/>
      </c>
      <c r="AC566" s="742" t="str">
        <f t="shared" ref="AC566" si="2061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2">IF(AM564="","",AM564*AM565/AM$46/365/$G$1)</f>
        <v/>
      </c>
      <c r="AN566" s="742" t="str">
        <f t="shared" ref="AN566" si="2063">IF(AN564="","",AN564*AN565/AN$46/365/$G$1)</f>
        <v/>
      </c>
      <c r="AO566" s="742" t="str">
        <f t="shared" ref="AO566" si="2064">IF(AO564="","",AO564*AO565/AO$46/365/$G$1)</f>
        <v/>
      </c>
      <c r="AP566" s="742" t="str">
        <f t="shared" ref="AP566" si="2065">IF(AP564="","",AP564*AP565/AP$46/365/$G$1)</f>
        <v/>
      </c>
      <c r="AQ566" s="742" t="str">
        <f t="shared" ref="AQ566" si="2066">IF(AQ564="","",AQ564*AQ565/AQ$46/365/$G$1)</f>
        <v/>
      </c>
      <c r="AR566" s="742" t="str">
        <f t="shared" ref="AR566" si="2067">IF(AR564="","",AR564*AR565/AR$46/365/$G$1)</f>
        <v/>
      </c>
      <c r="AS566" s="742" t="str">
        <f t="shared" ref="AS566" si="2068">IF(AS564="","",AS564*AS565/AS$46/365/$G$1)</f>
        <v/>
      </c>
      <c r="AT566" s="742" t="str">
        <f t="shared" ref="AT566" si="2069">IF(AT564="","",AT564*AT565/AT$46/365/$G$1)</f>
        <v/>
      </c>
      <c r="AU566" s="742" t="str">
        <f t="shared" ref="AU566" si="2070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1">IF(BE564="","",BE564*BE565/BE$46/365/$G$1)</f>
        <v/>
      </c>
      <c r="BF566" s="1241" t="str">
        <f t="shared" si="2071"/>
        <v/>
      </c>
      <c r="BG566" s="1241" t="str">
        <f t="shared" si="2071"/>
        <v/>
      </c>
      <c r="BH566" s="1241" t="str">
        <f t="shared" si="2071"/>
        <v/>
      </c>
      <c r="BI566" s="1241" t="str">
        <f t="shared" si="2071"/>
        <v/>
      </c>
      <c r="BJ566" s="1241" t="str">
        <f t="shared" si="2071"/>
        <v/>
      </c>
      <c r="BK566" s="1241" t="str">
        <f t="shared" si="2071"/>
        <v/>
      </c>
      <c r="BL566" s="1241" t="str">
        <f t="shared" si="2071"/>
        <v/>
      </c>
      <c r="BM566" s="1241" t="str">
        <f t="shared" si="2071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2">IF(BV564="","",BV564*BV565/BV$46/365/$G$1)</f>
        <v>7.5080846824408483E-4</v>
      </c>
      <c r="BW566" s="742">
        <f t="shared" ref="BW566" si="2073">IF(BW564="","",BW564*BW565/BW$46/365/$G$1)</f>
        <v>1.5016169364881697E-3</v>
      </c>
      <c r="BX566" s="742">
        <f t="shared" ref="BX566" si="2074">IF(BX564="","",BX564*BX565/BX$46/365/$G$1)</f>
        <v>3.0032338729763393E-3</v>
      </c>
      <c r="BY566" s="742" t="e">
        <f t="shared" ref="BY566" si="2075">IF(BY564="","",BY564*BY565/BY$46/365/$G$1)</f>
        <v>#VALUE!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2"/>
        <v/>
      </c>
      <c r="CF566" s="992" t="str">
        <f t="shared" si="2032"/>
        <v/>
      </c>
      <c r="CG566" s="992" t="str">
        <f t="shared" si="2032"/>
        <v/>
      </c>
      <c r="CH566" s="993" t="str">
        <f t="shared" si="2032"/>
        <v/>
      </c>
      <c r="CI566" s="993" t="str">
        <f t="shared" si="2032"/>
        <v/>
      </c>
      <c r="CJ566" s="992" t="str">
        <f t="shared" si="2032"/>
        <v/>
      </c>
      <c r="CK566" s="992" t="str">
        <f t="shared" si="2032"/>
        <v/>
      </c>
      <c r="CL566" s="992" t="str">
        <f t="shared" si="2032"/>
        <v/>
      </c>
      <c r="CM566" s="991" t="str">
        <f t="shared" si="2032"/>
        <v/>
      </c>
      <c r="CN566" s="521" t="str">
        <f t="shared" si="2033"/>
        <v/>
      </c>
      <c r="CO566" s="522" t="str">
        <f t="shared" si="2033"/>
        <v/>
      </c>
      <c r="CP566" s="523" t="str">
        <f t="shared" si="2033"/>
        <v/>
      </c>
      <c r="CQ566" s="523" t="str">
        <f t="shared" si="2033"/>
        <v/>
      </c>
      <c r="CR566" s="523" t="str">
        <f t="shared" si="2033"/>
        <v/>
      </c>
      <c r="CS566" s="523" t="str">
        <f t="shared" si="2033"/>
        <v/>
      </c>
      <c r="CT566" s="523" t="str">
        <f t="shared" si="2033"/>
        <v/>
      </c>
      <c r="CU566" s="524" t="str">
        <f t="shared" si="2033"/>
        <v/>
      </c>
      <c r="CV566" s="524" t="str">
        <f t="shared" si="2033"/>
        <v/>
      </c>
      <c r="CW566" s="524" t="str">
        <f t="shared" si="2033"/>
        <v/>
      </c>
      <c r="CX566" s="523" t="str">
        <f t="shared" si="2033"/>
        <v/>
      </c>
      <c r="CY566" s="523" t="str">
        <f t="shared" si="2033"/>
        <v/>
      </c>
      <c r="CZ566" s="523" t="str">
        <f t="shared" si="2033"/>
        <v/>
      </c>
      <c r="DA566" s="523" t="str">
        <f t="shared" si="2033"/>
        <v/>
      </c>
      <c r="DB566" s="523" t="str">
        <f t="shared" si="2033"/>
        <v/>
      </c>
      <c r="DC566" s="522" t="str">
        <f t="shared" si="2033"/>
        <v/>
      </c>
      <c r="DD566" s="521" t="str">
        <f t="shared" si="2034"/>
        <v/>
      </c>
      <c r="DE566" s="635">
        <f t="shared" si="2035"/>
        <v>0</v>
      </c>
      <c r="DF566" s="95">
        <f t="shared" si="2036"/>
        <v>0</v>
      </c>
      <c r="DG566" s="95">
        <f t="shared" si="2037"/>
        <v>0</v>
      </c>
      <c r="DH566" s="95">
        <f t="shared" si="2038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291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2"/>
        <v/>
      </c>
      <c r="CE567" s="81" t="str">
        <f t="shared" si="2032"/>
        <v/>
      </c>
      <c r="CF567" s="81" t="str">
        <f t="shared" si="2032"/>
        <v/>
      </c>
      <c r="CG567" s="81" t="str">
        <f t="shared" si="2032"/>
        <v/>
      </c>
      <c r="CH567" s="145" t="str">
        <f t="shared" si="2032"/>
        <v/>
      </c>
      <c r="CI567" s="145" t="str">
        <f t="shared" si="2032"/>
        <v/>
      </c>
      <c r="CJ567" s="81" t="str">
        <f t="shared" si="2032"/>
        <v/>
      </c>
      <c r="CK567" s="81" t="str">
        <f t="shared" si="2032"/>
        <v/>
      </c>
      <c r="CL567" s="81" t="str">
        <f t="shared" si="2032"/>
        <v/>
      </c>
      <c r="CM567" s="508" t="str">
        <f t="shared" si="2032"/>
        <v/>
      </c>
      <c r="CN567" s="533" t="str">
        <f t="shared" si="2033"/>
        <v/>
      </c>
      <c r="CO567" s="534" t="str">
        <f t="shared" si="2033"/>
        <v/>
      </c>
      <c r="CP567" s="535" t="str">
        <f t="shared" si="2033"/>
        <v/>
      </c>
      <c r="CQ567" s="535" t="str">
        <f t="shared" si="2033"/>
        <v/>
      </c>
      <c r="CR567" s="535" t="str">
        <f t="shared" si="2033"/>
        <v/>
      </c>
      <c r="CS567" s="535" t="str">
        <f t="shared" si="2033"/>
        <v/>
      </c>
      <c r="CT567" s="535" t="str">
        <f t="shared" si="2033"/>
        <v/>
      </c>
      <c r="CU567" s="536" t="str">
        <f t="shared" si="2033"/>
        <v/>
      </c>
      <c r="CV567" s="536" t="str">
        <f t="shared" si="2033"/>
        <v/>
      </c>
      <c r="CW567" s="536" t="str">
        <f t="shared" si="2033"/>
        <v/>
      </c>
      <c r="CX567" s="535" t="str">
        <f t="shared" si="2033"/>
        <v/>
      </c>
      <c r="CY567" s="535" t="str">
        <f t="shared" si="2033"/>
        <v/>
      </c>
      <c r="CZ567" s="535" t="str">
        <f t="shared" si="2033"/>
        <v/>
      </c>
      <c r="DA567" s="535" t="str">
        <f t="shared" si="2033"/>
        <v/>
      </c>
      <c r="DB567" s="535" t="str">
        <f t="shared" si="2033"/>
        <v/>
      </c>
      <c r="DC567" s="534" t="str">
        <f t="shared" si="2033"/>
        <v/>
      </c>
      <c r="DD567" s="533" t="str">
        <f t="shared" si="2034"/>
        <v/>
      </c>
      <c r="DE567" s="866">
        <f t="shared" si="2035"/>
        <v>0</v>
      </c>
      <c r="DF567" s="822">
        <f t="shared" si="2036"/>
        <v>0</v>
      </c>
      <c r="DG567" s="822">
        <f t="shared" si="2037"/>
        <v>0</v>
      </c>
      <c r="DH567" s="822">
        <f t="shared" si="2038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290</v>
      </c>
      <c r="B568" s="739" t="str">
        <f>IF(B567="","",B564*B567)</f>
        <v/>
      </c>
      <c r="C568" s="739" t="str">
        <f t="shared" ref="C568" si="2076">IF(C567="","",C564*C567)</f>
        <v/>
      </c>
      <c r="D568" s="739" t="str">
        <f t="shared" ref="D568" si="2077">IF(D567="","",D564*D567)</f>
        <v/>
      </c>
      <c r="E568" s="739" t="str">
        <f t="shared" ref="E568" si="2078">IF(E567="","",E564*E567)</f>
        <v/>
      </c>
      <c r="F568" s="739" t="str">
        <f t="shared" ref="F568" si="2079">IF(F567="","",F564*F567)</f>
        <v/>
      </c>
      <c r="G568" s="739" t="str">
        <f t="shared" ref="G568" si="2080">IF(G567="","",G564*G567)</f>
        <v/>
      </c>
      <c r="H568" s="739" t="str">
        <f t="shared" ref="H568" si="2081">IF(H567="","",H564*H567)</f>
        <v/>
      </c>
      <c r="I568" s="739" t="str">
        <f t="shared" ref="I568" si="2082">IF(I567="","",I564*I567)</f>
        <v/>
      </c>
      <c r="J568" s="739" t="str">
        <f t="shared" ref="J568" si="2083">IF(J567="","",J564*J567)</f>
        <v/>
      </c>
      <c r="K568" s="739" t="str">
        <f t="shared" ref="K568" si="2084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5">IF(U567="","",U564*U567)</f>
        <v/>
      </c>
      <c r="V568" s="739" t="str">
        <f t="shared" ref="V568" si="2086">IF(V567="","",V564*V567)</f>
        <v/>
      </c>
      <c r="W568" s="739" t="str">
        <f t="shared" ref="W568" si="2087">IF(W567="","",W564*W567)</f>
        <v/>
      </c>
      <c r="X568" s="739" t="str">
        <f t="shared" ref="X568" si="2088">IF(X567="","",X564*X567)</f>
        <v/>
      </c>
      <c r="Y568" s="739" t="str">
        <f t="shared" ref="Y568" si="2089">IF(Y567="","",Y564*Y567)</f>
        <v/>
      </c>
      <c r="Z568" s="739" t="str">
        <f t="shared" ref="Z568" si="2090">IF(Z567="","",Z564*Z567)</f>
        <v/>
      </c>
      <c r="AA568" s="739" t="str">
        <f t="shared" ref="AA568" si="2091">IF(AA567="","",AA564*AA567)</f>
        <v/>
      </c>
      <c r="AB568" s="739" t="str">
        <f t="shared" ref="AB568" si="2092">IF(AB567="","",AB564*AB567)</f>
        <v/>
      </c>
      <c r="AC568" s="739" t="str">
        <f t="shared" ref="AC568" si="2093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4">IF(AM567="","",AM564*AM567)</f>
        <v/>
      </c>
      <c r="AN568" s="739" t="str">
        <f t="shared" ref="AN568" si="2095">IF(AN567="","",AN564*AN567)</f>
        <v/>
      </c>
      <c r="AO568" s="739" t="str">
        <f t="shared" ref="AO568" si="2096">IF(AO567="","",AO564*AO567)</f>
        <v/>
      </c>
      <c r="AP568" s="739" t="str">
        <f t="shared" ref="AP568" si="2097">IF(AP567="","",AP564*AP567)</f>
        <v/>
      </c>
      <c r="AQ568" s="739" t="str">
        <f t="shared" ref="AQ568" si="2098">IF(AQ567="","",AQ564*AQ567)</f>
        <v/>
      </c>
      <c r="AR568" s="739" t="str">
        <f t="shared" ref="AR568" si="2099">IF(AR567="","",AR564*AR567)</f>
        <v/>
      </c>
      <c r="AS568" s="739" t="str">
        <f t="shared" ref="AS568" si="2100">IF(AS567="","",AS564*AS567)</f>
        <v/>
      </c>
      <c r="AT568" s="739" t="str">
        <f t="shared" ref="AT568" si="2101">IF(AT567="","",AT564*AT567)</f>
        <v/>
      </c>
      <c r="AU568" s="739" t="str">
        <f t="shared" ref="AU568" si="2102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3">IF(BE567="","",BE564*BE567)</f>
        <v/>
      </c>
      <c r="BF568" s="1237" t="str">
        <f t="shared" si="2103"/>
        <v/>
      </c>
      <c r="BG568" s="1237" t="str">
        <f t="shared" si="2103"/>
        <v/>
      </c>
      <c r="BH568" s="1237" t="str">
        <f t="shared" si="2103"/>
        <v/>
      </c>
      <c r="BI568" s="1237" t="str">
        <f t="shared" si="2103"/>
        <v/>
      </c>
      <c r="BJ568" s="1237" t="str">
        <f t="shared" si="2103"/>
        <v/>
      </c>
      <c r="BK568" s="1237" t="str">
        <f t="shared" si="2103"/>
        <v/>
      </c>
      <c r="BL568" s="1237" t="str">
        <f t="shared" si="2103"/>
        <v/>
      </c>
      <c r="BM568" s="1237" t="str">
        <f t="shared" si="2103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4">IF(BV567="","",BV564*BV567)</f>
        <v>180</v>
      </c>
      <c r="BW568" s="739">
        <f t="shared" ref="BW568" si="2105">IF(BW567="","",BW564*BW567)</f>
        <v>360</v>
      </c>
      <c r="BX568" s="739">
        <f t="shared" ref="BX568" si="2106">IF(BX567="","",BX564*BX567)</f>
        <v>360</v>
      </c>
      <c r="BY568" s="739">
        <f t="shared" ref="BY568" si="2107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2"/>
        <v/>
      </c>
      <c r="CE568" s="81" t="str">
        <f t="shared" si="2032"/>
        <v/>
      </c>
      <c r="CF568" s="81" t="str">
        <f t="shared" si="2032"/>
        <v/>
      </c>
      <c r="CG568" s="81" t="str">
        <f t="shared" si="2032"/>
        <v/>
      </c>
      <c r="CH568" s="145" t="str">
        <f t="shared" si="2032"/>
        <v/>
      </c>
      <c r="CI568" s="145" t="str">
        <f t="shared" si="2032"/>
        <v/>
      </c>
      <c r="CJ568" s="81" t="str">
        <f t="shared" si="2032"/>
        <v/>
      </c>
      <c r="CK568" s="81" t="str">
        <f t="shared" si="2032"/>
        <v/>
      </c>
      <c r="CL568" s="81" t="str">
        <f t="shared" si="2032"/>
        <v/>
      </c>
      <c r="CM568" s="508" t="str">
        <f t="shared" si="2032"/>
        <v/>
      </c>
      <c r="CN568" s="533" t="str">
        <f t="shared" si="2033"/>
        <v/>
      </c>
      <c r="CO568" s="534" t="str">
        <f t="shared" si="2033"/>
        <v/>
      </c>
      <c r="CP568" s="535" t="str">
        <f t="shared" si="2033"/>
        <v/>
      </c>
      <c r="CQ568" s="535" t="str">
        <f t="shared" si="2033"/>
        <v/>
      </c>
      <c r="CR568" s="535" t="str">
        <f t="shared" si="2033"/>
        <v/>
      </c>
      <c r="CS568" s="535" t="str">
        <f t="shared" si="2033"/>
        <v/>
      </c>
      <c r="CT568" s="535" t="str">
        <f t="shared" si="2033"/>
        <v/>
      </c>
      <c r="CU568" s="536" t="str">
        <f t="shared" si="2033"/>
        <v/>
      </c>
      <c r="CV568" s="536" t="str">
        <f t="shared" si="2033"/>
        <v/>
      </c>
      <c r="CW568" s="536" t="str">
        <f t="shared" si="2033"/>
        <v/>
      </c>
      <c r="CX568" s="535" t="str">
        <f t="shared" si="2033"/>
        <v/>
      </c>
      <c r="CY568" s="535" t="str">
        <f t="shared" si="2033"/>
        <v/>
      </c>
      <c r="CZ568" s="535" t="str">
        <f t="shared" si="2033"/>
        <v/>
      </c>
      <c r="DA568" s="535" t="str">
        <f t="shared" si="2033"/>
        <v/>
      </c>
      <c r="DB568" s="535" t="str">
        <f t="shared" si="2033"/>
        <v/>
      </c>
      <c r="DC568" s="534" t="str">
        <f t="shared" si="2033"/>
        <v/>
      </c>
      <c r="DD568" s="533" t="str">
        <f t="shared" si="2034"/>
        <v/>
      </c>
      <c r="DE568" s="866">
        <f t="shared" si="2035"/>
        <v>0</v>
      </c>
      <c r="DF568" s="822">
        <f t="shared" si="2036"/>
        <v>0</v>
      </c>
      <c r="DG568" s="822">
        <f t="shared" si="2037"/>
        <v>0</v>
      </c>
      <c r="DH568" s="822">
        <f t="shared" si="2038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739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3"/>
        <v/>
      </c>
      <c r="CO569" s="522" t="str">
        <f t="shared" si="2033"/>
        <v/>
      </c>
      <c r="CP569" s="523" t="str">
        <f t="shared" si="2033"/>
        <v/>
      </c>
      <c r="CQ569" s="523" t="str">
        <f t="shared" si="2033"/>
        <v/>
      </c>
      <c r="CR569" s="523" t="str">
        <f t="shared" si="2033"/>
        <v/>
      </c>
      <c r="CS569" s="523" t="str">
        <f t="shared" si="2033"/>
        <v/>
      </c>
      <c r="CT569" s="523" t="str">
        <f t="shared" si="2033"/>
        <v/>
      </c>
      <c r="CU569" s="524" t="str">
        <f t="shared" si="2033"/>
        <v/>
      </c>
      <c r="CV569" s="524" t="str">
        <f t="shared" si="2033"/>
        <v/>
      </c>
      <c r="CW569" s="524" t="str">
        <f t="shared" si="2033"/>
        <v/>
      </c>
      <c r="CX569" s="523" t="str">
        <f t="shared" si="2033"/>
        <v/>
      </c>
      <c r="CY569" s="523" t="str">
        <f t="shared" si="2033"/>
        <v/>
      </c>
      <c r="CZ569" s="523" t="str">
        <f t="shared" si="2033"/>
        <v/>
      </c>
      <c r="DA569" s="523" t="str">
        <f t="shared" si="2033"/>
        <v/>
      </c>
      <c r="DB569" s="523" t="str">
        <f t="shared" si="2033"/>
        <v/>
      </c>
      <c r="DC569" s="522" t="str">
        <f t="shared" si="2033"/>
        <v/>
      </c>
      <c r="DD569" s="521" t="str">
        <f t="shared" si="2034"/>
        <v/>
      </c>
      <c r="DE569" s="866">
        <f t="shared" si="2035"/>
        <v>0</v>
      </c>
      <c r="DF569" s="822">
        <f t="shared" si="2036"/>
        <v>0</v>
      </c>
      <c r="DG569" s="822">
        <f t="shared" si="2037"/>
        <v>0</v>
      </c>
      <c r="DH569" s="822">
        <f t="shared" si="2038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296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2"/>
        <v/>
      </c>
      <c r="CE570" s="81" t="str">
        <f t="shared" si="2032"/>
        <v/>
      </c>
      <c r="CF570" s="81" t="str">
        <f t="shared" si="2032"/>
        <v/>
      </c>
      <c r="CG570" s="81" t="str">
        <f t="shared" si="2032"/>
        <v/>
      </c>
      <c r="CH570" s="145" t="str">
        <f t="shared" si="2032"/>
        <v/>
      </c>
      <c r="CI570" s="145" t="str">
        <f t="shared" si="2032"/>
        <v/>
      </c>
      <c r="CJ570" s="81" t="str">
        <f t="shared" si="2032"/>
        <v/>
      </c>
      <c r="CK570" s="81" t="str">
        <f t="shared" si="2032"/>
        <v/>
      </c>
      <c r="CL570" s="81" t="str">
        <f t="shared" si="2032"/>
        <v/>
      </c>
      <c r="CM570" s="508" t="str">
        <f t="shared" si="2032"/>
        <v/>
      </c>
      <c r="CN570" s="533" t="str">
        <f t="shared" si="2033"/>
        <v/>
      </c>
      <c r="CO570" s="534" t="str">
        <f t="shared" si="2033"/>
        <v/>
      </c>
      <c r="CP570" s="535" t="str">
        <f t="shared" si="2033"/>
        <v/>
      </c>
      <c r="CQ570" s="535" t="str">
        <f t="shared" si="2033"/>
        <v/>
      </c>
      <c r="CR570" s="535" t="str">
        <f t="shared" si="2033"/>
        <v/>
      </c>
      <c r="CS570" s="535" t="str">
        <f t="shared" si="2033"/>
        <v/>
      </c>
      <c r="CT570" s="535" t="str">
        <f t="shared" si="2033"/>
        <v/>
      </c>
      <c r="CU570" s="536" t="str">
        <f t="shared" si="2033"/>
        <v/>
      </c>
      <c r="CV570" s="536" t="str">
        <f t="shared" si="2033"/>
        <v/>
      </c>
      <c r="CW570" s="536" t="str">
        <f t="shared" si="2033"/>
        <v/>
      </c>
      <c r="CX570" s="535" t="str">
        <f t="shared" si="2033"/>
        <v/>
      </c>
      <c r="CY570" s="535" t="str">
        <f t="shared" si="2033"/>
        <v/>
      </c>
      <c r="CZ570" s="535" t="str">
        <f t="shared" si="2033"/>
        <v/>
      </c>
      <c r="DA570" s="535" t="str">
        <f t="shared" si="2033"/>
        <v/>
      </c>
      <c r="DB570" s="535" t="str">
        <f t="shared" si="2033"/>
        <v/>
      </c>
      <c r="DC570" s="534" t="str">
        <f t="shared" si="2033"/>
        <v/>
      </c>
      <c r="DD570" s="533" t="str">
        <f t="shared" si="2034"/>
        <v/>
      </c>
      <c r="DE570" s="866">
        <f t="shared" si="2035"/>
        <v>0</v>
      </c>
      <c r="DF570" s="822">
        <f t="shared" si="2036"/>
        <v>0</v>
      </c>
      <c r="DG570" s="822">
        <f t="shared" si="2037"/>
        <v>0</v>
      </c>
      <c r="DH570" s="822">
        <f t="shared" si="2038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288</v>
      </c>
      <c r="B571" s="740">
        <f>1160*$K$1</f>
        <v>4856.6880000000001</v>
      </c>
      <c r="C571" s="740">
        <f t="shared" ref="C571:K571" si="2108">1160*$K$1</f>
        <v>4856.6880000000001</v>
      </c>
      <c r="D571" s="740">
        <f t="shared" si="2108"/>
        <v>4856.6880000000001</v>
      </c>
      <c r="E571" s="740">
        <f t="shared" si="2108"/>
        <v>4856.6880000000001</v>
      </c>
      <c r="F571" s="740">
        <f t="shared" si="2108"/>
        <v>4856.6880000000001</v>
      </c>
      <c r="G571" s="740">
        <f t="shared" si="2108"/>
        <v>4856.6880000000001</v>
      </c>
      <c r="H571" s="740">
        <f t="shared" si="2108"/>
        <v>4856.6880000000001</v>
      </c>
      <c r="I571" s="740">
        <f t="shared" si="2108"/>
        <v>4856.6880000000001</v>
      </c>
      <c r="J571" s="740">
        <f t="shared" si="2108"/>
        <v>4856.6880000000001</v>
      </c>
      <c r="K571" s="740">
        <f t="shared" si="2108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09">1160*$K$1</f>
        <v>4856.6880000000001</v>
      </c>
      <c r="V571" s="740">
        <f t="shared" si="2109"/>
        <v>4856.6880000000001</v>
      </c>
      <c r="W571" s="740">
        <f t="shared" si="2109"/>
        <v>4856.6880000000001</v>
      </c>
      <c r="X571" s="740">
        <f t="shared" si="2109"/>
        <v>4856.6880000000001</v>
      </c>
      <c r="Y571" s="740">
        <f t="shared" si="2109"/>
        <v>4856.6880000000001</v>
      </c>
      <c r="Z571" s="740">
        <f t="shared" si="2109"/>
        <v>4856.6880000000001</v>
      </c>
      <c r="AA571" s="740">
        <f t="shared" si="2109"/>
        <v>4856.6880000000001</v>
      </c>
      <c r="AB571" s="740">
        <f t="shared" si="2109"/>
        <v>4856.6880000000001</v>
      </c>
      <c r="AC571" s="740">
        <f t="shared" si="2109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0">1160*$K$1</f>
        <v>4856.6880000000001</v>
      </c>
      <c r="AN571" s="740">
        <f t="shared" si="2110"/>
        <v>4856.6880000000001</v>
      </c>
      <c r="AO571" s="740">
        <f t="shared" si="2110"/>
        <v>4856.6880000000001</v>
      </c>
      <c r="AP571" s="740">
        <f t="shared" si="2110"/>
        <v>4856.6880000000001</v>
      </c>
      <c r="AQ571" s="740">
        <f t="shared" si="2110"/>
        <v>4856.6880000000001</v>
      </c>
      <c r="AR571" s="740">
        <f t="shared" si="2110"/>
        <v>4856.6880000000001</v>
      </c>
      <c r="AS571" s="740">
        <f t="shared" si="2110"/>
        <v>4856.6880000000001</v>
      </c>
      <c r="AT571" s="740">
        <f t="shared" si="2110"/>
        <v>4856.6880000000001</v>
      </c>
      <c r="AU571" s="740">
        <f t="shared" si="2110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1">1160*$K$1</f>
        <v>4856.6880000000001</v>
      </c>
      <c r="BF571" s="1236">
        <f t="shared" si="2111"/>
        <v>4856.6880000000001</v>
      </c>
      <c r="BG571" s="1236">
        <f t="shared" si="2111"/>
        <v>4856.6880000000001</v>
      </c>
      <c r="BH571" s="1236">
        <f t="shared" si="2111"/>
        <v>4856.6880000000001</v>
      </c>
      <c r="BI571" s="1236">
        <f t="shared" si="2111"/>
        <v>4856.6880000000001</v>
      </c>
      <c r="BJ571" s="1236">
        <f t="shared" si="2111"/>
        <v>4856.6880000000001</v>
      </c>
      <c r="BK571" s="1236">
        <f t="shared" si="2111"/>
        <v>4856.6880000000001</v>
      </c>
      <c r="BL571" s="1236">
        <f t="shared" si="2111"/>
        <v>4856.6880000000001</v>
      </c>
      <c r="BM571" s="1236">
        <f t="shared" si="2111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2">1160*$K$1</f>
        <v>4856.6880000000001</v>
      </c>
      <c r="BW571" s="740">
        <f t="shared" si="2112"/>
        <v>4856.6880000000001</v>
      </c>
      <c r="BX571" s="740">
        <f t="shared" si="2112"/>
        <v>4856.6880000000001</v>
      </c>
      <c r="BY571" s="740">
        <f t="shared" si="2112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2"/>
        <v>4856.6880000000001</v>
      </c>
      <c r="CE571" s="81">
        <f t="shared" si="2032"/>
        <v>4856.6880000000001</v>
      </c>
      <c r="CF571" s="81">
        <f t="shared" si="2032"/>
        <v>4856.6880000000001</v>
      </c>
      <c r="CG571" s="81">
        <f t="shared" si="2032"/>
        <v>4856.6880000000001</v>
      </c>
      <c r="CH571" s="145">
        <f t="shared" si="2032"/>
        <v>4856.6880000000001</v>
      </c>
      <c r="CI571" s="145">
        <f t="shared" si="2032"/>
        <v>4856.6880000000001</v>
      </c>
      <c r="CJ571" s="81">
        <f t="shared" si="2032"/>
        <v>4856.6880000000001</v>
      </c>
      <c r="CK571" s="81">
        <f t="shared" si="2032"/>
        <v>4856.6880000000001</v>
      </c>
      <c r="CL571" s="81">
        <f t="shared" si="2032"/>
        <v>4856.6880000000001</v>
      </c>
      <c r="CM571" s="508">
        <f t="shared" si="2032"/>
        <v>4856.6880000000001</v>
      </c>
      <c r="CN571" s="533" t="str">
        <f t="shared" si="2033"/>
        <v/>
      </c>
      <c r="CO571" s="534" t="str">
        <f t="shared" si="2033"/>
        <v/>
      </c>
      <c r="CP571" s="535" t="str">
        <f t="shared" si="2033"/>
        <v/>
      </c>
      <c r="CQ571" s="535" t="str">
        <f t="shared" si="2033"/>
        <v/>
      </c>
      <c r="CR571" s="535">
        <f t="shared" si="2033"/>
        <v>4856.6880000000001</v>
      </c>
      <c r="CS571" s="535">
        <f t="shared" si="2033"/>
        <v>4856.6880000000001</v>
      </c>
      <c r="CT571" s="535">
        <f t="shared" si="2033"/>
        <v>4856.6880000000001</v>
      </c>
      <c r="CU571" s="536">
        <f t="shared" si="2033"/>
        <v>4856.6880000000001</v>
      </c>
      <c r="CV571" s="536">
        <f t="shared" si="2033"/>
        <v>4856.6880000000001</v>
      </c>
      <c r="CW571" s="536">
        <f t="shared" si="2033"/>
        <v>4856.6880000000001</v>
      </c>
      <c r="CX571" s="535">
        <f t="shared" si="2033"/>
        <v>4856.6880000000001</v>
      </c>
      <c r="CY571" s="535">
        <f t="shared" si="2033"/>
        <v>4856.6880000000001</v>
      </c>
      <c r="CZ571" s="535">
        <f t="shared" si="2033"/>
        <v>4856.6880000000001</v>
      </c>
      <c r="DA571" s="535">
        <f t="shared" si="2033"/>
        <v>4856.6880000000001</v>
      </c>
      <c r="DB571" s="535" t="str">
        <f t="shared" si="2033"/>
        <v/>
      </c>
      <c r="DC571" s="534" t="str">
        <f t="shared" si="2033"/>
        <v/>
      </c>
      <c r="DD571" s="533" t="str">
        <f t="shared" si="2034"/>
        <v/>
      </c>
      <c r="DE571" s="866">
        <f t="shared" si="2035"/>
        <v>10</v>
      </c>
      <c r="DF571" s="822">
        <f t="shared" si="2036"/>
        <v>10</v>
      </c>
      <c r="DG571" s="822">
        <f t="shared" si="2037"/>
        <v>10</v>
      </c>
      <c r="DH571" s="822">
        <f t="shared" si="2038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226</v>
      </c>
      <c r="B572" s="742" t="str">
        <f>IF(B570="","",B570*B571/B$46/365/$G$1)</f>
        <v/>
      </c>
      <c r="C572" s="742" t="str">
        <f t="shared" ref="C572" si="2113">IF(C570="","",C570*C571/C$46/365/$G$1)</f>
        <v/>
      </c>
      <c r="D572" s="742" t="str">
        <f t="shared" ref="D572" si="2114">IF(D570="","",D570*D571/D$46/365/$G$1)</f>
        <v/>
      </c>
      <c r="E572" s="742" t="str">
        <f t="shared" ref="E572" si="2115">IF(E570="","",E570*E571/E$46/365/$G$1)</f>
        <v/>
      </c>
      <c r="F572" s="742" t="str">
        <f t="shared" ref="F572" si="2116">IF(F570="","",F570*F571/F$46/365/$G$1)</f>
        <v/>
      </c>
      <c r="G572" s="742" t="str">
        <f t="shared" ref="G572" si="2117">IF(G570="","",G570*G571/G$46/365/$G$1)</f>
        <v/>
      </c>
      <c r="H572" s="742" t="str">
        <f t="shared" ref="H572" si="2118">IF(H570="","",H570*H571/H$46/365/$G$1)</f>
        <v/>
      </c>
      <c r="I572" s="742" t="str">
        <f t="shared" ref="I572" si="2119">IF(I570="","",I570*I571/I$46/365/$G$1)</f>
        <v/>
      </c>
      <c r="J572" s="742" t="str">
        <f t="shared" ref="J572" si="2120">IF(J570="","",J570*J571/J$46/365/$G$1)</f>
        <v/>
      </c>
      <c r="K572" s="742" t="str">
        <f t="shared" ref="K572" si="2121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2">IF(U570="","",U570*U571/U$46/365/$G$1)</f>
        <v/>
      </c>
      <c r="V572" s="742" t="str">
        <f t="shared" ref="V572" si="2123">IF(V570="","",V570*V571/V$46/365/$G$1)</f>
        <v/>
      </c>
      <c r="W572" s="742" t="str">
        <f t="shared" ref="W572" si="2124">IF(W570="","",W570*W571/W$46/365/$G$1)</f>
        <v/>
      </c>
      <c r="X572" s="742" t="str">
        <f t="shared" ref="X572" si="2125">IF(X570="","",X570*X571/X$46/365/$G$1)</f>
        <v/>
      </c>
      <c r="Y572" s="742" t="str">
        <f t="shared" ref="Y572" si="2126">IF(Y570="","",Y570*Y571/Y$46/365/$G$1)</f>
        <v/>
      </c>
      <c r="Z572" s="742" t="str">
        <f t="shared" ref="Z572" si="2127">IF(Z570="","",Z570*Z571/Z$46/365/$G$1)</f>
        <v/>
      </c>
      <c r="AA572" s="742" t="str">
        <f t="shared" ref="AA572" si="2128">IF(AA570="","",AA570*AA571/AA$46/365/$G$1)</f>
        <v/>
      </c>
      <c r="AB572" s="742" t="str">
        <f t="shared" ref="AB572" si="2129">IF(AB570="","",AB570*AB571/AB$46/365/$G$1)</f>
        <v/>
      </c>
      <c r="AC572" s="742" t="str">
        <f t="shared" ref="AC572" si="2130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1">IF(AM570="","",AM570*AM571/AM$46/365/$G$1)</f>
        <v/>
      </c>
      <c r="AN572" s="742" t="str">
        <f t="shared" ref="AN572" si="2132">IF(AN570="","",AN570*AN571/AN$46/365/$G$1)</f>
        <v/>
      </c>
      <c r="AO572" s="742" t="str">
        <f t="shared" ref="AO572" si="2133">IF(AO570="","",AO570*AO571/AO$46/365/$G$1)</f>
        <v/>
      </c>
      <c r="AP572" s="742" t="str">
        <f t="shared" ref="AP572" si="2134">IF(AP570="","",AP570*AP571/AP$46/365/$G$1)</f>
        <v/>
      </c>
      <c r="AQ572" s="742" t="str">
        <f t="shared" ref="AQ572" si="2135">IF(AQ570="","",AQ570*AQ571/AQ$46/365/$G$1)</f>
        <v/>
      </c>
      <c r="AR572" s="742" t="str">
        <f t="shared" ref="AR572" si="2136">IF(AR570="","",AR570*AR571/AR$46/365/$G$1)</f>
        <v/>
      </c>
      <c r="AS572" s="742" t="str">
        <f t="shared" ref="AS572" si="2137">IF(AS570="","",AS570*AS571/AS$46/365/$G$1)</f>
        <v/>
      </c>
      <c r="AT572" s="742" t="str">
        <f t="shared" ref="AT572" si="2138">IF(AT570="","",AT570*AT571/AT$46/365/$G$1)</f>
        <v/>
      </c>
      <c r="AU572" s="742" t="str">
        <f t="shared" ref="AU572" si="2139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0">IF(BE570="","",BE570*BE571/BE$46/365/$G$1)</f>
        <v/>
      </c>
      <c r="BF572" s="1241" t="str">
        <f t="shared" si="2140"/>
        <v/>
      </c>
      <c r="BG572" s="1241" t="str">
        <f t="shared" si="2140"/>
        <v/>
      </c>
      <c r="BH572" s="1241" t="str">
        <f t="shared" si="2140"/>
        <v/>
      </c>
      <c r="BI572" s="1241" t="str">
        <f t="shared" si="2140"/>
        <v/>
      </c>
      <c r="BJ572" s="1241" t="str">
        <f t="shared" si="2140"/>
        <v/>
      </c>
      <c r="BK572" s="1241" t="str">
        <f t="shared" si="2140"/>
        <v/>
      </c>
      <c r="BL572" s="1241" t="str">
        <f t="shared" si="2140"/>
        <v/>
      </c>
      <c r="BM572" s="1241" t="str">
        <f t="shared" si="2140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1">IF(BV570="","",BV570*BV571/BV$46/365/$G$1)</f>
        <v/>
      </c>
      <c r="BW572" s="742" t="str">
        <f t="shared" ref="BW572" si="2142">IF(BW570="","",BW570*BW571/BW$46/365/$G$1)</f>
        <v/>
      </c>
      <c r="BX572" s="742" t="str">
        <f t="shared" ref="BX572" si="2143">IF(BX570="","",BX570*BX571/BX$46/365/$G$1)</f>
        <v/>
      </c>
      <c r="BY572" s="742" t="str">
        <f t="shared" ref="BY572" si="2144">IF(BY570="","",BY570*BY571/BY$46/365/$G$1)</f>
        <v/>
      </c>
      <c r="BZ572" s="607" t="str">
        <f t="shared" ref="BZ572" si="2145">IF(DE572&lt;3,"",(SUM(B572:R572)-MIN(B572:R572)-MAX(B572:R572))/(DE572-2))</f>
        <v/>
      </c>
      <c r="CA572" s="607" t="str">
        <f t="shared" ref="CA572" si="2146">IF(DF572&lt;3,"",(SUM(T572:AJ572)-MIN(T572:AJ572)-MAX(T572:AJ572))/(DF572-2))</f>
        <v/>
      </c>
      <c r="CB572" s="607" t="str">
        <f t="shared" ref="CB572" si="2147">IF(DG572&lt;3,"",(SUM(AL572:BB572)-MIN(AL572:BB572)-MAX(AL572:BB572))/(DG572-2))</f>
        <v/>
      </c>
      <c r="CC572" s="673" t="str">
        <f t="shared" ref="CC572" si="2148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2"/>
        <v/>
      </c>
      <c r="CF572" s="992" t="str">
        <f t="shared" si="2032"/>
        <v/>
      </c>
      <c r="CG572" s="992" t="str">
        <f t="shared" si="2032"/>
        <v/>
      </c>
      <c r="CH572" s="993" t="str">
        <f t="shared" si="2032"/>
        <v/>
      </c>
      <c r="CI572" s="993" t="str">
        <f t="shared" si="2032"/>
        <v/>
      </c>
      <c r="CJ572" s="992" t="str">
        <f t="shared" si="2032"/>
        <v/>
      </c>
      <c r="CK572" s="992" t="str">
        <f t="shared" si="2032"/>
        <v/>
      </c>
      <c r="CL572" s="992" t="str">
        <f t="shared" si="2032"/>
        <v/>
      </c>
      <c r="CM572" s="991" t="str">
        <f t="shared" si="2032"/>
        <v/>
      </c>
      <c r="CN572" s="521" t="str">
        <f t="shared" si="2033"/>
        <v/>
      </c>
      <c r="CO572" s="522" t="str">
        <f t="shared" si="2033"/>
        <v/>
      </c>
      <c r="CP572" s="523" t="str">
        <f t="shared" si="2033"/>
        <v/>
      </c>
      <c r="CQ572" s="523" t="str">
        <f t="shared" si="2033"/>
        <v/>
      </c>
      <c r="CR572" s="523" t="str">
        <f t="shared" si="2033"/>
        <v/>
      </c>
      <c r="CS572" s="523" t="str">
        <f t="shared" si="2033"/>
        <v/>
      </c>
      <c r="CT572" s="523" t="str">
        <f t="shared" si="2033"/>
        <v/>
      </c>
      <c r="CU572" s="524" t="str">
        <f t="shared" si="2033"/>
        <v/>
      </c>
      <c r="CV572" s="524" t="str">
        <f t="shared" si="2033"/>
        <v/>
      </c>
      <c r="CW572" s="524" t="str">
        <f t="shared" si="2033"/>
        <v/>
      </c>
      <c r="CX572" s="523" t="str">
        <f t="shared" si="2033"/>
        <v/>
      </c>
      <c r="CY572" s="523" t="str">
        <f t="shared" si="2033"/>
        <v/>
      </c>
      <c r="CZ572" s="523" t="str">
        <f t="shared" si="2033"/>
        <v/>
      </c>
      <c r="DA572" s="523" t="str">
        <f t="shared" si="2033"/>
        <v/>
      </c>
      <c r="DB572" s="523" t="str">
        <f t="shared" si="2033"/>
        <v/>
      </c>
      <c r="DC572" s="522" t="str">
        <f t="shared" si="2033"/>
        <v/>
      </c>
      <c r="DD572" s="521" t="str">
        <f t="shared" si="2034"/>
        <v/>
      </c>
      <c r="DE572" s="635">
        <f t="shared" si="2035"/>
        <v>0</v>
      </c>
      <c r="DF572" s="95">
        <f t="shared" si="2036"/>
        <v>0</v>
      </c>
      <c r="DG572" s="95">
        <f t="shared" si="2037"/>
        <v>0</v>
      </c>
      <c r="DH572" s="95">
        <f t="shared" si="2038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291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49">IF(DE573&lt;3,"",(SUM(B573:R573)-MIN(B573:R573)-MAX(B573:R573))/(DE573-2))</f>
        <v/>
      </c>
      <c r="CA573" s="864" t="str">
        <f t="shared" ref="CA573:CA580" si="2150">IF(DF573&lt;3,"",(SUM(T573:AJ573)-MIN(T573:AJ573)-MAX(T573:AJ573))/(DF573-2))</f>
        <v/>
      </c>
      <c r="CB573" s="864" t="str">
        <f t="shared" ref="CB573:CB580" si="2151">IF(DG573&lt;3,"",(SUM(AL573:BB573)-MIN(AL573:BB573)-MAX(AL573:BB573))/(DG573-2))</f>
        <v/>
      </c>
      <c r="CC573" s="865" t="str">
        <f t="shared" ref="CC573:CC580" si="2152">IF(DH573&lt;3,"",(SUM(BD573:BT573)-MIN(BD573:BT573)-MAX(BD573:BT573))/(DH573-2))</f>
        <v/>
      </c>
      <c r="CD573" s="508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3"/>
        <v/>
      </c>
      <c r="CF573" s="81" t="str">
        <f t="shared" si="2153"/>
        <v/>
      </c>
      <c r="CG573" s="81" t="str">
        <f t="shared" si="2153"/>
        <v/>
      </c>
      <c r="CH573" s="969" t="str">
        <f t="shared" si="2153"/>
        <v/>
      </c>
      <c r="CI573" s="145" t="str">
        <f t="shared" si="2153"/>
        <v/>
      </c>
      <c r="CJ573" s="81" t="str">
        <f t="shared" si="2153"/>
        <v/>
      </c>
      <c r="CK573" s="81" t="str">
        <f t="shared" si="2153"/>
        <v/>
      </c>
      <c r="CL573" s="81" t="str">
        <f t="shared" si="2153"/>
        <v/>
      </c>
      <c r="CM573" s="508" t="str">
        <f t="shared" si="2153"/>
        <v/>
      </c>
      <c r="CN573" s="533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4"/>
        <v/>
      </c>
      <c r="CP573" s="535" t="str">
        <f t="shared" si="2154"/>
        <v/>
      </c>
      <c r="CQ573" s="535" t="str">
        <f t="shared" si="2154"/>
        <v/>
      </c>
      <c r="CR573" s="535" t="str">
        <f t="shared" si="2154"/>
        <v/>
      </c>
      <c r="CS573" s="535" t="str">
        <f t="shared" si="2154"/>
        <v/>
      </c>
      <c r="CT573" s="535" t="str">
        <f t="shared" si="2154"/>
        <v/>
      </c>
      <c r="CU573" s="536" t="str">
        <f t="shared" si="2154"/>
        <v/>
      </c>
      <c r="CV573" s="536" t="str">
        <f t="shared" si="2154"/>
        <v/>
      </c>
      <c r="CW573" s="536" t="str">
        <f t="shared" si="2154"/>
        <v/>
      </c>
      <c r="CX573" s="535" t="str">
        <f t="shared" si="2154"/>
        <v/>
      </c>
      <c r="CY573" s="535" t="str">
        <f t="shared" si="2154"/>
        <v/>
      </c>
      <c r="CZ573" s="535" t="str">
        <f t="shared" si="2154"/>
        <v/>
      </c>
      <c r="DA573" s="535" t="str">
        <f t="shared" si="2154"/>
        <v/>
      </c>
      <c r="DB573" s="535" t="str">
        <f t="shared" si="2154"/>
        <v/>
      </c>
      <c r="DC573" s="534" t="str">
        <f t="shared" si="2154"/>
        <v/>
      </c>
      <c r="DD573" s="533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5"/>
        <v>0</v>
      </c>
      <c r="DF573" s="822">
        <f t="shared" si="2036"/>
        <v>0</v>
      </c>
      <c r="DG573" s="822">
        <f t="shared" si="2037"/>
        <v>0</v>
      </c>
      <c r="DH573" s="822">
        <f t="shared" si="2038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290</v>
      </c>
      <c r="B574" s="739" t="str">
        <f>IF(B573="","",B570*B573)</f>
        <v/>
      </c>
      <c r="C574" s="739" t="str">
        <f t="shared" ref="C574" si="2156">IF(C573="","",C570*C573)</f>
        <v/>
      </c>
      <c r="D574" s="739" t="str">
        <f t="shared" ref="D574" si="2157">IF(D573="","",D570*D573)</f>
        <v/>
      </c>
      <c r="E574" s="739" t="str">
        <f t="shared" ref="E574" si="2158">IF(E573="","",E570*E573)</f>
        <v/>
      </c>
      <c r="F574" s="739" t="str">
        <f t="shared" ref="F574" si="2159">IF(F573="","",F570*F573)</f>
        <v/>
      </c>
      <c r="G574" s="739" t="str">
        <f t="shared" ref="G574" si="2160">IF(G573="","",G570*G573)</f>
        <v/>
      </c>
      <c r="H574" s="739" t="str">
        <f t="shared" ref="H574" si="2161">IF(H573="","",H570*H573)</f>
        <v/>
      </c>
      <c r="I574" s="739" t="str">
        <f t="shared" ref="I574" si="2162">IF(I573="","",I570*I573)</f>
        <v/>
      </c>
      <c r="J574" s="739" t="str">
        <f t="shared" ref="J574" si="2163">IF(J573="","",J570*J573)</f>
        <v/>
      </c>
      <c r="K574" s="739" t="str">
        <f t="shared" ref="K574" si="2164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5">IF(U573="","",U570*U573)</f>
        <v/>
      </c>
      <c r="V574" s="739" t="str">
        <f t="shared" ref="V574" si="2166">IF(V573="","",V570*V573)</f>
        <v/>
      </c>
      <c r="W574" s="739" t="str">
        <f t="shared" ref="W574" si="2167">IF(W573="","",W570*W573)</f>
        <v/>
      </c>
      <c r="X574" s="739" t="str">
        <f t="shared" ref="X574" si="2168">IF(X573="","",X570*X573)</f>
        <v/>
      </c>
      <c r="Y574" s="739" t="str">
        <f t="shared" ref="Y574" si="2169">IF(Y573="","",Y570*Y573)</f>
        <v/>
      </c>
      <c r="Z574" s="739" t="str">
        <f t="shared" ref="Z574" si="2170">IF(Z573="","",Z570*Z573)</f>
        <v/>
      </c>
      <c r="AA574" s="739" t="str">
        <f t="shared" ref="AA574" si="2171">IF(AA573="","",AA570*AA573)</f>
        <v/>
      </c>
      <c r="AB574" s="739" t="str">
        <f t="shared" ref="AB574" si="2172">IF(AB573="","",AB570*AB573)</f>
        <v/>
      </c>
      <c r="AC574" s="739" t="str">
        <f t="shared" ref="AC574" si="2173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4">IF(AM573="","",AM570*AM573)</f>
        <v/>
      </c>
      <c r="AN574" s="739" t="str">
        <f t="shared" ref="AN574" si="2175">IF(AN573="","",AN570*AN573)</f>
        <v/>
      </c>
      <c r="AO574" s="739" t="str">
        <f t="shared" ref="AO574" si="2176">IF(AO573="","",AO570*AO573)</f>
        <v/>
      </c>
      <c r="AP574" s="739" t="str">
        <f t="shared" ref="AP574" si="2177">IF(AP573="","",AP570*AP573)</f>
        <v/>
      </c>
      <c r="AQ574" s="739" t="str">
        <f t="shared" ref="AQ574" si="2178">IF(AQ573="","",AQ570*AQ573)</f>
        <v/>
      </c>
      <c r="AR574" s="739" t="str">
        <f t="shared" ref="AR574" si="2179">IF(AR573="","",AR570*AR573)</f>
        <v/>
      </c>
      <c r="AS574" s="739" t="str">
        <f t="shared" ref="AS574" si="2180">IF(AS573="","",AS570*AS573)</f>
        <v/>
      </c>
      <c r="AT574" s="739" t="str">
        <f t="shared" ref="AT574" si="2181">IF(AT573="","",AT570*AT573)</f>
        <v/>
      </c>
      <c r="AU574" s="739" t="str">
        <f t="shared" ref="AU574" si="2182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3">IF(BE573="","",BE570*BE573)</f>
        <v/>
      </c>
      <c r="BF574" s="1237" t="str">
        <f t="shared" si="2183"/>
        <v/>
      </c>
      <c r="BG574" s="1237" t="str">
        <f t="shared" si="2183"/>
        <v/>
      </c>
      <c r="BH574" s="1237" t="str">
        <f t="shared" si="2183"/>
        <v/>
      </c>
      <c r="BI574" s="1237" t="str">
        <f t="shared" si="2183"/>
        <v/>
      </c>
      <c r="BJ574" s="1237" t="str">
        <f t="shared" si="2183"/>
        <v/>
      </c>
      <c r="BK574" s="1237" t="str">
        <f t="shared" si="2183"/>
        <v/>
      </c>
      <c r="BL574" s="1237" t="str">
        <f t="shared" si="2183"/>
        <v/>
      </c>
      <c r="BM574" s="1237" t="str">
        <f t="shared" si="2183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4">IF(BV573="","",BV570*BV573)</f>
        <v/>
      </c>
      <c r="BW574" s="739" t="str">
        <f t="shared" ref="BW574" si="2185">IF(BW573="","",BW570*BW573)</f>
        <v/>
      </c>
      <c r="BX574" s="739" t="str">
        <f t="shared" ref="BX574" si="2186">IF(BX573="","",BX570*BX573)</f>
        <v/>
      </c>
      <c r="BY574" s="739" t="str">
        <f t="shared" ref="BY574" si="2187">IF(BY573="","",BY570*BY573)</f>
        <v/>
      </c>
      <c r="BZ574" s="864" t="str">
        <f t="shared" si="2149"/>
        <v/>
      </c>
      <c r="CA574" s="864" t="str">
        <f t="shared" si="2150"/>
        <v/>
      </c>
      <c r="CB574" s="864" t="str">
        <f t="shared" si="2151"/>
        <v/>
      </c>
      <c r="CC574" s="865" t="str">
        <f t="shared" si="2152"/>
        <v/>
      </c>
      <c r="CD574" s="508" t="str">
        <f t="shared" si="2153"/>
        <v/>
      </c>
      <c r="CE574" s="81" t="str">
        <f t="shared" si="2153"/>
        <v/>
      </c>
      <c r="CF574" s="81" t="str">
        <f t="shared" si="2153"/>
        <v/>
      </c>
      <c r="CG574" s="81" t="str">
        <f t="shared" si="2153"/>
        <v/>
      </c>
      <c r="CH574" s="145" t="str">
        <f t="shared" si="2153"/>
        <v/>
      </c>
      <c r="CI574" s="145" t="str">
        <f t="shared" si="2153"/>
        <v/>
      </c>
      <c r="CJ574" s="81" t="str">
        <f t="shared" si="2153"/>
        <v/>
      </c>
      <c r="CK574" s="81" t="str">
        <f t="shared" si="2153"/>
        <v/>
      </c>
      <c r="CL574" s="81" t="str">
        <f t="shared" si="2153"/>
        <v/>
      </c>
      <c r="CM574" s="508" t="str">
        <f t="shared" si="2153"/>
        <v/>
      </c>
      <c r="CN574" s="533" t="str">
        <f t="shared" si="2154"/>
        <v/>
      </c>
      <c r="CO574" s="534" t="str">
        <f t="shared" si="2154"/>
        <v/>
      </c>
      <c r="CP574" s="535" t="str">
        <f t="shared" si="2154"/>
        <v/>
      </c>
      <c r="CQ574" s="535" t="str">
        <f t="shared" si="2154"/>
        <v/>
      </c>
      <c r="CR574" s="535" t="str">
        <f t="shared" si="2154"/>
        <v/>
      </c>
      <c r="CS574" s="535" t="str">
        <f t="shared" si="2154"/>
        <v/>
      </c>
      <c r="CT574" s="535" t="str">
        <f t="shared" si="2154"/>
        <v/>
      </c>
      <c r="CU574" s="536" t="str">
        <f t="shared" si="2154"/>
        <v/>
      </c>
      <c r="CV574" s="536" t="str">
        <f t="shared" si="2154"/>
        <v/>
      </c>
      <c r="CW574" s="536" t="str">
        <f t="shared" si="2154"/>
        <v/>
      </c>
      <c r="CX574" s="535" t="str">
        <f t="shared" si="2154"/>
        <v/>
      </c>
      <c r="CY574" s="535" t="str">
        <f t="shared" si="2154"/>
        <v/>
      </c>
      <c r="CZ574" s="535" t="str">
        <f t="shared" si="2154"/>
        <v/>
      </c>
      <c r="DA574" s="535" t="str">
        <f t="shared" si="2154"/>
        <v/>
      </c>
      <c r="DB574" s="535" t="str">
        <f t="shared" si="2154"/>
        <v/>
      </c>
      <c r="DC574" s="534" t="str">
        <f t="shared" si="2154"/>
        <v/>
      </c>
      <c r="DD574" s="533" t="str">
        <f t="shared" si="2155"/>
        <v/>
      </c>
      <c r="DE574" s="866">
        <f t="shared" si="2035"/>
        <v>0</v>
      </c>
      <c r="DF574" s="822">
        <f t="shared" si="2036"/>
        <v>0</v>
      </c>
      <c r="DG574" s="822">
        <f t="shared" si="2037"/>
        <v>0</v>
      </c>
      <c r="DH574" s="822">
        <f t="shared" si="2038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740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49"/>
        <v/>
      </c>
      <c r="CA575" s="864" t="str">
        <f t="shared" si="2150"/>
        <v/>
      </c>
      <c r="CB575" s="864" t="str">
        <f t="shared" si="2151"/>
        <v/>
      </c>
      <c r="CC575" s="865" t="str">
        <f t="shared" si="2152"/>
        <v/>
      </c>
      <c r="CD575" s="508" t="str">
        <f t="shared" si="2153"/>
        <v/>
      </c>
      <c r="CE575" s="81" t="str">
        <f t="shared" si="2153"/>
        <v/>
      </c>
      <c r="CF575" s="81" t="str">
        <f t="shared" si="2153"/>
        <v/>
      </c>
      <c r="CG575" s="81" t="str">
        <f t="shared" si="2153"/>
        <v/>
      </c>
      <c r="CH575" s="145" t="str">
        <f t="shared" si="2153"/>
        <v/>
      </c>
      <c r="CI575" s="145" t="str">
        <f t="shared" si="2153"/>
        <v/>
      </c>
      <c r="CJ575" s="81" t="str">
        <f t="shared" si="2153"/>
        <v/>
      </c>
      <c r="CK575" s="81" t="str">
        <f t="shared" si="2153"/>
        <v/>
      </c>
      <c r="CL575" s="81" t="str">
        <f t="shared" si="2153"/>
        <v/>
      </c>
      <c r="CM575" s="508" t="str">
        <f t="shared" si="2153"/>
        <v/>
      </c>
      <c r="CN575" s="533" t="str">
        <f t="shared" si="2154"/>
        <v/>
      </c>
      <c r="CO575" s="534" t="str">
        <f t="shared" si="2154"/>
        <v/>
      </c>
      <c r="CP575" s="535" t="str">
        <f t="shared" si="2154"/>
        <v/>
      </c>
      <c r="CQ575" s="535" t="str">
        <f t="shared" si="2154"/>
        <v/>
      </c>
      <c r="CR575" s="535" t="str">
        <f t="shared" si="2154"/>
        <v/>
      </c>
      <c r="CS575" s="535" t="str">
        <f t="shared" si="2154"/>
        <v/>
      </c>
      <c r="CT575" s="535" t="str">
        <f t="shared" si="2154"/>
        <v/>
      </c>
      <c r="CU575" s="536" t="str">
        <f t="shared" si="2154"/>
        <v/>
      </c>
      <c r="CV575" s="536" t="str">
        <f t="shared" si="2154"/>
        <v/>
      </c>
      <c r="CW575" s="536" t="str">
        <f t="shared" si="2154"/>
        <v/>
      </c>
      <c r="CX575" s="535" t="str">
        <f t="shared" si="2154"/>
        <v/>
      </c>
      <c r="CY575" s="535" t="str">
        <f t="shared" si="2154"/>
        <v/>
      </c>
      <c r="CZ575" s="535" t="str">
        <f t="shared" si="2154"/>
        <v/>
      </c>
      <c r="DA575" s="535" t="str">
        <f t="shared" si="2154"/>
        <v/>
      </c>
      <c r="DB575" s="535" t="str">
        <f t="shared" si="2154"/>
        <v/>
      </c>
      <c r="DC575" s="534" t="str">
        <f t="shared" si="2154"/>
        <v/>
      </c>
      <c r="DD575" s="533" t="str">
        <f t="shared" si="2155"/>
        <v/>
      </c>
      <c r="DE575" s="866">
        <f t="shared" si="2035"/>
        <v>0</v>
      </c>
      <c r="DF575" s="822">
        <f t="shared" si="2036"/>
        <v>0</v>
      </c>
      <c r="DG575" s="822">
        <f t="shared" si="2037"/>
        <v>0</v>
      </c>
      <c r="DH575" s="822">
        <f t="shared" si="2038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292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49"/>
        <v/>
      </c>
      <c r="CA576" s="864" t="str">
        <f t="shared" si="2150"/>
        <v/>
      </c>
      <c r="CB576" s="864" t="str">
        <f t="shared" si="2151"/>
        <v/>
      </c>
      <c r="CC576" s="865" t="str">
        <f t="shared" si="2152"/>
        <v/>
      </c>
      <c r="CD576" s="508" t="str">
        <f t="shared" si="2153"/>
        <v/>
      </c>
      <c r="CE576" s="81" t="str">
        <f t="shared" si="2153"/>
        <v/>
      </c>
      <c r="CF576" s="81" t="str">
        <f t="shared" si="2153"/>
        <v/>
      </c>
      <c r="CG576" s="81" t="str">
        <f t="shared" si="2153"/>
        <v/>
      </c>
      <c r="CH576" s="145" t="str">
        <f t="shared" si="2153"/>
        <v/>
      </c>
      <c r="CI576" s="145" t="str">
        <f t="shared" si="2153"/>
        <v/>
      </c>
      <c r="CJ576" s="81" t="str">
        <f t="shared" si="2153"/>
        <v/>
      </c>
      <c r="CK576" s="81" t="str">
        <f t="shared" si="2153"/>
        <v/>
      </c>
      <c r="CL576" s="81" t="str">
        <f t="shared" si="2153"/>
        <v/>
      </c>
      <c r="CM576" s="508" t="str">
        <f t="shared" si="2153"/>
        <v/>
      </c>
      <c r="CN576" s="533" t="str">
        <f t="shared" si="2154"/>
        <v/>
      </c>
      <c r="CO576" s="534" t="str">
        <f t="shared" si="2154"/>
        <v/>
      </c>
      <c r="CP576" s="535" t="str">
        <f t="shared" si="2154"/>
        <v/>
      </c>
      <c r="CQ576" s="535" t="str">
        <f t="shared" si="2154"/>
        <v/>
      </c>
      <c r="CR576" s="535" t="str">
        <f t="shared" si="2154"/>
        <v/>
      </c>
      <c r="CS576" s="535" t="str">
        <f t="shared" si="2154"/>
        <v/>
      </c>
      <c r="CT576" s="535" t="str">
        <f t="shared" si="2154"/>
        <v/>
      </c>
      <c r="CU576" s="536" t="str">
        <f t="shared" si="2154"/>
        <v/>
      </c>
      <c r="CV576" s="536" t="str">
        <f t="shared" si="2154"/>
        <v/>
      </c>
      <c r="CW576" s="536" t="str">
        <f t="shared" si="2154"/>
        <v/>
      </c>
      <c r="CX576" s="535" t="str">
        <f t="shared" si="2154"/>
        <v/>
      </c>
      <c r="CY576" s="535" t="str">
        <f t="shared" si="2154"/>
        <v/>
      </c>
      <c r="CZ576" s="535" t="str">
        <f t="shared" si="2154"/>
        <v/>
      </c>
      <c r="DA576" s="535" t="str">
        <f t="shared" si="2154"/>
        <v/>
      </c>
      <c r="DB576" s="535" t="str">
        <f t="shared" si="2154"/>
        <v/>
      </c>
      <c r="DC576" s="534" t="str">
        <f t="shared" si="2154"/>
        <v/>
      </c>
      <c r="DD576" s="533" t="str">
        <f t="shared" si="2155"/>
        <v/>
      </c>
      <c r="DE576" s="866">
        <f t="shared" si="2035"/>
        <v>0</v>
      </c>
      <c r="DF576" s="822">
        <f t="shared" si="2036"/>
        <v>0</v>
      </c>
      <c r="DG576" s="822">
        <f t="shared" si="2037"/>
        <v>0</v>
      </c>
      <c r="DH576" s="822">
        <f t="shared" si="2038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288</v>
      </c>
      <c r="B577" s="740">
        <f>230*$K$1</f>
        <v>962.96399999999994</v>
      </c>
      <c r="C577" s="740">
        <f t="shared" ref="C577:K577" si="2188">230*$K$1</f>
        <v>962.96399999999994</v>
      </c>
      <c r="D577" s="740">
        <f t="shared" si="2188"/>
        <v>962.96399999999994</v>
      </c>
      <c r="E577" s="740">
        <f t="shared" si="2188"/>
        <v>962.96399999999994</v>
      </c>
      <c r="F577" s="740">
        <f t="shared" si="2188"/>
        <v>962.96399999999994</v>
      </c>
      <c r="G577" s="740">
        <f t="shared" si="2188"/>
        <v>962.96399999999994</v>
      </c>
      <c r="H577" s="740">
        <f t="shared" si="2188"/>
        <v>962.96399999999994</v>
      </c>
      <c r="I577" s="740">
        <f t="shared" si="2188"/>
        <v>962.96399999999994</v>
      </c>
      <c r="J577" s="740">
        <f t="shared" si="2188"/>
        <v>962.96399999999994</v>
      </c>
      <c r="K577" s="740">
        <f t="shared" si="2188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89">230*$K$1</f>
        <v>962.96399999999994</v>
      </c>
      <c r="V577" s="740">
        <f t="shared" si="2189"/>
        <v>962.96399999999994</v>
      </c>
      <c r="W577" s="740">
        <f t="shared" si="2189"/>
        <v>962.96399999999994</v>
      </c>
      <c r="X577" s="740">
        <f t="shared" si="2189"/>
        <v>962.96399999999994</v>
      </c>
      <c r="Y577" s="740">
        <f t="shared" si="2189"/>
        <v>962.96399999999994</v>
      </c>
      <c r="Z577" s="740">
        <f t="shared" si="2189"/>
        <v>962.96399999999994</v>
      </c>
      <c r="AA577" s="740">
        <f t="shared" si="2189"/>
        <v>962.96399999999994</v>
      </c>
      <c r="AB577" s="740">
        <f t="shared" si="2189"/>
        <v>962.96399999999994</v>
      </c>
      <c r="AC577" s="740">
        <f t="shared" si="2189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0">230*$K$1</f>
        <v>962.96399999999994</v>
      </c>
      <c r="AN577" s="740">
        <f t="shared" si="2190"/>
        <v>962.96399999999994</v>
      </c>
      <c r="AO577" s="740">
        <f t="shared" si="2190"/>
        <v>962.96399999999994</v>
      </c>
      <c r="AP577" s="740">
        <f t="shared" si="2190"/>
        <v>962.96399999999994</v>
      </c>
      <c r="AQ577" s="740">
        <f t="shared" si="2190"/>
        <v>962.96399999999994</v>
      </c>
      <c r="AR577" s="740">
        <f t="shared" si="2190"/>
        <v>962.96399999999994</v>
      </c>
      <c r="AS577" s="740">
        <f t="shared" si="2190"/>
        <v>962.96399999999994</v>
      </c>
      <c r="AT577" s="740">
        <f t="shared" si="2190"/>
        <v>962.96399999999994</v>
      </c>
      <c r="AU577" s="740">
        <f t="shared" si="2190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1">230*$K$1</f>
        <v>962.96399999999994</v>
      </c>
      <c r="BF577" s="1236">
        <f t="shared" si="2191"/>
        <v>962.96399999999994</v>
      </c>
      <c r="BG577" s="1236">
        <f t="shared" si="2191"/>
        <v>962.96399999999994</v>
      </c>
      <c r="BH577" s="1236">
        <f t="shared" si="2191"/>
        <v>962.96399999999994</v>
      </c>
      <c r="BI577" s="1236">
        <f t="shared" si="2191"/>
        <v>962.96399999999994</v>
      </c>
      <c r="BJ577" s="1236">
        <f t="shared" si="2191"/>
        <v>962.96399999999994</v>
      </c>
      <c r="BK577" s="1236">
        <f t="shared" si="2191"/>
        <v>962.96399999999994</v>
      </c>
      <c r="BL577" s="1236">
        <f t="shared" si="2191"/>
        <v>962.96399999999994</v>
      </c>
      <c r="BM577" s="1236">
        <f t="shared" si="2191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2">230*$K$1</f>
        <v>962.96399999999994</v>
      </c>
      <c r="BW577" s="740">
        <f t="shared" si="2192"/>
        <v>962.96399999999994</v>
      </c>
      <c r="BX577" s="740">
        <f t="shared" si="2192"/>
        <v>962.96399999999994</v>
      </c>
      <c r="BY577" s="740">
        <f t="shared" si="2192"/>
        <v>962.96399999999994</v>
      </c>
      <c r="BZ577" s="864">
        <f t="shared" si="2149"/>
        <v>962.96399999999994</v>
      </c>
      <c r="CA577" s="864">
        <f t="shared" si="2150"/>
        <v>962.96399999999994</v>
      </c>
      <c r="CB577" s="864">
        <f t="shared" si="2151"/>
        <v>962.96399999999994</v>
      </c>
      <c r="CC577" s="865">
        <f t="shared" si="2152"/>
        <v>962.96399999999994</v>
      </c>
      <c r="CD577" s="508">
        <f t="shared" si="2153"/>
        <v>962.96399999999994</v>
      </c>
      <c r="CE577" s="81">
        <f t="shared" si="2153"/>
        <v>962.96399999999994</v>
      </c>
      <c r="CF577" s="81">
        <f t="shared" si="2153"/>
        <v>962.96399999999994</v>
      </c>
      <c r="CG577" s="81">
        <f t="shared" si="2153"/>
        <v>962.96399999999994</v>
      </c>
      <c r="CH577" s="145">
        <f t="shared" si="2153"/>
        <v>962.96399999999994</v>
      </c>
      <c r="CI577" s="145">
        <f t="shared" si="2153"/>
        <v>962.96399999999994</v>
      </c>
      <c r="CJ577" s="81">
        <f t="shared" si="2153"/>
        <v>962.96399999999994</v>
      </c>
      <c r="CK577" s="81">
        <f t="shared" si="2153"/>
        <v>962.96399999999994</v>
      </c>
      <c r="CL577" s="81">
        <f t="shared" si="2153"/>
        <v>962.96399999999994</v>
      </c>
      <c r="CM577" s="508">
        <f t="shared" si="2153"/>
        <v>962.96399999999994</v>
      </c>
      <c r="CN577" s="533" t="str">
        <f t="shared" si="2154"/>
        <v/>
      </c>
      <c r="CO577" s="534" t="str">
        <f t="shared" si="2154"/>
        <v/>
      </c>
      <c r="CP577" s="535" t="str">
        <f t="shared" si="2154"/>
        <v/>
      </c>
      <c r="CQ577" s="535" t="str">
        <f t="shared" si="2154"/>
        <v/>
      </c>
      <c r="CR577" s="535">
        <f t="shared" si="2154"/>
        <v>962.96399999999994</v>
      </c>
      <c r="CS577" s="535">
        <f t="shared" si="2154"/>
        <v>962.96399999999994</v>
      </c>
      <c r="CT577" s="535">
        <f t="shared" si="2154"/>
        <v>962.96399999999994</v>
      </c>
      <c r="CU577" s="536">
        <f t="shared" si="2154"/>
        <v>962.96399999999994</v>
      </c>
      <c r="CV577" s="536">
        <f t="shared" si="2154"/>
        <v>962.96399999999994</v>
      </c>
      <c r="CW577" s="536">
        <f t="shared" si="2154"/>
        <v>962.96399999999994</v>
      </c>
      <c r="CX577" s="535">
        <f t="shared" si="2154"/>
        <v>962.96399999999994</v>
      </c>
      <c r="CY577" s="535">
        <f t="shared" si="2154"/>
        <v>962.96399999999994</v>
      </c>
      <c r="CZ577" s="535">
        <f t="shared" si="2154"/>
        <v>962.96399999999994</v>
      </c>
      <c r="DA577" s="535">
        <f t="shared" si="2154"/>
        <v>962.96399999999994</v>
      </c>
      <c r="DB577" s="535" t="str">
        <f t="shared" si="2154"/>
        <v/>
      </c>
      <c r="DC577" s="534" t="str">
        <f t="shared" si="2154"/>
        <v/>
      </c>
      <c r="DD577" s="533" t="str">
        <f t="shared" si="2155"/>
        <v/>
      </c>
      <c r="DE577" s="866">
        <f t="shared" si="2035"/>
        <v>10</v>
      </c>
      <c r="DF577" s="822">
        <f t="shared" si="2036"/>
        <v>10</v>
      </c>
      <c r="DG577" s="822">
        <f t="shared" si="2037"/>
        <v>10</v>
      </c>
      <c r="DH577" s="822">
        <f t="shared" si="2038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226</v>
      </c>
      <c r="B578" s="742" t="str">
        <f>IF(B576="","",B576*B577/B$46/365/$G$1)</f>
        <v/>
      </c>
      <c r="C578" s="742" t="str">
        <f t="shared" ref="C578" si="2193">IF(C576="","",C576*C577/C$46/365/$G$1)</f>
        <v/>
      </c>
      <c r="D578" s="742" t="str">
        <f t="shared" ref="D578" si="2194">IF(D576="","",D576*D577/D$46/365/$G$1)</f>
        <v/>
      </c>
      <c r="E578" s="742" t="str">
        <f t="shared" ref="E578" si="2195">IF(E576="","",E576*E577/E$46/365/$G$1)</f>
        <v/>
      </c>
      <c r="F578" s="742" t="str">
        <f t="shared" ref="F578" si="2196">IF(F576="","",F576*F577/F$46/365/$G$1)</f>
        <v/>
      </c>
      <c r="G578" s="742" t="str">
        <f t="shared" ref="G578" si="2197">IF(G576="","",G576*G577/G$46/365/$G$1)</f>
        <v/>
      </c>
      <c r="H578" s="742" t="str">
        <f t="shared" ref="H578" si="2198">IF(H576="","",H576*H577/H$46/365/$G$1)</f>
        <v/>
      </c>
      <c r="I578" s="742" t="str">
        <f t="shared" ref="I578" si="2199">IF(I576="","",I576*I577/I$46/365/$G$1)</f>
        <v/>
      </c>
      <c r="J578" s="742" t="str">
        <f t="shared" ref="J578" si="2200">IF(J576="","",J576*J577/J$46/365/$G$1)</f>
        <v/>
      </c>
      <c r="K578" s="742" t="str">
        <f t="shared" ref="K578" si="2201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2">IF(U576="","",U576*U577/U$46/365/$G$1)</f>
        <v/>
      </c>
      <c r="V578" s="742" t="str">
        <f t="shared" ref="V578" si="2203">IF(V576="","",V576*V577/V$46/365/$G$1)</f>
        <v/>
      </c>
      <c r="W578" s="742" t="str">
        <f t="shared" ref="W578" si="2204">IF(W576="","",W576*W577/W$46/365/$G$1)</f>
        <v/>
      </c>
      <c r="X578" s="742" t="str">
        <f t="shared" ref="X578" si="2205">IF(X576="","",X576*X577/X$46/365/$G$1)</f>
        <v/>
      </c>
      <c r="Y578" s="742" t="str">
        <f t="shared" ref="Y578" si="2206">IF(Y576="","",Y576*Y577/Y$46/365/$G$1)</f>
        <v/>
      </c>
      <c r="Z578" s="742" t="str">
        <f t="shared" ref="Z578" si="2207">IF(Z576="","",Z576*Z577/Z$46/365/$G$1)</f>
        <v/>
      </c>
      <c r="AA578" s="742" t="str">
        <f t="shared" ref="AA578" si="2208">IF(AA576="","",AA576*AA577/AA$46/365/$G$1)</f>
        <v/>
      </c>
      <c r="AB578" s="742" t="str">
        <f t="shared" ref="AB578" si="2209">IF(AB576="","",AB576*AB577/AB$46/365/$G$1)</f>
        <v/>
      </c>
      <c r="AC578" s="742" t="str">
        <f t="shared" ref="AC578" si="2210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1">IF(AM576="","",AM576*AM577/AM$46/365/$G$1)</f>
        <v/>
      </c>
      <c r="AN578" s="742" t="str">
        <f t="shared" ref="AN578" si="2212">IF(AN576="","",AN576*AN577/AN$46/365/$G$1)</f>
        <v/>
      </c>
      <c r="AO578" s="742" t="str">
        <f t="shared" ref="AO578" si="2213">IF(AO576="","",AO576*AO577/AO$46/365/$G$1)</f>
        <v/>
      </c>
      <c r="AP578" s="742" t="str">
        <f t="shared" ref="AP578" si="2214">IF(AP576="","",AP576*AP577/AP$46/365/$G$1)</f>
        <v/>
      </c>
      <c r="AQ578" s="742" t="str">
        <f t="shared" ref="AQ578" si="2215">IF(AQ576="","",AQ576*AQ577/AQ$46/365/$G$1)</f>
        <v/>
      </c>
      <c r="AR578" s="742" t="str">
        <f t="shared" ref="AR578" si="2216">IF(AR576="","",AR576*AR577/AR$46/365/$G$1)</f>
        <v/>
      </c>
      <c r="AS578" s="742" t="str">
        <f t="shared" ref="AS578" si="2217">IF(AS576="","",AS576*AS577/AS$46/365/$G$1)</f>
        <v/>
      </c>
      <c r="AT578" s="742" t="str">
        <f t="shared" ref="AT578" si="2218">IF(AT576="","",AT576*AT577/AT$46/365/$G$1)</f>
        <v/>
      </c>
      <c r="AU578" s="742" t="str">
        <f t="shared" ref="AU578" si="2219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0">IF(BE576="","",BE576*BE577/BE$46/365/$G$1)</f>
        <v/>
      </c>
      <c r="BF578" s="1241" t="str">
        <f t="shared" si="2220"/>
        <v/>
      </c>
      <c r="BG578" s="1241" t="str">
        <f t="shared" si="2220"/>
        <v/>
      </c>
      <c r="BH578" s="1241" t="str">
        <f t="shared" si="2220"/>
        <v/>
      </c>
      <c r="BI578" s="1241" t="str">
        <f t="shared" si="2220"/>
        <v/>
      </c>
      <c r="BJ578" s="1241" t="str">
        <f t="shared" si="2220"/>
        <v/>
      </c>
      <c r="BK578" s="1241" t="str">
        <f t="shared" si="2220"/>
        <v/>
      </c>
      <c r="BL578" s="1241" t="str">
        <f t="shared" si="2220"/>
        <v/>
      </c>
      <c r="BM578" s="1241" t="str">
        <f t="shared" si="2220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21">IF(BV576="","",BV576*BV577/BV$46/365/$G$1)</f>
        <v/>
      </c>
      <c r="BW578" s="742" t="str">
        <f t="shared" ref="BW578" si="2222">IF(BW576="","",BW576*BW577/BW$46/365/$G$1)</f>
        <v/>
      </c>
      <c r="BX578" s="742" t="str">
        <f t="shared" ref="BX578" si="2223">IF(BX576="","",BX576*BX577/BX$46/365/$G$1)</f>
        <v/>
      </c>
      <c r="BY578" s="742" t="str">
        <f t="shared" ref="BY578" si="2224">IF(BY576="","",BY576*BY577/BY$46/365/$G$1)</f>
        <v/>
      </c>
      <c r="BZ578" s="607" t="str">
        <f t="shared" si="2149"/>
        <v/>
      </c>
      <c r="CA578" s="607" t="str">
        <f t="shared" si="2150"/>
        <v/>
      </c>
      <c r="CB578" s="607" t="str">
        <f t="shared" si="2151"/>
        <v/>
      </c>
      <c r="CC578" s="607" t="str">
        <f t="shared" si="2152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3"/>
        <v/>
      </c>
      <c r="CF578" s="992" t="str">
        <f t="shared" si="2153"/>
        <v/>
      </c>
      <c r="CG578" s="992" t="str">
        <f t="shared" si="2153"/>
        <v/>
      </c>
      <c r="CH578" s="993" t="str">
        <f t="shared" si="2153"/>
        <v/>
      </c>
      <c r="CI578" s="993" t="str">
        <f t="shared" si="2153"/>
        <v/>
      </c>
      <c r="CJ578" s="992" t="str">
        <f t="shared" si="2153"/>
        <v/>
      </c>
      <c r="CK578" s="992" t="str">
        <f t="shared" si="2153"/>
        <v/>
      </c>
      <c r="CL578" s="992" t="str">
        <f t="shared" si="2153"/>
        <v/>
      </c>
      <c r="CM578" s="991" t="str">
        <f t="shared" si="2153"/>
        <v/>
      </c>
      <c r="CN578" s="521" t="str">
        <f t="shared" si="2154"/>
        <v/>
      </c>
      <c r="CO578" s="522" t="str">
        <f t="shared" si="2154"/>
        <v/>
      </c>
      <c r="CP578" s="523" t="str">
        <f t="shared" si="2154"/>
        <v/>
      </c>
      <c r="CQ578" s="523" t="str">
        <f t="shared" si="2154"/>
        <v/>
      </c>
      <c r="CR578" s="523" t="str">
        <f t="shared" si="2154"/>
        <v/>
      </c>
      <c r="CS578" s="523" t="str">
        <f t="shared" si="2154"/>
        <v/>
      </c>
      <c r="CT578" s="523" t="str">
        <f t="shared" si="2154"/>
        <v/>
      </c>
      <c r="CU578" s="524" t="str">
        <f t="shared" si="2154"/>
        <v/>
      </c>
      <c r="CV578" s="524" t="str">
        <f t="shared" si="2154"/>
        <v/>
      </c>
      <c r="CW578" s="524" t="str">
        <f t="shared" si="2154"/>
        <v/>
      </c>
      <c r="CX578" s="523" t="str">
        <f t="shared" si="2154"/>
        <v/>
      </c>
      <c r="CY578" s="523" t="str">
        <f t="shared" si="2154"/>
        <v/>
      </c>
      <c r="CZ578" s="523" t="str">
        <f t="shared" si="2154"/>
        <v/>
      </c>
      <c r="DA578" s="523" t="str">
        <f t="shared" si="2154"/>
        <v/>
      </c>
      <c r="DB578" s="523" t="str">
        <f t="shared" si="2154"/>
        <v/>
      </c>
      <c r="DC578" s="522" t="str">
        <f t="shared" si="2154"/>
        <v/>
      </c>
      <c r="DD578" s="521" t="str">
        <f t="shared" si="2155"/>
        <v/>
      </c>
      <c r="DE578" s="635">
        <f t="shared" si="2035"/>
        <v>0</v>
      </c>
      <c r="DF578" s="95">
        <f t="shared" si="2036"/>
        <v>0</v>
      </c>
      <c r="DG578" s="95">
        <f t="shared" si="2037"/>
        <v>0</v>
      </c>
      <c r="DH578" s="95">
        <f t="shared" si="2038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291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49"/>
        <v/>
      </c>
      <c r="CA579" s="864" t="str">
        <f t="shared" si="2150"/>
        <v/>
      </c>
      <c r="CB579" s="864" t="str">
        <f t="shared" si="2151"/>
        <v/>
      </c>
      <c r="CC579" s="865" t="str">
        <f t="shared" si="2152"/>
        <v/>
      </c>
      <c r="CD579" s="508" t="str">
        <f t="shared" si="2153"/>
        <v/>
      </c>
      <c r="CE579" s="81" t="str">
        <f t="shared" si="2153"/>
        <v/>
      </c>
      <c r="CF579" s="81" t="str">
        <f t="shared" si="2153"/>
        <v/>
      </c>
      <c r="CG579" s="81" t="str">
        <f t="shared" si="2153"/>
        <v/>
      </c>
      <c r="CH579" s="145" t="str">
        <f t="shared" si="2153"/>
        <v/>
      </c>
      <c r="CI579" s="145" t="str">
        <f t="shared" si="2153"/>
        <v/>
      </c>
      <c r="CJ579" s="81" t="str">
        <f t="shared" si="2153"/>
        <v/>
      </c>
      <c r="CK579" s="81" t="str">
        <f t="shared" si="2153"/>
        <v/>
      </c>
      <c r="CL579" s="81" t="str">
        <f t="shared" si="2153"/>
        <v/>
      </c>
      <c r="CM579" s="508" t="str">
        <f t="shared" si="2153"/>
        <v/>
      </c>
      <c r="CN579" s="533" t="str">
        <f t="shared" si="2154"/>
        <v/>
      </c>
      <c r="CO579" s="534" t="str">
        <f t="shared" si="2154"/>
        <v/>
      </c>
      <c r="CP579" s="535" t="str">
        <f t="shared" si="2154"/>
        <v/>
      </c>
      <c r="CQ579" s="535" t="str">
        <f t="shared" si="2154"/>
        <v/>
      </c>
      <c r="CR579" s="535" t="str">
        <f t="shared" si="2154"/>
        <v/>
      </c>
      <c r="CS579" s="535" t="str">
        <f t="shared" si="2154"/>
        <v/>
      </c>
      <c r="CT579" s="535" t="str">
        <f t="shared" si="2154"/>
        <v/>
      </c>
      <c r="CU579" s="536" t="str">
        <f t="shared" si="2154"/>
        <v/>
      </c>
      <c r="CV579" s="536" t="str">
        <f t="shared" si="2154"/>
        <v/>
      </c>
      <c r="CW579" s="536" t="str">
        <f t="shared" si="2154"/>
        <v/>
      </c>
      <c r="CX579" s="535" t="str">
        <f t="shared" si="2154"/>
        <v/>
      </c>
      <c r="CY579" s="535" t="str">
        <f t="shared" si="2154"/>
        <v/>
      </c>
      <c r="CZ579" s="535" t="str">
        <f t="shared" si="2154"/>
        <v/>
      </c>
      <c r="DA579" s="535" t="str">
        <f t="shared" si="2154"/>
        <v/>
      </c>
      <c r="DB579" s="535" t="str">
        <f t="shared" si="2154"/>
        <v/>
      </c>
      <c r="DC579" s="534" t="str">
        <f t="shared" si="2154"/>
        <v/>
      </c>
      <c r="DD579" s="533" t="str">
        <f t="shared" si="2155"/>
        <v/>
      </c>
      <c r="DE579" s="866">
        <f t="shared" si="2035"/>
        <v>0</v>
      </c>
      <c r="DF579" s="822">
        <f t="shared" si="2036"/>
        <v>0</v>
      </c>
      <c r="DG579" s="822">
        <f t="shared" si="2037"/>
        <v>0</v>
      </c>
      <c r="DH579" s="822">
        <f t="shared" si="2038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290</v>
      </c>
      <c r="B580" s="739" t="str">
        <f>IF(B579="","",B575*B576*B579)</f>
        <v/>
      </c>
      <c r="C580" s="739" t="str">
        <f t="shared" ref="C580:K580" si="2225">IF(C579="","",C575*C576*C579)</f>
        <v/>
      </c>
      <c r="D580" s="739" t="str">
        <f t="shared" si="2225"/>
        <v/>
      </c>
      <c r="E580" s="739" t="str">
        <f t="shared" si="2225"/>
        <v/>
      </c>
      <c r="F580" s="739" t="str">
        <f t="shared" si="2225"/>
        <v/>
      </c>
      <c r="G580" s="739" t="str">
        <f t="shared" si="2225"/>
        <v/>
      </c>
      <c r="H580" s="739" t="str">
        <f t="shared" si="2225"/>
        <v/>
      </c>
      <c r="I580" s="739" t="str">
        <f t="shared" si="2225"/>
        <v/>
      </c>
      <c r="J580" s="739" t="str">
        <f t="shared" si="2225"/>
        <v/>
      </c>
      <c r="K580" s="739" t="str">
        <f t="shared" si="2225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6">IF(U579="","",U575*U576*U579)</f>
        <v/>
      </c>
      <c r="V580" s="739" t="str">
        <f t="shared" ref="V580" si="2227">IF(V579="","",V575*V576*V579)</f>
        <v/>
      </c>
      <c r="W580" s="739" t="str">
        <f t="shared" ref="W580" si="2228">IF(W579="","",W575*W576*W579)</f>
        <v/>
      </c>
      <c r="X580" s="739" t="str">
        <f t="shared" ref="X580" si="2229">IF(X579="","",X575*X576*X579)</f>
        <v/>
      </c>
      <c r="Y580" s="739" t="str">
        <f t="shared" ref="Y580" si="2230">IF(Y579="","",Y575*Y576*Y579)</f>
        <v/>
      </c>
      <c r="Z580" s="739" t="str">
        <f t="shared" ref="Z580" si="2231">IF(Z579="","",Z575*Z576*Z579)</f>
        <v/>
      </c>
      <c r="AA580" s="739" t="str">
        <f t="shared" ref="AA580" si="2232">IF(AA579="","",AA575*AA576*AA579)</f>
        <v/>
      </c>
      <c r="AB580" s="739" t="str">
        <f t="shared" ref="AB580" si="2233">IF(AB579="","",AB575*AB576*AB579)</f>
        <v/>
      </c>
      <c r="AC580" s="739" t="str">
        <f t="shared" ref="AC580" si="2234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5">IF(AM579="","",AM575*AM576*AM579)</f>
        <v/>
      </c>
      <c r="AN580" s="739" t="str">
        <f t="shared" ref="AN580" si="2236">IF(AN579="","",AN575*AN576*AN579)</f>
        <v/>
      </c>
      <c r="AO580" s="739" t="str">
        <f t="shared" ref="AO580" si="2237">IF(AO579="","",AO575*AO576*AO579)</f>
        <v/>
      </c>
      <c r="AP580" s="739" t="str">
        <f t="shared" ref="AP580" si="2238">IF(AP579="","",AP575*AP576*AP579)</f>
        <v/>
      </c>
      <c r="AQ580" s="739" t="str">
        <f t="shared" ref="AQ580" si="2239">IF(AQ579="","",AQ575*AQ576*AQ579)</f>
        <v/>
      </c>
      <c r="AR580" s="739" t="str">
        <f t="shared" ref="AR580" si="2240">IF(AR579="","",AR575*AR576*AR579)</f>
        <v/>
      </c>
      <c r="AS580" s="739" t="str">
        <f t="shared" ref="AS580" si="2241">IF(AS579="","",AS575*AS576*AS579)</f>
        <v/>
      </c>
      <c r="AT580" s="739" t="str">
        <f t="shared" ref="AT580" si="2242">IF(AT579="","",AT575*AT576*AT579)</f>
        <v/>
      </c>
      <c r="AU580" s="739" t="str">
        <f t="shared" ref="AU580" si="2243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4">IF(BE579="","",BE575*BE576*BE579)</f>
        <v/>
      </c>
      <c r="BF580" s="739" t="str">
        <f t="shared" ref="BF580" si="2245">IF(BF579="","",BF575*BF576*BF579)</f>
        <v/>
      </c>
      <c r="BG580" s="739" t="str">
        <f t="shared" ref="BG580" si="2246">IF(BG579="","",BG575*BG576*BG579)</f>
        <v/>
      </c>
      <c r="BH580" s="739" t="str">
        <f t="shared" ref="BH580" si="2247">IF(BH579="","",BH575*BH576*BH579)</f>
        <v/>
      </c>
      <c r="BI580" s="739" t="str">
        <f t="shared" ref="BI580" si="2248">IF(BI579="","",BI575*BI576*BI579)</f>
        <v/>
      </c>
      <c r="BJ580" s="739" t="str">
        <f t="shared" ref="BJ580" si="2249">IF(BJ579="","",BJ575*BJ576*BJ579)</f>
        <v/>
      </c>
      <c r="BK580" s="739" t="str">
        <f t="shared" ref="BK580" si="2250">IF(BK579="","",BK575*BK576*BK579)</f>
        <v/>
      </c>
      <c r="BL580" s="739" t="str">
        <f t="shared" ref="BL580" si="2251">IF(BL579="","",BL575*BL576*BL579)</f>
        <v/>
      </c>
      <c r="BM580" s="739" t="str">
        <f t="shared" ref="BM580" si="2252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53">IF(BV579="","",BV575*BV576*BV579)</f>
        <v/>
      </c>
      <c r="BW580" s="739" t="str">
        <f t="shared" ref="BW580" si="2254">IF(BW579="","",BW575*BW576*BW579)</f>
        <v/>
      </c>
      <c r="BX580" s="739" t="str">
        <f t="shared" ref="BX580" si="2255">IF(BX579="","",BX575*BX576*BX579)</f>
        <v/>
      </c>
      <c r="BY580" s="739" t="str">
        <f t="shared" ref="BY580" si="2256">IF(BY579="","",BY575*BY576*BY579)</f>
        <v/>
      </c>
      <c r="BZ580" s="864" t="str">
        <f t="shared" si="2149"/>
        <v/>
      </c>
      <c r="CA580" s="864" t="str">
        <f t="shared" si="2150"/>
        <v/>
      </c>
      <c r="CB580" s="864" t="str">
        <f t="shared" si="2151"/>
        <v/>
      </c>
      <c r="CC580" s="865" t="str">
        <f t="shared" si="2152"/>
        <v/>
      </c>
      <c r="CD580" s="508" t="str">
        <f t="shared" si="2153"/>
        <v/>
      </c>
      <c r="CE580" s="81" t="str">
        <f t="shared" si="2153"/>
        <v/>
      </c>
      <c r="CF580" s="81" t="str">
        <f t="shared" si="2153"/>
        <v/>
      </c>
      <c r="CG580" s="81" t="str">
        <f t="shared" si="2153"/>
        <v/>
      </c>
      <c r="CH580" s="145" t="str">
        <f t="shared" si="2153"/>
        <v/>
      </c>
      <c r="CI580" s="145" t="str">
        <f t="shared" si="2153"/>
        <v/>
      </c>
      <c r="CJ580" s="81" t="str">
        <f t="shared" si="2153"/>
        <v/>
      </c>
      <c r="CK580" s="81" t="str">
        <f t="shared" si="2153"/>
        <v/>
      </c>
      <c r="CL580" s="81" t="str">
        <f t="shared" si="2153"/>
        <v/>
      </c>
      <c r="CM580" s="508" t="str">
        <f t="shared" si="2153"/>
        <v/>
      </c>
      <c r="CN580" s="533" t="str">
        <f t="shared" si="2154"/>
        <v/>
      </c>
      <c r="CO580" s="534" t="str">
        <f t="shared" si="2154"/>
        <v/>
      </c>
      <c r="CP580" s="535" t="str">
        <f t="shared" si="2154"/>
        <v/>
      </c>
      <c r="CQ580" s="535" t="str">
        <f t="shared" si="2154"/>
        <v/>
      </c>
      <c r="CR580" s="535" t="str">
        <f t="shared" si="2154"/>
        <v/>
      </c>
      <c r="CS580" s="535" t="str">
        <f t="shared" si="2154"/>
        <v/>
      </c>
      <c r="CT580" s="535" t="str">
        <f t="shared" si="2154"/>
        <v/>
      </c>
      <c r="CU580" s="536" t="str">
        <f t="shared" si="2154"/>
        <v/>
      </c>
      <c r="CV580" s="536" t="str">
        <f t="shared" si="2154"/>
        <v/>
      </c>
      <c r="CW580" s="536" t="str">
        <f t="shared" si="2154"/>
        <v/>
      </c>
      <c r="CX580" s="535" t="str">
        <f t="shared" si="2154"/>
        <v/>
      </c>
      <c r="CY580" s="535" t="str">
        <f t="shared" si="2154"/>
        <v/>
      </c>
      <c r="CZ580" s="535" t="str">
        <f t="shared" si="2154"/>
        <v/>
      </c>
      <c r="DA580" s="535" t="str">
        <f t="shared" si="2154"/>
        <v/>
      </c>
      <c r="DB580" s="535" t="str">
        <f t="shared" si="2154"/>
        <v/>
      </c>
      <c r="DC580" s="534" t="str">
        <f t="shared" si="2154"/>
        <v/>
      </c>
      <c r="DD580" s="533" t="str">
        <f t="shared" si="2155"/>
        <v/>
      </c>
      <c r="DE580" s="866">
        <f t="shared" si="2035"/>
        <v>0</v>
      </c>
      <c r="DF580" s="822">
        <f t="shared" si="2036"/>
        <v>0</v>
      </c>
      <c r="DG580" s="822">
        <f t="shared" si="2037"/>
        <v>0</v>
      </c>
      <c r="DH580" s="822">
        <f t="shared" si="2038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742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292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3"/>
        <v/>
      </c>
      <c r="CE582" s="81" t="str">
        <f t="shared" si="2153"/>
        <v/>
      </c>
      <c r="CF582" s="81" t="str">
        <f t="shared" si="2153"/>
        <v/>
      </c>
      <c r="CG582" s="81" t="str">
        <f t="shared" si="2153"/>
        <v/>
      </c>
      <c r="CH582" s="145" t="str">
        <f t="shared" si="2153"/>
        <v/>
      </c>
      <c r="CI582" s="145" t="str">
        <f t="shared" si="2153"/>
        <v/>
      </c>
      <c r="CJ582" s="81" t="str">
        <f t="shared" si="2153"/>
        <v/>
      </c>
      <c r="CK582" s="81" t="str">
        <f t="shared" si="2153"/>
        <v/>
      </c>
      <c r="CL582" s="81" t="str">
        <f t="shared" si="2153"/>
        <v/>
      </c>
      <c r="CM582" s="508" t="str">
        <f t="shared" si="2153"/>
        <v/>
      </c>
      <c r="CN582" s="533" t="str">
        <f t="shared" si="2154"/>
        <v/>
      </c>
      <c r="CO582" s="534" t="str">
        <f t="shared" si="2154"/>
        <v/>
      </c>
      <c r="CP582" s="535" t="str">
        <f t="shared" si="2154"/>
        <v/>
      </c>
      <c r="CQ582" s="535" t="str">
        <f t="shared" si="2154"/>
        <v/>
      </c>
      <c r="CR582" s="535" t="str">
        <f t="shared" si="2154"/>
        <v/>
      </c>
      <c r="CS582" s="535" t="str">
        <f t="shared" si="2154"/>
        <v/>
      </c>
      <c r="CT582" s="535" t="str">
        <f t="shared" si="2154"/>
        <v/>
      </c>
      <c r="CU582" s="536" t="str">
        <f t="shared" si="2154"/>
        <v/>
      </c>
      <c r="CV582" s="536" t="str">
        <f t="shared" si="2154"/>
        <v/>
      </c>
      <c r="CW582" s="536" t="str">
        <f t="shared" si="2154"/>
        <v/>
      </c>
      <c r="CX582" s="535" t="str">
        <f t="shared" si="2154"/>
        <v/>
      </c>
      <c r="CY582" s="535" t="str">
        <f t="shared" si="2154"/>
        <v/>
      </c>
      <c r="CZ582" s="535" t="str">
        <f t="shared" si="2154"/>
        <v/>
      </c>
      <c r="DA582" s="535" t="str">
        <f t="shared" si="2154"/>
        <v/>
      </c>
      <c r="DB582" s="535" t="str">
        <f t="shared" si="2154"/>
        <v/>
      </c>
      <c r="DC582" s="534" t="str">
        <f t="shared" si="2154"/>
        <v/>
      </c>
      <c r="DD582" s="533" t="str">
        <f t="shared" si="2155"/>
        <v/>
      </c>
      <c r="DE582" s="866">
        <f t="shared" ref="DE582:DE592" si="2257">COUNT(B582:R582)</f>
        <v>0</v>
      </c>
      <c r="DF582" s="822">
        <f t="shared" ref="DF582:DF592" si="2258">COUNT(T582:AJ582)</f>
        <v>0</v>
      </c>
      <c r="DG582" s="822">
        <f t="shared" ref="DG582:DG592" si="2259">COUNT(AL582:BB582)</f>
        <v>0</v>
      </c>
      <c r="DH582" s="822">
        <f t="shared" ref="DH582:DH592" si="2260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288</v>
      </c>
      <c r="B583" s="740">
        <f>2670*$K$1</f>
        <v>11178.755999999999</v>
      </c>
      <c r="C583" s="740">
        <f t="shared" ref="C583:K583" si="2261">2670*$K$1</f>
        <v>11178.755999999999</v>
      </c>
      <c r="D583" s="740">
        <f t="shared" si="2261"/>
        <v>11178.755999999999</v>
      </c>
      <c r="E583" s="740">
        <f t="shared" si="2261"/>
        <v>11178.755999999999</v>
      </c>
      <c r="F583" s="740">
        <f t="shared" si="2261"/>
        <v>11178.755999999999</v>
      </c>
      <c r="G583" s="740">
        <f t="shared" si="2261"/>
        <v>11178.755999999999</v>
      </c>
      <c r="H583" s="740">
        <f t="shared" si="2261"/>
        <v>11178.755999999999</v>
      </c>
      <c r="I583" s="740">
        <f t="shared" si="2261"/>
        <v>11178.755999999999</v>
      </c>
      <c r="J583" s="740">
        <f t="shared" si="2261"/>
        <v>11178.755999999999</v>
      </c>
      <c r="K583" s="740">
        <f t="shared" si="2261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2">2670*$K$1</f>
        <v>11178.755999999999</v>
      </c>
      <c r="V583" s="740">
        <f t="shared" si="2262"/>
        <v>11178.755999999999</v>
      </c>
      <c r="W583" s="740">
        <f t="shared" si="2262"/>
        <v>11178.755999999999</v>
      </c>
      <c r="X583" s="740">
        <f t="shared" si="2262"/>
        <v>11178.755999999999</v>
      </c>
      <c r="Y583" s="740">
        <f t="shared" si="2262"/>
        <v>11178.755999999999</v>
      </c>
      <c r="Z583" s="740">
        <f t="shared" si="2262"/>
        <v>11178.755999999999</v>
      </c>
      <c r="AA583" s="740">
        <f t="shared" si="2262"/>
        <v>11178.755999999999</v>
      </c>
      <c r="AB583" s="740">
        <f t="shared" si="2262"/>
        <v>11178.755999999999</v>
      </c>
      <c r="AC583" s="740">
        <f t="shared" si="2262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3">2670*$K$1</f>
        <v>11178.755999999999</v>
      </c>
      <c r="AN583" s="740">
        <f t="shared" si="2263"/>
        <v>11178.755999999999</v>
      </c>
      <c r="AO583" s="740">
        <f t="shared" si="2263"/>
        <v>11178.755999999999</v>
      </c>
      <c r="AP583" s="740">
        <f t="shared" si="2263"/>
        <v>11178.755999999999</v>
      </c>
      <c r="AQ583" s="740">
        <f t="shared" si="2263"/>
        <v>11178.755999999999</v>
      </c>
      <c r="AR583" s="740">
        <f t="shared" si="2263"/>
        <v>11178.755999999999</v>
      </c>
      <c r="AS583" s="740">
        <f t="shared" si="2263"/>
        <v>11178.755999999999</v>
      </c>
      <c r="AT583" s="740">
        <f t="shared" si="2263"/>
        <v>11178.755999999999</v>
      </c>
      <c r="AU583" s="740">
        <f t="shared" si="2263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4">2670*$K$1</f>
        <v>11178.755999999999</v>
      </c>
      <c r="BF583" s="1236">
        <f t="shared" si="2264"/>
        <v>11178.755999999999</v>
      </c>
      <c r="BG583" s="1236">
        <f t="shared" si="2264"/>
        <v>11178.755999999999</v>
      </c>
      <c r="BH583" s="1236">
        <f t="shared" si="2264"/>
        <v>11178.755999999999</v>
      </c>
      <c r="BI583" s="1236">
        <f t="shared" si="2264"/>
        <v>11178.755999999999</v>
      </c>
      <c r="BJ583" s="1236">
        <f t="shared" si="2264"/>
        <v>11178.755999999999</v>
      </c>
      <c r="BK583" s="1236">
        <f t="shared" si="2264"/>
        <v>11178.755999999999</v>
      </c>
      <c r="BL583" s="1236">
        <f t="shared" si="2264"/>
        <v>11178.755999999999</v>
      </c>
      <c r="BM583" s="1236">
        <f t="shared" si="2264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5">2670*$K$1</f>
        <v>11178.755999999999</v>
      </c>
      <c r="BW583" s="740">
        <f t="shared" si="2265"/>
        <v>11178.755999999999</v>
      </c>
      <c r="BX583" s="740">
        <f t="shared" si="2265"/>
        <v>11178.755999999999</v>
      </c>
      <c r="BY583" s="740">
        <f t="shared" si="2265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3"/>
        <v>11178.755999999999</v>
      </c>
      <c r="CE583" s="81">
        <f t="shared" si="2153"/>
        <v>11178.755999999999</v>
      </c>
      <c r="CF583" s="81">
        <f t="shared" si="2153"/>
        <v>11178.755999999999</v>
      </c>
      <c r="CG583" s="81">
        <f t="shared" si="2153"/>
        <v>11178.755999999999</v>
      </c>
      <c r="CH583" s="145">
        <f t="shared" si="2153"/>
        <v>11178.755999999999</v>
      </c>
      <c r="CI583" s="145">
        <f t="shared" si="2153"/>
        <v>11178.755999999999</v>
      </c>
      <c r="CJ583" s="81">
        <f t="shared" si="2153"/>
        <v>11178.755999999999</v>
      </c>
      <c r="CK583" s="81">
        <f t="shared" si="2153"/>
        <v>11178.755999999999</v>
      </c>
      <c r="CL583" s="81">
        <f t="shared" si="2153"/>
        <v>11178.755999999999</v>
      </c>
      <c r="CM583" s="508">
        <f t="shared" si="2153"/>
        <v>11178.755999999999</v>
      </c>
      <c r="CN583" s="533" t="str">
        <f t="shared" si="2154"/>
        <v/>
      </c>
      <c r="CO583" s="534" t="str">
        <f t="shared" si="2154"/>
        <v/>
      </c>
      <c r="CP583" s="535" t="str">
        <f t="shared" si="2154"/>
        <v/>
      </c>
      <c r="CQ583" s="535" t="str">
        <f t="shared" si="2154"/>
        <v/>
      </c>
      <c r="CR583" s="535">
        <f t="shared" si="2154"/>
        <v>11178.755999999999</v>
      </c>
      <c r="CS583" s="535">
        <f t="shared" si="2154"/>
        <v>11178.755999999999</v>
      </c>
      <c r="CT583" s="535">
        <f t="shared" si="2154"/>
        <v>11178.755999999999</v>
      </c>
      <c r="CU583" s="536">
        <f t="shared" si="2154"/>
        <v>11178.755999999999</v>
      </c>
      <c r="CV583" s="536">
        <f t="shared" si="2154"/>
        <v>11178.755999999999</v>
      </c>
      <c r="CW583" s="536">
        <f t="shared" si="2154"/>
        <v>11178.755999999999</v>
      </c>
      <c r="CX583" s="535">
        <f t="shared" si="2154"/>
        <v>11178.755999999999</v>
      </c>
      <c r="CY583" s="535">
        <f t="shared" si="2154"/>
        <v>11178.755999999999</v>
      </c>
      <c r="CZ583" s="535">
        <f t="shared" si="2154"/>
        <v>11178.755999999999</v>
      </c>
      <c r="DA583" s="535">
        <f t="shared" si="2154"/>
        <v>11178.755999999999</v>
      </c>
      <c r="DB583" s="535" t="str">
        <f t="shared" si="2154"/>
        <v/>
      </c>
      <c r="DC583" s="534" t="str">
        <f t="shared" si="2154"/>
        <v/>
      </c>
      <c r="DD583" s="533" t="str">
        <f t="shared" si="2155"/>
        <v/>
      </c>
      <c r="DE583" s="866">
        <f t="shared" si="2257"/>
        <v>10</v>
      </c>
      <c r="DF583" s="822">
        <f t="shared" si="2258"/>
        <v>10</v>
      </c>
      <c r="DG583" s="822">
        <f t="shared" si="2259"/>
        <v>10</v>
      </c>
      <c r="DH583" s="822">
        <f t="shared" si="2260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226</v>
      </c>
      <c r="B584" s="742" t="str">
        <f>IF(B582="","",B582*B583/B$46/365/$G$1)</f>
        <v/>
      </c>
      <c r="C584" s="742" t="str">
        <f t="shared" ref="C584" si="2266">IF(C582="","",C582*C583/C$46/365/$G$1)</f>
        <v/>
      </c>
      <c r="D584" s="742" t="str">
        <f t="shared" ref="D584" si="2267">IF(D582="","",D582*D583/D$46/365/$G$1)</f>
        <v/>
      </c>
      <c r="E584" s="742" t="str">
        <f t="shared" ref="E584" si="2268">IF(E582="","",E582*E583/E$46/365/$G$1)</f>
        <v/>
      </c>
      <c r="F584" s="742" t="str">
        <f t="shared" ref="F584" si="2269">IF(F582="","",F582*F583/F$46/365/$G$1)</f>
        <v/>
      </c>
      <c r="G584" s="742" t="str">
        <f t="shared" ref="G584" si="2270">IF(G582="","",G582*G583/G$46/365/$G$1)</f>
        <v/>
      </c>
      <c r="H584" s="742" t="str">
        <f t="shared" ref="H584" si="2271">IF(H582="","",H582*H583/H$46/365/$G$1)</f>
        <v/>
      </c>
      <c r="I584" s="742" t="str">
        <f t="shared" ref="I584" si="2272">IF(I582="","",I582*I583/I$46/365/$G$1)</f>
        <v/>
      </c>
      <c r="J584" s="742" t="str">
        <f t="shared" ref="J584" si="2273">IF(J582="","",J582*J583/J$46/365/$G$1)</f>
        <v/>
      </c>
      <c r="K584" s="742" t="str">
        <f t="shared" ref="K584" si="2274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5">IF(U582="","",U582*U583/U$46/365/$G$1)</f>
        <v/>
      </c>
      <c r="V584" s="742" t="str">
        <f t="shared" ref="V584" si="2276">IF(V582="","",V582*V583/V$46/365/$G$1)</f>
        <v/>
      </c>
      <c r="W584" s="742" t="str">
        <f t="shared" ref="W584" si="2277">IF(W582="","",W582*W583/W$46/365/$G$1)</f>
        <v/>
      </c>
      <c r="X584" s="742" t="str">
        <f t="shared" ref="X584" si="2278">IF(X582="","",X582*X583/X$46/365/$G$1)</f>
        <v/>
      </c>
      <c r="Y584" s="742" t="str">
        <f t="shared" ref="Y584" si="2279">IF(Y582="","",Y582*Y583/Y$46/365/$G$1)</f>
        <v/>
      </c>
      <c r="Z584" s="742" t="str">
        <f t="shared" ref="Z584" si="2280">IF(Z582="","",Z582*Z583/Z$46/365/$G$1)</f>
        <v/>
      </c>
      <c r="AA584" s="742" t="str">
        <f t="shared" ref="AA584" si="2281">IF(AA582="","",AA582*AA583/AA$46/365/$G$1)</f>
        <v/>
      </c>
      <c r="AB584" s="742" t="str">
        <f t="shared" ref="AB584" si="2282">IF(AB582="","",AB582*AB583/AB$46/365/$G$1)</f>
        <v/>
      </c>
      <c r="AC584" s="742" t="str">
        <f t="shared" ref="AC584" si="2283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4">IF(AM582="","",AM582*AM583/AM$46/365/$G$1)</f>
        <v/>
      </c>
      <c r="AN584" s="742" t="str">
        <f t="shared" ref="AN584" si="2285">IF(AN582="","",AN582*AN583/AN$46/365/$G$1)</f>
        <v/>
      </c>
      <c r="AO584" s="742" t="str">
        <f t="shared" ref="AO584" si="2286">IF(AO582="","",AO582*AO583/AO$46/365/$G$1)</f>
        <v/>
      </c>
      <c r="AP584" s="742" t="str">
        <f t="shared" ref="AP584" si="2287">IF(AP582="","",AP582*AP583/AP$46/365/$G$1)</f>
        <v/>
      </c>
      <c r="AQ584" s="742" t="str">
        <f t="shared" ref="AQ584" si="2288">IF(AQ582="","",AQ582*AQ583/AQ$46/365/$G$1)</f>
        <v/>
      </c>
      <c r="AR584" s="742" t="str">
        <f t="shared" ref="AR584" si="2289">IF(AR582="","",AR582*AR583/AR$46/365/$G$1)</f>
        <v/>
      </c>
      <c r="AS584" s="742" t="str">
        <f t="shared" ref="AS584" si="2290">IF(AS582="","",AS582*AS583/AS$46/365/$G$1)</f>
        <v/>
      </c>
      <c r="AT584" s="742" t="str">
        <f t="shared" ref="AT584" si="2291">IF(AT582="","",AT582*AT583/AT$46/365/$G$1)</f>
        <v/>
      </c>
      <c r="AU584" s="742" t="str">
        <f t="shared" ref="AU584" si="2292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3">IF(BE582="","",BE582*BE583/BE$46/365/$G$1)</f>
        <v/>
      </c>
      <c r="BF584" s="1241" t="str">
        <f t="shared" si="2293"/>
        <v/>
      </c>
      <c r="BG584" s="1241" t="str">
        <f t="shared" si="2293"/>
        <v/>
      </c>
      <c r="BH584" s="1241" t="str">
        <f t="shared" si="2293"/>
        <v/>
      </c>
      <c r="BI584" s="1241" t="str">
        <f t="shared" si="2293"/>
        <v/>
      </c>
      <c r="BJ584" s="1241" t="str">
        <f t="shared" si="2293"/>
        <v/>
      </c>
      <c r="BK584" s="1241" t="str">
        <f t="shared" si="2293"/>
        <v/>
      </c>
      <c r="BL584" s="1241" t="str">
        <f t="shared" si="2293"/>
        <v/>
      </c>
      <c r="BM584" s="1241" t="str">
        <f t="shared" si="2293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4">IF(BW581="","",BW581*BW582*BW583/BW$46/365/$G$1)</f>
        <v/>
      </c>
      <c r="BX584" s="742" t="str">
        <f t="shared" si="2294"/>
        <v/>
      </c>
      <c r="BY584" s="742" t="str">
        <f t="shared" si="2294"/>
        <v/>
      </c>
      <c r="BZ584" s="607" t="str">
        <f t="shared" ref="BZ584" si="2295">IF(DE584&lt;3,"",(SUM(B584:R584)-MIN(B584:R584)-MAX(B584:R584))/(DE584-2))</f>
        <v/>
      </c>
      <c r="CA584" s="607" t="str">
        <f t="shared" ref="CA584" si="2296">IF(DF584&lt;3,"",(SUM(T584:AJ584)-MIN(T584:AJ584)-MAX(T584:AJ584))/(DF584-2))</f>
        <v/>
      </c>
      <c r="CB584" s="607" t="str">
        <f t="shared" ref="CB584" si="2297">IF(DG584&lt;3,"",(SUM(AL584:BB584)-MIN(AL584:BB584)-MAX(AL584:BB584))/(DG584-2))</f>
        <v/>
      </c>
      <c r="CC584" s="673" t="str">
        <f t="shared" ref="CC584" si="2298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99"/>
        <v/>
      </c>
      <c r="CG584" s="992" t="str">
        <f t="shared" si="2299"/>
        <v/>
      </c>
      <c r="CH584" s="993" t="str">
        <f t="shared" si="2299"/>
        <v/>
      </c>
      <c r="CI584" s="993" t="str">
        <f t="shared" si="2299"/>
        <v/>
      </c>
      <c r="CJ584" s="992" t="str">
        <f t="shared" si="2299"/>
        <v/>
      </c>
      <c r="CK584" s="992" t="str">
        <f t="shared" si="2299"/>
        <v/>
      </c>
      <c r="CL584" s="992" t="str">
        <f t="shared" si="2299"/>
        <v/>
      </c>
      <c r="CM584" s="991" t="str">
        <f t="shared" si="2299"/>
        <v/>
      </c>
      <c r="CN584" s="521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0"/>
        <v/>
      </c>
      <c r="CP584" s="523" t="str">
        <f t="shared" si="2300"/>
        <v/>
      </c>
      <c r="CQ584" s="523" t="str">
        <f t="shared" si="2300"/>
        <v/>
      </c>
      <c r="CR584" s="523" t="str">
        <f t="shared" si="2300"/>
        <v/>
      </c>
      <c r="CS584" s="523" t="str">
        <f t="shared" si="2300"/>
        <v/>
      </c>
      <c r="CT584" s="523" t="str">
        <f t="shared" si="2300"/>
        <v/>
      </c>
      <c r="CU584" s="524" t="str">
        <f t="shared" si="2300"/>
        <v/>
      </c>
      <c r="CV584" s="524" t="str">
        <f t="shared" si="2300"/>
        <v/>
      </c>
      <c r="CW584" s="524" t="str">
        <f t="shared" si="2300"/>
        <v/>
      </c>
      <c r="CX584" s="523" t="str">
        <f t="shared" si="2300"/>
        <v/>
      </c>
      <c r="CY584" s="523" t="str">
        <f t="shared" si="2300"/>
        <v/>
      </c>
      <c r="CZ584" s="523" t="str">
        <f t="shared" si="2300"/>
        <v/>
      </c>
      <c r="DA584" s="523" t="str">
        <f t="shared" si="2300"/>
        <v/>
      </c>
      <c r="DB584" s="523" t="str">
        <f t="shared" si="2300"/>
        <v/>
      </c>
      <c r="DC584" s="522" t="str">
        <f t="shared" si="2300"/>
        <v/>
      </c>
      <c r="DD584" s="521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7"/>
        <v>0</v>
      </c>
      <c r="DF584" s="95">
        <f t="shared" si="2258"/>
        <v>0</v>
      </c>
      <c r="DG584" s="95">
        <f t="shared" si="2259"/>
        <v>0</v>
      </c>
      <c r="DH584" s="95">
        <f t="shared" si="2260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291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3"/>
        <v/>
      </c>
      <c r="CE585" s="81" t="str">
        <f t="shared" si="2299"/>
        <v/>
      </c>
      <c r="CF585" s="81" t="str">
        <f t="shared" si="2299"/>
        <v/>
      </c>
      <c r="CG585" s="81" t="str">
        <f t="shared" si="2299"/>
        <v/>
      </c>
      <c r="CH585" s="145" t="str">
        <f t="shared" si="2299"/>
        <v/>
      </c>
      <c r="CI585" s="145" t="str">
        <f t="shared" si="2299"/>
        <v/>
      </c>
      <c r="CJ585" s="81" t="str">
        <f t="shared" si="2299"/>
        <v/>
      </c>
      <c r="CK585" s="81" t="str">
        <f t="shared" si="2299"/>
        <v/>
      </c>
      <c r="CL585" s="81" t="str">
        <f t="shared" si="2299"/>
        <v/>
      </c>
      <c r="CM585" s="508" t="str">
        <f t="shared" si="2299"/>
        <v/>
      </c>
      <c r="CN585" s="533" t="str">
        <f t="shared" si="2154"/>
        <v/>
      </c>
      <c r="CO585" s="534" t="str">
        <f t="shared" si="2154"/>
        <v/>
      </c>
      <c r="CP585" s="535" t="str">
        <f t="shared" si="2154"/>
        <v/>
      </c>
      <c r="CQ585" s="535" t="str">
        <f t="shared" si="2154"/>
        <v/>
      </c>
      <c r="CR585" s="535" t="str">
        <f t="shared" si="2154"/>
        <v/>
      </c>
      <c r="CS585" s="535" t="str">
        <f t="shared" si="2154"/>
        <v/>
      </c>
      <c r="CT585" s="535" t="str">
        <f t="shared" si="2154"/>
        <v/>
      </c>
      <c r="CU585" s="536" t="str">
        <f t="shared" si="2154"/>
        <v/>
      </c>
      <c r="CV585" s="536" t="str">
        <f t="shared" si="2154"/>
        <v/>
      </c>
      <c r="CW585" s="536" t="str">
        <f t="shared" si="2154"/>
        <v/>
      </c>
      <c r="CX585" s="535" t="str">
        <f t="shared" si="2154"/>
        <v/>
      </c>
      <c r="CY585" s="535" t="str">
        <f t="shared" si="2154"/>
        <v/>
      </c>
      <c r="CZ585" s="535" t="str">
        <f t="shared" si="2154"/>
        <v/>
      </c>
      <c r="DA585" s="535" t="str">
        <f t="shared" si="2154"/>
        <v/>
      </c>
      <c r="DB585" s="535" t="str">
        <f t="shared" si="2154"/>
        <v/>
      </c>
      <c r="DC585" s="534" t="str">
        <f t="shared" si="2300"/>
        <v/>
      </c>
      <c r="DD585" s="533" t="str">
        <f t="shared" si="2155"/>
        <v/>
      </c>
      <c r="DE585" s="866">
        <f t="shared" si="2257"/>
        <v>0</v>
      </c>
      <c r="DF585" s="822">
        <f t="shared" si="2258"/>
        <v>0</v>
      </c>
      <c r="DG585" s="822">
        <f t="shared" si="2259"/>
        <v>0</v>
      </c>
      <c r="DH585" s="822">
        <f t="shared" si="2260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290</v>
      </c>
      <c r="B586" s="739" t="str">
        <f>IF(B585="","",B582*B585)</f>
        <v/>
      </c>
      <c r="C586" s="739" t="str">
        <f t="shared" ref="C586" si="2302">IF(C585="","",C582*C585)</f>
        <v/>
      </c>
      <c r="D586" s="739" t="str">
        <f t="shared" ref="D586" si="2303">IF(D585="","",D582*D585)</f>
        <v/>
      </c>
      <c r="E586" s="739" t="str">
        <f t="shared" ref="E586" si="2304">IF(E585="","",E582*E585)</f>
        <v/>
      </c>
      <c r="F586" s="739" t="str">
        <f t="shared" ref="F586" si="2305">IF(F585="","",F582*F585)</f>
        <v/>
      </c>
      <c r="G586" s="739" t="str">
        <f t="shared" ref="G586" si="2306">IF(G585="","",G582*G585)</f>
        <v/>
      </c>
      <c r="H586" s="739" t="str">
        <f t="shared" ref="H586" si="2307">IF(H585="","",H582*H585)</f>
        <v/>
      </c>
      <c r="I586" s="739" t="str">
        <f t="shared" ref="I586" si="2308">IF(I585="","",I582*I585)</f>
        <v/>
      </c>
      <c r="J586" s="739" t="str">
        <f t="shared" ref="J586" si="2309">IF(J585="","",J582*J585)</f>
        <v/>
      </c>
      <c r="K586" s="739" t="str">
        <f t="shared" ref="K586" si="2310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1">IF(U585="","",U582*U585)</f>
        <v/>
      </c>
      <c r="V586" s="739" t="str">
        <f t="shared" ref="V586" si="2312">IF(V585="","",V582*V585)</f>
        <v/>
      </c>
      <c r="W586" s="739" t="str">
        <f t="shared" ref="W586" si="2313">IF(W585="","",W582*W585)</f>
        <v/>
      </c>
      <c r="X586" s="739" t="str">
        <f t="shared" ref="X586" si="2314">IF(X585="","",X582*X585)</f>
        <v/>
      </c>
      <c r="Y586" s="739" t="str">
        <f t="shared" ref="Y586" si="2315">IF(Y585="","",Y582*Y585)</f>
        <v/>
      </c>
      <c r="Z586" s="739" t="str">
        <f t="shared" ref="Z586" si="2316">IF(Z585="","",Z582*Z585)</f>
        <v/>
      </c>
      <c r="AA586" s="739" t="str">
        <f t="shared" ref="AA586" si="2317">IF(AA585="","",AA582*AA585)</f>
        <v/>
      </c>
      <c r="AB586" s="739" t="str">
        <f t="shared" ref="AB586" si="2318">IF(AB585="","",AB582*AB585)</f>
        <v/>
      </c>
      <c r="AC586" s="739" t="str">
        <f t="shared" ref="AC586" si="2319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0">IF(AM585="","",AM582*AM585)</f>
        <v/>
      </c>
      <c r="AN586" s="739" t="str">
        <f t="shared" ref="AN586" si="2321">IF(AN585="","",AN582*AN585)</f>
        <v/>
      </c>
      <c r="AO586" s="739" t="str">
        <f t="shared" ref="AO586" si="2322">IF(AO585="","",AO582*AO585)</f>
        <v/>
      </c>
      <c r="AP586" s="739" t="str">
        <f t="shared" ref="AP586" si="2323">IF(AP585="","",AP582*AP585)</f>
        <v/>
      </c>
      <c r="AQ586" s="739" t="str">
        <f t="shared" ref="AQ586" si="2324">IF(AQ585="","",AQ582*AQ585)</f>
        <v/>
      </c>
      <c r="AR586" s="739" t="str">
        <f t="shared" ref="AR586" si="2325">IF(AR585="","",AR582*AR585)</f>
        <v/>
      </c>
      <c r="AS586" s="739" t="str">
        <f t="shared" ref="AS586" si="2326">IF(AS585="","",AS582*AS585)</f>
        <v/>
      </c>
      <c r="AT586" s="739" t="str">
        <f t="shared" ref="AT586" si="2327">IF(AT585="","",AT582*AT585)</f>
        <v/>
      </c>
      <c r="AU586" s="739" t="str">
        <f t="shared" ref="AU586" si="2328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29">IF(BE585="","",BE582*BE585)</f>
        <v/>
      </c>
      <c r="BF586" s="1237" t="str">
        <f t="shared" si="2329"/>
        <v/>
      </c>
      <c r="BG586" s="1237" t="str">
        <f t="shared" si="2329"/>
        <v/>
      </c>
      <c r="BH586" s="1237" t="str">
        <f t="shared" si="2329"/>
        <v/>
      </c>
      <c r="BI586" s="1237" t="str">
        <f t="shared" si="2329"/>
        <v/>
      </c>
      <c r="BJ586" s="1237" t="str">
        <f t="shared" si="2329"/>
        <v/>
      </c>
      <c r="BK586" s="1237" t="str">
        <f t="shared" si="2329"/>
        <v/>
      </c>
      <c r="BL586" s="1237" t="str">
        <f t="shared" si="2329"/>
        <v/>
      </c>
      <c r="BM586" s="1237" t="str">
        <f t="shared" si="2329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0">IF(BV585="","",BV582*BV585)</f>
        <v/>
      </c>
      <c r="BW586" s="739" t="str">
        <f t="shared" ref="BW586" si="2331">IF(BW585="","",BW582*BW585)</f>
        <v/>
      </c>
      <c r="BX586" s="739" t="str">
        <f t="shared" ref="BX586" si="2332">IF(BX585="","",BX582*BX585)</f>
        <v/>
      </c>
      <c r="BY586" s="739" t="str">
        <f t="shared" ref="BY586" si="2333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99"/>
        <v/>
      </c>
      <c r="CF586" s="81" t="str">
        <f t="shared" si="2299"/>
        <v/>
      </c>
      <c r="CG586" s="81" t="str">
        <f t="shared" si="2299"/>
        <v/>
      </c>
      <c r="CH586" s="145" t="str">
        <f t="shared" si="2299"/>
        <v/>
      </c>
      <c r="CI586" s="145" t="str">
        <f t="shared" si="2299"/>
        <v/>
      </c>
      <c r="CJ586" s="81" t="str">
        <f t="shared" si="2299"/>
        <v/>
      </c>
      <c r="CK586" s="81" t="str">
        <f t="shared" si="2299"/>
        <v/>
      </c>
      <c r="CL586" s="81" t="str">
        <f t="shared" si="2299"/>
        <v/>
      </c>
      <c r="CM586" s="508" t="str">
        <f t="shared" si="2299"/>
        <v/>
      </c>
      <c r="CN586" s="533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5"/>
        <v/>
      </c>
      <c r="CP586" s="535" t="str">
        <f t="shared" si="2335"/>
        <v/>
      </c>
      <c r="CQ586" s="535" t="str">
        <f t="shared" si="2335"/>
        <v/>
      </c>
      <c r="CR586" s="535" t="str">
        <f t="shared" si="2335"/>
        <v/>
      </c>
      <c r="CS586" s="535" t="str">
        <f t="shared" si="2335"/>
        <v/>
      </c>
      <c r="CT586" s="535" t="str">
        <f t="shared" si="2335"/>
        <v/>
      </c>
      <c r="CU586" s="536" t="str">
        <f t="shared" si="2335"/>
        <v/>
      </c>
      <c r="CV586" s="536" t="str">
        <f t="shared" si="2335"/>
        <v/>
      </c>
      <c r="CW586" s="536" t="str">
        <f t="shared" si="2335"/>
        <v/>
      </c>
      <c r="CX586" s="535" t="str">
        <f t="shared" si="2335"/>
        <v/>
      </c>
      <c r="CY586" s="535" t="str">
        <f t="shared" si="2335"/>
        <v/>
      </c>
      <c r="CZ586" s="535" t="str">
        <f t="shared" si="2335"/>
        <v/>
      </c>
      <c r="DA586" s="535" t="str">
        <f t="shared" si="2335"/>
        <v/>
      </c>
      <c r="DB586" s="535" t="str">
        <f t="shared" si="2335"/>
        <v/>
      </c>
      <c r="DC586" s="534" t="str">
        <f t="shared" si="2300"/>
        <v/>
      </c>
      <c r="DD586" s="533" t="str">
        <f t="shared" si="2155"/>
        <v/>
      </c>
      <c r="DE586" s="866">
        <f t="shared" si="2257"/>
        <v>0</v>
      </c>
      <c r="DF586" s="822">
        <f t="shared" si="2258"/>
        <v>0</v>
      </c>
      <c r="DG586" s="822">
        <f t="shared" si="2259"/>
        <v>0</v>
      </c>
      <c r="DH586" s="822">
        <f t="shared" si="2260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743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0"/>
        <v/>
      </c>
      <c r="CO587" s="522" t="str">
        <f t="shared" si="2300"/>
        <v/>
      </c>
      <c r="CP587" s="523" t="str">
        <f t="shared" si="2300"/>
        <v/>
      </c>
      <c r="CQ587" s="523" t="str">
        <f t="shared" si="2300"/>
        <v/>
      </c>
      <c r="CR587" s="523" t="str">
        <f t="shared" si="2300"/>
        <v/>
      </c>
      <c r="CS587" s="523" t="str">
        <f t="shared" si="2300"/>
        <v/>
      </c>
      <c r="CT587" s="523" t="str">
        <f t="shared" si="2300"/>
        <v/>
      </c>
      <c r="CU587" s="524" t="str">
        <f t="shared" si="2300"/>
        <v/>
      </c>
      <c r="CV587" s="524" t="str">
        <f t="shared" si="2300"/>
        <v/>
      </c>
      <c r="CW587" s="524" t="str">
        <f t="shared" si="2300"/>
        <v/>
      </c>
      <c r="CX587" s="523" t="str">
        <f t="shared" si="2300"/>
        <v/>
      </c>
      <c r="CY587" s="523" t="str">
        <f t="shared" si="2300"/>
        <v/>
      </c>
      <c r="CZ587" s="523" t="str">
        <f t="shared" si="2300"/>
        <v/>
      </c>
      <c r="DA587" s="523" t="str">
        <f t="shared" si="2300"/>
        <v/>
      </c>
      <c r="DB587" s="523" t="str">
        <f t="shared" si="2300"/>
        <v/>
      </c>
      <c r="DC587" s="522" t="str">
        <f t="shared" si="2300"/>
        <v/>
      </c>
      <c r="DD587" s="521" t="str">
        <f t="shared" si="2301"/>
        <v/>
      </c>
      <c r="DE587" s="866">
        <f t="shared" si="2257"/>
        <v>0</v>
      </c>
      <c r="DF587" s="822">
        <f t="shared" si="2258"/>
        <v>0</v>
      </c>
      <c r="DG587" s="822">
        <f t="shared" si="2259"/>
        <v>0</v>
      </c>
      <c r="DH587" s="822">
        <f t="shared" si="2260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292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99"/>
        <v/>
      </c>
      <c r="CF588" s="81" t="str">
        <f t="shared" si="2299"/>
        <v/>
      </c>
      <c r="CG588" s="81" t="str">
        <f t="shared" si="2299"/>
        <v/>
      </c>
      <c r="CH588" s="145" t="str">
        <f t="shared" si="2299"/>
        <v/>
      </c>
      <c r="CI588" s="145" t="str">
        <f t="shared" si="2299"/>
        <v/>
      </c>
      <c r="CJ588" s="81" t="str">
        <f t="shared" si="2299"/>
        <v/>
      </c>
      <c r="CK588" s="81" t="str">
        <f t="shared" si="2299"/>
        <v/>
      </c>
      <c r="CL588" s="81" t="str">
        <f t="shared" si="2299"/>
        <v/>
      </c>
      <c r="CM588" s="508" t="str">
        <f t="shared" si="2299"/>
        <v/>
      </c>
      <c r="CN588" s="533" t="str">
        <f t="shared" si="2300"/>
        <v/>
      </c>
      <c r="CO588" s="534" t="str">
        <f t="shared" si="2300"/>
        <v/>
      </c>
      <c r="CP588" s="535" t="str">
        <f t="shared" si="2300"/>
        <v/>
      </c>
      <c r="CQ588" s="535" t="str">
        <f t="shared" si="2300"/>
        <v/>
      </c>
      <c r="CR588" s="535" t="str">
        <f t="shared" si="2300"/>
        <v/>
      </c>
      <c r="CS588" s="535" t="str">
        <f t="shared" si="2300"/>
        <v/>
      </c>
      <c r="CT588" s="535" t="str">
        <f t="shared" si="2300"/>
        <v/>
      </c>
      <c r="CU588" s="536" t="str">
        <f t="shared" si="2300"/>
        <v/>
      </c>
      <c r="CV588" s="536" t="str">
        <f t="shared" si="2300"/>
        <v/>
      </c>
      <c r="CW588" s="536" t="str">
        <f t="shared" si="2300"/>
        <v/>
      </c>
      <c r="CX588" s="535" t="str">
        <f t="shared" si="2300"/>
        <v/>
      </c>
      <c r="CY588" s="535" t="str">
        <f t="shared" si="2300"/>
        <v/>
      </c>
      <c r="CZ588" s="535" t="str">
        <f t="shared" si="2300"/>
        <v/>
      </c>
      <c r="DA588" s="535" t="str">
        <f t="shared" si="2300"/>
        <v/>
      </c>
      <c r="DB588" s="535" t="str">
        <f t="shared" si="2300"/>
        <v/>
      </c>
      <c r="DC588" s="534" t="str">
        <f t="shared" si="2300"/>
        <v/>
      </c>
      <c r="DD588" s="533" t="str">
        <f t="shared" si="2155"/>
        <v/>
      </c>
      <c r="DE588" s="866">
        <f t="shared" si="2257"/>
        <v>0</v>
      </c>
      <c r="DF588" s="822">
        <f t="shared" si="2258"/>
        <v>0</v>
      </c>
      <c r="DG588" s="822">
        <f t="shared" si="2259"/>
        <v>0</v>
      </c>
      <c r="DH588" s="822">
        <f t="shared" si="2260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288</v>
      </c>
      <c r="B589" s="740">
        <f>3322*$K$1</f>
        <v>13908.5496</v>
      </c>
      <c r="C589" s="740">
        <f t="shared" ref="C589:K589" si="2337">3322*$K$1</f>
        <v>13908.5496</v>
      </c>
      <c r="D589" s="740">
        <f t="shared" si="2337"/>
        <v>13908.5496</v>
      </c>
      <c r="E589" s="740">
        <f t="shared" si="2337"/>
        <v>13908.5496</v>
      </c>
      <c r="F589" s="740">
        <f t="shared" si="2337"/>
        <v>13908.5496</v>
      </c>
      <c r="G589" s="740">
        <f t="shared" si="2337"/>
        <v>13908.5496</v>
      </c>
      <c r="H589" s="740">
        <f t="shared" si="2337"/>
        <v>13908.5496</v>
      </c>
      <c r="I589" s="740">
        <f t="shared" si="2337"/>
        <v>13908.5496</v>
      </c>
      <c r="J589" s="740">
        <f t="shared" si="2337"/>
        <v>13908.5496</v>
      </c>
      <c r="K589" s="740">
        <f t="shared" si="2337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8">3322*$K$1</f>
        <v>13908.5496</v>
      </c>
      <c r="V589" s="740">
        <f t="shared" si="2338"/>
        <v>13908.5496</v>
      </c>
      <c r="W589" s="740">
        <f t="shared" si="2338"/>
        <v>13908.5496</v>
      </c>
      <c r="X589" s="740">
        <f t="shared" si="2338"/>
        <v>13908.5496</v>
      </c>
      <c r="Y589" s="740">
        <f t="shared" si="2338"/>
        <v>13908.5496</v>
      </c>
      <c r="Z589" s="740">
        <f t="shared" si="2338"/>
        <v>13908.5496</v>
      </c>
      <c r="AA589" s="740">
        <f t="shared" si="2338"/>
        <v>13908.5496</v>
      </c>
      <c r="AB589" s="740">
        <f t="shared" si="2338"/>
        <v>13908.5496</v>
      </c>
      <c r="AC589" s="740">
        <f t="shared" si="2338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39">3322*$K$1</f>
        <v>13908.5496</v>
      </c>
      <c r="AN589" s="740">
        <f t="shared" si="2339"/>
        <v>13908.5496</v>
      </c>
      <c r="AO589" s="740">
        <f t="shared" si="2339"/>
        <v>13908.5496</v>
      </c>
      <c r="AP589" s="740">
        <f t="shared" si="2339"/>
        <v>13908.5496</v>
      </c>
      <c r="AQ589" s="740">
        <f t="shared" si="2339"/>
        <v>13908.5496</v>
      </c>
      <c r="AR589" s="740">
        <f t="shared" si="2339"/>
        <v>13908.5496</v>
      </c>
      <c r="AS589" s="740">
        <f t="shared" si="2339"/>
        <v>13908.5496</v>
      </c>
      <c r="AT589" s="740">
        <f t="shared" si="2339"/>
        <v>13908.5496</v>
      </c>
      <c r="AU589" s="740">
        <f t="shared" si="2339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0">3322*$K$1</f>
        <v>13908.5496</v>
      </c>
      <c r="BF589" s="1236">
        <f t="shared" si="2340"/>
        <v>13908.5496</v>
      </c>
      <c r="BG589" s="1236">
        <f t="shared" si="2340"/>
        <v>13908.5496</v>
      </c>
      <c r="BH589" s="1236">
        <f t="shared" si="2340"/>
        <v>13908.5496</v>
      </c>
      <c r="BI589" s="1236">
        <f t="shared" si="2340"/>
        <v>13908.5496</v>
      </c>
      <c r="BJ589" s="1236">
        <f t="shared" si="2340"/>
        <v>13908.5496</v>
      </c>
      <c r="BK589" s="1236">
        <f t="shared" si="2340"/>
        <v>13908.5496</v>
      </c>
      <c r="BL589" s="1236">
        <f t="shared" si="2340"/>
        <v>13908.5496</v>
      </c>
      <c r="BM589" s="1236">
        <f t="shared" si="2340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1">3322*$K$1</f>
        <v>13908.5496</v>
      </c>
      <c r="BW589" s="740">
        <f t="shared" si="2341"/>
        <v>13908.5496</v>
      </c>
      <c r="BX589" s="740">
        <f t="shared" si="2341"/>
        <v>13908.5496</v>
      </c>
      <c r="BY589" s="740">
        <f t="shared" si="2341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6"/>
        <v>13908.5496</v>
      </c>
      <c r="CE589" s="81">
        <f t="shared" si="2299"/>
        <v>13908.5496</v>
      </c>
      <c r="CF589" s="81">
        <f t="shared" si="2299"/>
        <v>13908.5496</v>
      </c>
      <c r="CG589" s="81">
        <f t="shared" si="2299"/>
        <v>13908.5496</v>
      </c>
      <c r="CH589" s="145">
        <f t="shared" si="2299"/>
        <v>13908.5496</v>
      </c>
      <c r="CI589" s="145">
        <f t="shared" si="2299"/>
        <v>13908.5496</v>
      </c>
      <c r="CJ589" s="81">
        <f t="shared" si="2299"/>
        <v>13908.5496</v>
      </c>
      <c r="CK589" s="81">
        <f t="shared" si="2299"/>
        <v>13908.5496</v>
      </c>
      <c r="CL589" s="81">
        <f t="shared" si="2299"/>
        <v>13908.5496</v>
      </c>
      <c r="CM589" s="508">
        <f t="shared" si="2299"/>
        <v>13908.5496</v>
      </c>
      <c r="CN589" s="533" t="str">
        <f t="shared" si="2300"/>
        <v/>
      </c>
      <c r="CO589" s="534" t="str">
        <f t="shared" si="2300"/>
        <v/>
      </c>
      <c r="CP589" s="535" t="str">
        <f t="shared" si="2300"/>
        <v/>
      </c>
      <c r="CQ589" s="535" t="str">
        <f t="shared" si="2300"/>
        <v/>
      </c>
      <c r="CR589" s="535">
        <f t="shared" si="2300"/>
        <v>13908.5496</v>
      </c>
      <c r="CS589" s="535">
        <f t="shared" si="2300"/>
        <v>13908.5496</v>
      </c>
      <c r="CT589" s="535">
        <f t="shared" si="2300"/>
        <v>13908.5496</v>
      </c>
      <c r="CU589" s="536">
        <f t="shared" si="2300"/>
        <v>13908.5496</v>
      </c>
      <c r="CV589" s="536">
        <f t="shared" si="2300"/>
        <v>13908.5496</v>
      </c>
      <c r="CW589" s="536">
        <f t="shared" si="2300"/>
        <v>13908.5496</v>
      </c>
      <c r="CX589" s="535">
        <f t="shared" si="2300"/>
        <v>13908.5496</v>
      </c>
      <c r="CY589" s="535">
        <f t="shared" si="2300"/>
        <v>13908.5496</v>
      </c>
      <c r="CZ589" s="535">
        <f t="shared" si="2300"/>
        <v>13908.5496</v>
      </c>
      <c r="DA589" s="535">
        <f t="shared" si="2300"/>
        <v>13908.5496</v>
      </c>
      <c r="DB589" s="535" t="str">
        <f t="shared" si="2300"/>
        <v/>
      </c>
      <c r="DC589" s="534" t="str">
        <f t="shared" si="2300"/>
        <v/>
      </c>
      <c r="DD589" s="533" t="str">
        <f t="shared" si="2155"/>
        <v/>
      </c>
      <c r="DE589" s="866">
        <f t="shared" si="2257"/>
        <v>10</v>
      </c>
      <c r="DF589" s="822">
        <f t="shared" si="2258"/>
        <v>10</v>
      </c>
      <c r="DG589" s="822">
        <f t="shared" si="2259"/>
        <v>10</v>
      </c>
      <c r="DH589" s="822">
        <f t="shared" si="2260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226</v>
      </c>
      <c r="B590" s="742" t="str">
        <f>IF(B588="","",B588*B589/B$46/365/$G$1)</f>
        <v/>
      </c>
      <c r="C590" s="742" t="str">
        <f t="shared" ref="C590" si="2342">IF(C588="","",C588*C589/C$46/365/$G$1)</f>
        <v/>
      </c>
      <c r="D590" s="742" t="str">
        <f t="shared" ref="D590" si="2343">IF(D588="","",D588*D589/D$46/365/$G$1)</f>
        <v/>
      </c>
      <c r="E590" s="742" t="str">
        <f t="shared" ref="E590" si="2344">IF(E588="","",E588*E589/E$46/365/$G$1)</f>
        <v/>
      </c>
      <c r="F590" s="742" t="str">
        <f t="shared" ref="F590" si="2345">IF(F588="","",F588*F589/F$46/365/$G$1)</f>
        <v/>
      </c>
      <c r="G590" s="742" t="str">
        <f t="shared" ref="G590" si="2346">IF(G588="","",G588*G589/G$46/365/$G$1)</f>
        <v/>
      </c>
      <c r="H590" s="742" t="str">
        <f t="shared" ref="H590" si="2347">IF(H588="","",H588*H589/H$46/365/$G$1)</f>
        <v/>
      </c>
      <c r="I590" s="742" t="str">
        <f t="shared" ref="I590" si="2348">IF(I588="","",I588*I589/I$46/365/$G$1)</f>
        <v/>
      </c>
      <c r="J590" s="742" t="str">
        <f t="shared" ref="J590" si="2349">IF(J588="","",J588*J589/J$46/365/$G$1)</f>
        <v/>
      </c>
      <c r="K590" s="742" t="str">
        <f t="shared" ref="K590" si="2350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1">IF(U588="","",U588*U589/U$46/365/$G$1)</f>
        <v/>
      </c>
      <c r="V590" s="742" t="str">
        <f t="shared" ref="V590" si="2352">IF(V588="","",V588*V589/V$46/365/$G$1)</f>
        <v/>
      </c>
      <c r="W590" s="742" t="str">
        <f t="shared" ref="W590" si="2353">IF(W588="","",W588*W589/W$46/365/$G$1)</f>
        <v/>
      </c>
      <c r="X590" s="742" t="str">
        <f t="shared" ref="X590" si="2354">IF(X588="","",X588*X589/X$46/365/$G$1)</f>
        <v/>
      </c>
      <c r="Y590" s="742" t="str">
        <f t="shared" ref="Y590" si="2355">IF(Y588="","",Y588*Y589/Y$46/365/$G$1)</f>
        <v/>
      </c>
      <c r="Z590" s="742" t="str">
        <f t="shared" ref="Z590" si="2356">IF(Z588="","",Z588*Z589/Z$46/365/$G$1)</f>
        <v/>
      </c>
      <c r="AA590" s="742" t="str">
        <f t="shared" ref="AA590" si="2357">IF(AA588="","",AA588*AA589/AA$46/365/$G$1)</f>
        <v/>
      </c>
      <c r="AB590" s="742" t="str">
        <f t="shared" ref="AB590" si="2358">IF(AB588="","",AB588*AB589/AB$46/365/$G$1)</f>
        <v/>
      </c>
      <c r="AC590" s="742" t="str">
        <f t="shared" ref="AC590" si="2359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0">IF(AM588="","",AM588*AM589/AM$46/365/$G$1)</f>
        <v/>
      </c>
      <c r="AN590" s="742" t="str">
        <f t="shared" ref="AN590" si="2361">IF(AN588="","",AN588*AN589/AN$46/365/$G$1)</f>
        <v/>
      </c>
      <c r="AO590" s="742" t="str">
        <f t="shared" ref="AO590" si="2362">IF(AO588="","",AO588*AO589/AO$46/365/$G$1)</f>
        <v/>
      </c>
      <c r="AP590" s="742" t="str">
        <f t="shared" ref="AP590" si="2363">IF(AP588="","",AP588*AP589/AP$46/365/$G$1)</f>
        <v/>
      </c>
      <c r="AQ590" s="742" t="str">
        <f t="shared" ref="AQ590" si="2364">IF(AQ588="","",AQ588*AQ589/AQ$46/365/$G$1)</f>
        <v/>
      </c>
      <c r="AR590" s="742" t="str">
        <f t="shared" ref="AR590" si="2365">IF(AR588="","",AR588*AR589/AR$46/365/$G$1)</f>
        <v/>
      </c>
      <c r="AS590" s="742" t="str">
        <f t="shared" ref="AS590" si="2366">IF(AS588="","",AS588*AS589/AS$46/365/$G$1)</f>
        <v/>
      </c>
      <c r="AT590" s="742" t="str">
        <f t="shared" ref="AT590" si="2367">IF(AT588="","",AT588*AT589/AT$46/365/$G$1)</f>
        <v/>
      </c>
      <c r="AU590" s="742" t="str">
        <f t="shared" ref="AU590" si="2368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69">IF(BE588="","",BE588*BE589/BE$46/365/$G$1)</f>
        <v/>
      </c>
      <c r="BF590" s="1241" t="str">
        <f t="shared" si="2369"/>
        <v/>
      </c>
      <c r="BG590" s="1241" t="str">
        <f t="shared" si="2369"/>
        <v/>
      </c>
      <c r="BH590" s="1241" t="str">
        <f t="shared" si="2369"/>
        <v/>
      </c>
      <c r="BI590" s="1241" t="str">
        <f t="shared" si="2369"/>
        <v/>
      </c>
      <c r="BJ590" s="1241" t="str">
        <f t="shared" si="2369"/>
        <v/>
      </c>
      <c r="BK590" s="1241" t="str">
        <f t="shared" si="2369"/>
        <v/>
      </c>
      <c r="BL590" s="1241" t="str">
        <f t="shared" si="2369"/>
        <v/>
      </c>
      <c r="BM590" s="1241" t="str">
        <f t="shared" si="2369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0">IF(BW587="","",BW587*BW588*BW589/BW$46/365/$G$1)</f>
        <v/>
      </c>
      <c r="BX590" s="742" t="str">
        <f t="shared" si="2370"/>
        <v/>
      </c>
      <c r="BY590" s="742" t="str">
        <f t="shared" si="2370"/>
        <v/>
      </c>
      <c r="BZ590" s="607" t="str">
        <f t="shared" ref="BZ590" si="2371">IF(DE590&lt;3,"",(SUM(B590:R590)-MIN(B590:R590)-MAX(B590:R590))/(DE590-2))</f>
        <v/>
      </c>
      <c r="CA590" s="607" t="str">
        <f t="shared" ref="CA590" si="2372">IF(DF590&lt;3,"",(SUM(T590:AJ590)-MIN(T590:AJ590)-MAX(T590:AJ590))/(DF590-2))</f>
        <v/>
      </c>
      <c r="CB590" s="607" t="str">
        <f t="shared" ref="CB590" si="2373">IF(DG590&lt;3,"",(SUM(AL590:BB590)-MIN(AL590:BB590)-MAX(AL590:BB590))/(DG590-2))</f>
        <v/>
      </c>
      <c r="CC590" s="673" t="str">
        <f t="shared" ref="CC590" si="2374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99"/>
        <v/>
      </c>
      <c r="CF590" s="992" t="str">
        <f t="shared" si="2299"/>
        <v/>
      </c>
      <c r="CG590" s="992" t="str">
        <f t="shared" si="2299"/>
        <v/>
      </c>
      <c r="CH590" s="993" t="str">
        <f t="shared" si="2299"/>
        <v/>
      </c>
      <c r="CI590" s="993" t="str">
        <f t="shared" si="2299"/>
        <v/>
      </c>
      <c r="CJ590" s="992" t="str">
        <f t="shared" si="2299"/>
        <v/>
      </c>
      <c r="CK590" s="992" t="str">
        <f t="shared" si="2299"/>
        <v/>
      </c>
      <c r="CL590" s="992" t="str">
        <f t="shared" si="2299"/>
        <v/>
      </c>
      <c r="CM590" s="991" t="str">
        <f t="shared" si="2299"/>
        <v/>
      </c>
      <c r="CN590" s="521" t="str">
        <f t="shared" si="2300"/>
        <v/>
      </c>
      <c r="CO590" s="522" t="str">
        <f t="shared" si="2300"/>
        <v/>
      </c>
      <c r="CP590" s="523" t="str">
        <f t="shared" si="2300"/>
        <v/>
      </c>
      <c r="CQ590" s="523" t="str">
        <f t="shared" si="2300"/>
        <v/>
      </c>
      <c r="CR590" s="523" t="str">
        <f t="shared" si="2300"/>
        <v/>
      </c>
      <c r="CS590" s="523" t="str">
        <f t="shared" si="2300"/>
        <v/>
      </c>
      <c r="CT590" s="523" t="str">
        <f t="shared" si="2300"/>
        <v/>
      </c>
      <c r="CU590" s="524" t="str">
        <f t="shared" si="2300"/>
        <v/>
      </c>
      <c r="CV590" s="524" t="str">
        <f t="shared" si="2300"/>
        <v/>
      </c>
      <c r="CW590" s="524" t="str">
        <f t="shared" si="2300"/>
        <v/>
      </c>
      <c r="CX590" s="523" t="str">
        <f t="shared" si="2300"/>
        <v/>
      </c>
      <c r="CY590" s="523" t="str">
        <f t="shared" si="2300"/>
        <v/>
      </c>
      <c r="CZ590" s="523" t="str">
        <f t="shared" si="2300"/>
        <v/>
      </c>
      <c r="DA590" s="523" t="str">
        <f t="shared" si="2300"/>
        <v/>
      </c>
      <c r="DB590" s="523" t="str">
        <f t="shared" si="2300"/>
        <v/>
      </c>
      <c r="DC590" s="522" t="str">
        <f t="shared" si="2300"/>
        <v/>
      </c>
      <c r="DD590" s="521" t="str">
        <f t="shared" si="2301"/>
        <v/>
      </c>
      <c r="DE590" s="635">
        <f t="shared" si="2257"/>
        <v>0</v>
      </c>
      <c r="DF590" s="95">
        <f t="shared" si="2258"/>
        <v>0</v>
      </c>
      <c r="DG590" s="95">
        <f t="shared" si="2259"/>
        <v>0</v>
      </c>
      <c r="DH590" s="95">
        <f t="shared" si="2260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291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6"/>
        <v/>
      </c>
      <c r="CE591" s="81" t="str">
        <f t="shared" si="2299"/>
        <v/>
      </c>
      <c r="CF591" s="81" t="str">
        <f t="shared" si="2299"/>
        <v/>
      </c>
      <c r="CG591" s="81" t="str">
        <f t="shared" si="2299"/>
        <v/>
      </c>
      <c r="CH591" s="145" t="str">
        <f t="shared" si="2299"/>
        <v/>
      </c>
      <c r="CI591" s="145" t="str">
        <f t="shared" si="2299"/>
        <v/>
      </c>
      <c r="CJ591" s="81" t="str">
        <f t="shared" si="2299"/>
        <v/>
      </c>
      <c r="CK591" s="81" t="str">
        <f t="shared" si="2299"/>
        <v/>
      </c>
      <c r="CL591" s="81" t="str">
        <f t="shared" si="2299"/>
        <v/>
      </c>
      <c r="CM591" s="508" t="str">
        <f t="shared" si="2299"/>
        <v/>
      </c>
      <c r="CN591" s="533" t="str">
        <f t="shared" si="2300"/>
        <v/>
      </c>
      <c r="CO591" s="534" t="str">
        <f t="shared" si="2300"/>
        <v/>
      </c>
      <c r="CP591" s="535" t="str">
        <f t="shared" si="2300"/>
        <v/>
      </c>
      <c r="CQ591" s="535" t="str">
        <f t="shared" si="2300"/>
        <v/>
      </c>
      <c r="CR591" s="535" t="str">
        <f t="shared" si="2300"/>
        <v/>
      </c>
      <c r="CS591" s="535" t="str">
        <f t="shared" si="2300"/>
        <v/>
      </c>
      <c r="CT591" s="535" t="str">
        <f t="shared" si="2300"/>
        <v/>
      </c>
      <c r="CU591" s="536" t="str">
        <f t="shared" si="2300"/>
        <v/>
      </c>
      <c r="CV591" s="536" t="str">
        <f t="shared" si="2300"/>
        <v/>
      </c>
      <c r="CW591" s="536" t="str">
        <f t="shared" si="2300"/>
        <v/>
      </c>
      <c r="CX591" s="535" t="str">
        <f t="shared" si="2300"/>
        <v/>
      </c>
      <c r="CY591" s="535" t="str">
        <f t="shared" si="2300"/>
        <v/>
      </c>
      <c r="CZ591" s="535" t="str">
        <f t="shared" si="2300"/>
        <v/>
      </c>
      <c r="DA591" s="535" t="str">
        <f t="shared" si="2300"/>
        <v/>
      </c>
      <c r="DB591" s="535" t="str">
        <f t="shared" si="2300"/>
        <v/>
      </c>
      <c r="DC591" s="534" t="str">
        <f t="shared" si="2300"/>
        <v/>
      </c>
      <c r="DD591" s="533" t="str">
        <f t="shared" si="2155"/>
        <v/>
      </c>
      <c r="DE591" s="866">
        <f t="shared" si="2257"/>
        <v>0</v>
      </c>
      <c r="DF591" s="822">
        <f t="shared" si="2258"/>
        <v>0</v>
      </c>
      <c r="DG591" s="822">
        <f t="shared" si="2259"/>
        <v>0</v>
      </c>
      <c r="DH591" s="822">
        <f t="shared" si="2260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290</v>
      </c>
      <c r="B592" s="739" t="str">
        <f>IF(B591="","",B588*B591)</f>
        <v/>
      </c>
      <c r="C592" s="739" t="str">
        <f t="shared" ref="C592" si="2375">IF(C591="","",C588*C591)</f>
        <v/>
      </c>
      <c r="D592" s="739" t="str">
        <f t="shared" ref="D592" si="2376">IF(D591="","",D588*D591)</f>
        <v/>
      </c>
      <c r="E592" s="739" t="str">
        <f t="shared" ref="E592" si="2377">IF(E591="","",E588*E591)</f>
        <v/>
      </c>
      <c r="F592" s="739" t="str">
        <f t="shared" ref="F592" si="2378">IF(F591="","",F588*F591)</f>
        <v/>
      </c>
      <c r="G592" s="739" t="str">
        <f t="shared" ref="G592" si="2379">IF(G591="","",G588*G591)</f>
        <v/>
      </c>
      <c r="H592" s="739" t="str">
        <f t="shared" ref="H592" si="2380">IF(H591="","",H588*H591)</f>
        <v/>
      </c>
      <c r="I592" s="739" t="str">
        <f t="shared" ref="I592" si="2381">IF(I591="","",I588*I591)</f>
        <v/>
      </c>
      <c r="J592" s="739" t="str">
        <f t="shared" ref="J592" si="2382">IF(J591="","",J588*J591)</f>
        <v/>
      </c>
      <c r="K592" s="739" t="str">
        <f t="shared" ref="K592" si="2383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4">IF(U591="","",U588*U591)</f>
        <v/>
      </c>
      <c r="V592" s="739" t="str">
        <f t="shared" ref="V592" si="2385">IF(V591="","",V588*V591)</f>
        <v/>
      </c>
      <c r="W592" s="739" t="str">
        <f t="shared" ref="W592" si="2386">IF(W591="","",W588*W591)</f>
        <v/>
      </c>
      <c r="X592" s="739" t="str">
        <f t="shared" ref="X592" si="2387">IF(X591="","",X588*X591)</f>
        <v/>
      </c>
      <c r="Y592" s="739" t="str">
        <f t="shared" ref="Y592" si="2388">IF(Y591="","",Y588*Y591)</f>
        <v/>
      </c>
      <c r="Z592" s="739" t="str">
        <f t="shared" ref="Z592" si="2389">IF(Z591="","",Z588*Z591)</f>
        <v/>
      </c>
      <c r="AA592" s="739" t="str">
        <f t="shared" ref="AA592" si="2390">IF(AA591="","",AA588*AA591)</f>
        <v/>
      </c>
      <c r="AB592" s="739" t="str">
        <f t="shared" ref="AB592" si="2391">IF(AB591="","",AB588*AB591)</f>
        <v/>
      </c>
      <c r="AC592" s="739" t="str">
        <f t="shared" ref="AC592" si="2392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3">IF(AM591="","",AM588*AM591)</f>
        <v/>
      </c>
      <c r="AN592" s="739" t="str">
        <f t="shared" ref="AN592" si="2394">IF(AN591="","",AN588*AN591)</f>
        <v/>
      </c>
      <c r="AO592" s="739" t="str">
        <f t="shared" ref="AO592" si="2395">IF(AO591="","",AO588*AO591)</f>
        <v/>
      </c>
      <c r="AP592" s="739" t="str">
        <f t="shared" ref="AP592" si="2396">IF(AP591="","",AP588*AP591)</f>
        <v/>
      </c>
      <c r="AQ592" s="739" t="str">
        <f t="shared" ref="AQ592" si="2397">IF(AQ591="","",AQ588*AQ591)</f>
        <v/>
      </c>
      <c r="AR592" s="739" t="str">
        <f t="shared" ref="AR592" si="2398">IF(AR591="","",AR588*AR591)</f>
        <v/>
      </c>
      <c r="AS592" s="739" t="str">
        <f t="shared" ref="AS592" si="2399">IF(AS591="","",AS588*AS591)</f>
        <v/>
      </c>
      <c r="AT592" s="739" t="str">
        <f t="shared" ref="AT592" si="2400">IF(AT591="","",AT588*AT591)</f>
        <v/>
      </c>
      <c r="AU592" s="739" t="str">
        <f t="shared" ref="AU592" si="2401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2">IF(BE591="","",BE588*BE591)</f>
        <v/>
      </c>
      <c r="BF592" s="1237" t="str">
        <f t="shared" si="2402"/>
        <v/>
      </c>
      <c r="BG592" s="1237" t="str">
        <f t="shared" si="2402"/>
        <v/>
      </c>
      <c r="BH592" s="1237" t="str">
        <f t="shared" si="2402"/>
        <v/>
      </c>
      <c r="BI592" s="1237" t="str">
        <f t="shared" si="2402"/>
        <v/>
      </c>
      <c r="BJ592" s="1237" t="str">
        <f t="shared" si="2402"/>
        <v/>
      </c>
      <c r="BK592" s="1237" t="str">
        <f t="shared" si="2402"/>
        <v/>
      </c>
      <c r="BL592" s="1237" t="str">
        <f t="shared" si="2402"/>
        <v/>
      </c>
      <c r="BM592" s="1237" t="str">
        <f t="shared" si="2402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3">IF(BV591="","",BV588*BV591)</f>
        <v/>
      </c>
      <c r="BW592" s="739" t="str">
        <f t="shared" ref="BW592" si="2404">IF(BW591="","",BW588*BW591)</f>
        <v/>
      </c>
      <c r="BX592" s="739" t="str">
        <f t="shared" ref="BX592" si="2405">IF(BX591="","",BX588*BX591)</f>
        <v/>
      </c>
      <c r="BY592" s="739" t="str">
        <f t="shared" ref="BY592" si="2406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6"/>
        <v/>
      </c>
      <c r="CE592" s="81" t="str">
        <f t="shared" si="2299"/>
        <v/>
      </c>
      <c r="CF592" s="81" t="str">
        <f t="shared" si="2299"/>
        <v/>
      </c>
      <c r="CG592" s="81" t="str">
        <f t="shared" si="2299"/>
        <v/>
      </c>
      <c r="CH592" s="145" t="str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7"/>
        <v/>
      </c>
      <c r="CJ592" s="81" t="str">
        <f t="shared" si="2407"/>
        <v/>
      </c>
      <c r="CK592" s="81" t="str">
        <f t="shared" si="2407"/>
        <v/>
      </c>
      <c r="CL592" s="81" t="str">
        <f t="shared" si="2407"/>
        <v/>
      </c>
      <c r="CM592" s="508" t="str">
        <f t="shared" si="2407"/>
        <v/>
      </c>
      <c r="CN592" s="533" t="str">
        <f t="shared" si="2300"/>
        <v/>
      </c>
      <c r="CO592" s="534" t="str">
        <f t="shared" si="2300"/>
        <v/>
      </c>
      <c r="CP592" s="535" t="str">
        <f t="shared" si="2300"/>
        <v/>
      </c>
      <c r="CQ592" s="535" t="str">
        <f t="shared" si="2300"/>
        <v/>
      </c>
      <c r="CR592" s="535" t="str">
        <f t="shared" si="2300"/>
        <v/>
      </c>
      <c r="CS592" s="535" t="str">
        <f t="shared" si="2300"/>
        <v/>
      </c>
      <c r="CT592" s="535" t="str">
        <f t="shared" si="2300"/>
        <v/>
      </c>
      <c r="CU592" s="536" t="str">
        <f t="shared" si="2300"/>
        <v/>
      </c>
      <c r="CV592" s="536" t="str">
        <f t="shared" si="2300"/>
        <v/>
      </c>
      <c r="CW592" s="536" t="str">
        <f t="shared" si="2300"/>
        <v/>
      </c>
      <c r="CX592" s="535" t="str">
        <f t="shared" si="2300"/>
        <v/>
      </c>
      <c r="CY592" s="535" t="str">
        <f t="shared" si="2300"/>
        <v/>
      </c>
      <c r="CZ592" s="535" t="str">
        <f t="shared" si="2300"/>
        <v/>
      </c>
      <c r="DA592" s="535" t="str">
        <f t="shared" si="2300"/>
        <v/>
      </c>
      <c r="DB592" s="535" t="str">
        <f t="shared" si="2300"/>
        <v/>
      </c>
      <c r="DC592" s="534" t="str">
        <f t="shared" si="2300"/>
        <v/>
      </c>
      <c r="DD592" s="533" t="str">
        <f t="shared" si="2155"/>
        <v/>
      </c>
      <c r="DE592" s="866">
        <f t="shared" si="2257"/>
        <v>0</v>
      </c>
      <c r="DF592" s="822">
        <f t="shared" si="2258"/>
        <v>0</v>
      </c>
      <c r="DG592" s="822">
        <f t="shared" si="2259"/>
        <v>0</v>
      </c>
      <c r="DH592" s="822">
        <f t="shared" si="2260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750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267</v>
      </c>
      <c r="BE593" s="1192" t="s">
        <v>267</v>
      </c>
      <c r="BF593" s="1192" t="s">
        <v>267</v>
      </c>
      <c r="BG593" s="1192" t="s">
        <v>267</v>
      </c>
      <c r="BH593" s="1192" t="s">
        <v>267</v>
      </c>
      <c r="BI593" s="1192" t="s">
        <v>267</v>
      </c>
      <c r="BJ593" s="1192" t="s">
        <v>267</v>
      </c>
      <c r="BK593" s="1192" t="s">
        <v>267</v>
      </c>
      <c r="BL593" s="1192" t="s">
        <v>267</v>
      </c>
      <c r="BM593" s="1192" t="s">
        <v>267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296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6"/>
        <v/>
      </c>
      <c r="CE594" s="81" t="str">
        <f t="shared" si="2336"/>
        <v/>
      </c>
      <c r="CF594" s="81" t="str">
        <f t="shared" si="2336"/>
        <v/>
      </c>
      <c r="CG594" s="81" t="str">
        <f t="shared" si="2336"/>
        <v/>
      </c>
      <c r="CH594" s="145" t="str">
        <f t="shared" si="2336"/>
        <v/>
      </c>
      <c r="CI594" s="145" t="str">
        <f t="shared" si="2336"/>
        <v/>
      </c>
      <c r="CJ594" s="81" t="str">
        <f t="shared" si="2336"/>
        <v/>
      </c>
      <c r="CK594" s="81" t="str">
        <f t="shared" si="2336"/>
        <v/>
      </c>
      <c r="CL594" s="81" t="str">
        <f t="shared" si="2336"/>
        <v/>
      </c>
      <c r="CM594" s="508" t="str">
        <f t="shared" si="2336"/>
        <v/>
      </c>
      <c r="CN594" s="533" t="str">
        <f t="shared" si="2300"/>
        <v/>
      </c>
      <c r="CO594" s="534" t="str">
        <f t="shared" si="2300"/>
        <v/>
      </c>
      <c r="CP594" s="535" t="str">
        <f t="shared" si="2300"/>
        <v/>
      </c>
      <c r="CQ594" s="535" t="str">
        <f t="shared" si="2300"/>
        <v/>
      </c>
      <c r="CR594" s="535" t="str">
        <f t="shared" si="2300"/>
        <v/>
      </c>
      <c r="CS594" s="535" t="str">
        <f t="shared" si="2300"/>
        <v/>
      </c>
      <c r="CT594" s="535" t="str">
        <f t="shared" si="2300"/>
        <v/>
      </c>
      <c r="CU594" s="536" t="str">
        <f t="shared" si="2300"/>
        <v/>
      </c>
      <c r="CV594" s="536" t="str">
        <f t="shared" si="2300"/>
        <v/>
      </c>
      <c r="CW594" s="536" t="str">
        <f t="shared" si="2300"/>
        <v/>
      </c>
      <c r="CX594" s="535" t="str">
        <f t="shared" si="2300"/>
        <v/>
      </c>
      <c r="CY594" s="535" t="str">
        <f t="shared" si="2300"/>
        <v/>
      </c>
      <c r="CZ594" s="535" t="str">
        <f t="shared" si="2300"/>
        <v/>
      </c>
      <c r="DA594" s="535" t="str">
        <f t="shared" si="2300"/>
        <v/>
      </c>
      <c r="DB594" s="535" t="str">
        <f t="shared" si="2300"/>
        <v/>
      </c>
      <c r="DC594" s="534" t="str">
        <f t="shared" si="2300"/>
        <v/>
      </c>
      <c r="DD594" s="533" t="str">
        <f t="shared" si="2155"/>
        <v/>
      </c>
      <c r="DE594" s="866">
        <f t="shared" ref="DE594:DE599" si="2408">COUNT(B594:R594)</f>
        <v>0</v>
      </c>
      <c r="DF594" s="822">
        <f t="shared" ref="DF594:DF599" si="2409">COUNT(T594:AJ594)</f>
        <v>0</v>
      </c>
      <c r="DG594" s="822">
        <f t="shared" ref="DG594:DG599" si="2410">COUNT(AL594:BB594)</f>
        <v>0</v>
      </c>
      <c r="DH594" s="822">
        <f t="shared" ref="DH594:DH599" si="2411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292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6"/>
        <v/>
      </c>
      <c r="CE595" s="81" t="str">
        <f t="shared" si="2336"/>
        <v/>
      </c>
      <c r="CF595" s="81" t="str">
        <f t="shared" si="2336"/>
        <v/>
      </c>
      <c r="CG595" s="81" t="str">
        <f t="shared" si="2336"/>
        <v/>
      </c>
      <c r="CH595" s="145" t="str">
        <f t="shared" si="2336"/>
        <v/>
      </c>
      <c r="CI595" s="145" t="str">
        <f t="shared" si="2336"/>
        <v/>
      </c>
      <c r="CJ595" s="81" t="str">
        <f t="shared" si="2336"/>
        <v/>
      </c>
      <c r="CK595" s="81" t="str">
        <f t="shared" si="2336"/>
        <v/>
      </c>
      <c r="CL595" s="81" t="str">
        <f t="shared" si="2336"/>
        <v/>
      </c>
      <c r="CM595" s="508" t="str">
        <f t="shared" si="2336"/>
        <v/>
      </c>
      <c r="CN595" s="533" t="str">
        <f t="shared" si="2300"/>
        <v/>
      </c>
      <c r="CO595" s="534" t="str">
        <f t="shared" si="2300"/>
        <v/>
      </c>
      <c r="CP595" s="535" t="str">
        <f t="shared" si="2300"/>
        <v/>
      </c>
      <c r="CQ595" s="535" t="str">
        <f t="shared" si="2300"/>
        <v/>
      </c>
      <c r="CR595" s="535" t="str">
        <f t="shared" si="2300"/>
        <v/>
      </c>
      <c r="CS595" s="535" t="str">
        <f t="shared" si="2300"/>
        <v/>
      </c>
      <c r="CT595" s="535" t="str">
        <f t="shared" si="2300"/>
        <v/>
      </c>
      <c r="CU595" s="536" t="str">
        <f t="shared" si="2300"/>
        <v/>
      </c>
      <c r="CV595" s="536" t="str">
        <f t="shared" si="2300"/>
        <v/>
      </c>
      <c r="CW595" s="536" t="str">
        <f t="shared" si="2300"/>
        <v/>
      </c>
      <c r="CX595" s="535" t="str">
        <f t="shared" si="2300"/>
        <v/>
      </c>
      <c r="CY595" s="535" t="str">
        <f t="shared" si="2300"/>
        <v/>
      </c>
      <c r="CZ595" s="535" t="str">
        <f t="shared" si="2300"/>
        <v/>
      </c>
      <c r="DA595" s="535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2"/>
        <v/>
      </c>
      <c r="DC595" s="534" t="str">
        <f t="shared" si="2412"/>
        <v/>
      </c>
      <c r="DD595" s="533" t="str">
        <f t="shared" si="2155"/>
        <v/>
      </c>
      <c r="DE595" s="866">
        <f t="shared" si="2408"/>
        <v>0</v>
      </c>
      <c r="DF595" s="822">
        <f t="shared" si="2409"/>
        <v>0</v>
      </c>
      <c r="DG595" s="822">
        <f t="shared" si="2410"/>
        <v>0</v>
      </c>
      <c r="DH595" s="822">
        <f t="shared" si="2411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288</v>
      </c>
      <c r="B596" s="740">
        <f>330*$K$1</f>
        <v>1381.644</v>
      </c>
      <c r="C596" s="740">
        <f t="shared" ref="C596:K596" si="2413">330*$K$1</f>
        <v>1381.644</v>
      </c>
      <c r="D596" s="740">
        <f t="shared" si="2413"/>
        <v>1381.644</v>
      </c>
      <c r="E596" s="740">
        <f t="shared" si="2413"/>
        <v>1381.644</v>
      </c>
      <c r="F596" s="740">
        <f t="shared" si="2413"/>
        <v>1381.644</v>
      </c>
      <c r="G596" s="740">
        <f t="shared" si="2413"/>
        <v>1381.644</v>
      </c>
      <c r="H596" s="740">
        <f t="shared" si="2413"/>
        <v>1381.644</v>
      </c>
      <c r="I596" s="740">
        <f t="shared" si="2413"/>
        <v>1381.644</v>
      </c>
      <c r="J596" s="740">
        <f t="shared" si="2413"/>
        <v>1381.644</v>
      </c>
      <c r="K596" s="740">
        <f t="shared" si="2413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4">330*$K$1</f>
        <v>1381.644</v>
      </c>
      <c r="V596" s="740">
        <f t="shared" si="2414"/>
        <v>1381.644</v>
      </c>
      <c r="W596" s="740">
        <f t="shared" si="2414"/>
        <v>1381.644</v>
      </c>
      <c r="X596" s="740">
        <f t="shared" si="2414"/>
        <v>1381.644</v>
      </c>
      <c r="Y596" s="740">
        <f t="shared" si="2414"/>
        <v>1381.644</v>
      </c>
      <c r="Z596" s="740">
        <f t="shared" si="2414"/>
        <v>1381.644</v>
      </c>
      <c r="AA596" s="740">
        <f t="shared" si="2414"/>
        <v>1381.644</v>
      </c>
      <c r="AB596" s="740">
        <f t="shared" si="2414"/>
        <v>1381.644</v>
      </c>
      <c r="AC596" s="740">
        <f t="shared" si="2414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5">330*$K$1</f>
        <v>1381.644</v>
      </c>
      <c r="AN596" s="740">
        <f t="shared" si="2415"/>
        <v>1381.644</v>
      </c>
      <c r="AO596" s="740">
        <f t="shared" si="2415"/>
        <v>1381.644</v>
      </c>
      <c r="AP596" s="740">
        <f t="shared" si="2415"/>
        <v>1381.644</v>
      </c>
      <c r="AQ596" s="740">
        <f t="shared" si="2415"/>
        <v>1381.644</v>
      </c>
      <c r="AR596" s="740">
        <f t="shared" si="2415"/>
        <v>1381.644</v>
      </c>
      <c r="AS596" s="740">
        <f t="shared" si="2415"/>
        <v>1381.644</v>
      </c>
      <c r="AT596" s="740">
        <f t="shared" si="2415"/>
        <v>1381.644</v>
      </c>
      <c r="AU596" s="740">
        <f t="shared" si="2415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6">330*$K$1</f>
        <v>1381.644</v>
      </c>
      <c r="BF596" s="1236">
        <f t="shared" si="2416"/>
        <v>1381.644</v>
      </c>
      <c r="BG596" s="1236">
        <f t="shared" si="2416"/>
        <v>1381.644</v>
      </c>
      <c r="BH596" s="1236">
        <f t="shared" si="2416"/>
        <v>1381.644</v>
      </c>
      <c r="BI596" s="1236">
        <f t="shared" si="2416"/>
        <v>1381.644</v>
      </c>
      <c r="BJ596" s="1236">
        <f t="shared" si="2416"/>
        <v>1381.644</v>
      </c>
      <c r="BK596" s="1236">
        <f t="shared" si="2416"/>
        <v>1381.644</v>
      </c>
      <c r="BL596" s="1236">
        <f t="shared" si="2416"/>
        <v>1381.644</v>
      </c>
      <c r="BM596" s="1236">
        <f t="shared" si="2416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7">330*$K$1</f>
        <v>1381.644</v>
      </c>
      <c r="BW596" s="740">
        <f t="shared" si="2417"/>
        <v>1381.644</v>
      </c>
      <c r="BX596" s="740">
        <f t="shared" si="2417"/>
        <v>1381.644</v>
      </c>
      <c r="BY596" s="740">
        <f t="shared" si="2417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6"/>
        <v>1381.644</v>
      </c>
      <c r="CE596" s="81">
        <f t="shared" si="2336"/>
        <v>1381.644</v>
      </c>
      <c r="CF596" s="81">
        <f t="shared" si="2336"/>
        <v>1381.644</v>
      </c>
      <c r="CG596" s="81">
        <f t="shared" si="2336"/>
        <v>1381.644</v>
      </c>
      <c r="CH596" s="145">
        <f t="shared" si="2336"/>
        <v>1381.644</v>
      </c>
      <c r="CI596" s="145">
        <f t="shared" si="2336"/>
        <v>1381.644</v>
      </c>
      <c r="CJ596" s="81">
        <f t="shared" si="2336"/>
        <v>1381.644</v>
      </c>
      <c r="CK596" s="81">
        <f t="shared" si="2336"/>
        <v>1381.644</v>
      </c>
      <c r="CL596" s="81">
        <f t="shared" si="2336"/>
        <v>1381.644</v>
      </c>
      <c r="CM596" s="508">
        <f t="shared" si="2336"/>
        <v>1381.644</v>
      </c>
      <c r="CN596" s="533" t="str">
        <f t="shared" si="2412"/>
        <v/>
      </c>
      <c r="CO596" s="534" t="str">
        <f t="shared" si="2412"/>
        <v/>
      </c>
      <c r="CP596" s="535" t="str">
        <f t="shared" si="2412"/>
        <v/>
      </c>
      <c r="CQ596" s="535" t="str">
        <f t="shared" si="2412"/>
        <v/>
      </c>
      <c r="CR596" s="535">
        <f t="shared" si="2412"/>
        <v>1381.644</v>
      </c>
      <c r="CS596" s="535">
        <f t="shared" si="2412"/>
        <v>1381.644</v>
      </c>
      <c r="CT596" s="535">
        <f t="shared" si="2412"/>
        <v>1381.644</v>
      </c>
      <c r="CU596" s="536">
        <f t="shared" si="2412"/>
        <v>1381.644</v>
      </c>
      <c r="CV596" s="536">
        <f t="shared" si="2412"/>
        <v>1381.644</v>
      </c>
      <c r="CW596" s="536">
        <f t="shared" si="2412"/>
        <v>1381.644</v>
      </c>
      <c r="CX596" s="535">
        <f t="shared" si="2412"/>
        <v>1381.644</v>
      </c>
      <c r="CY596" s="535">
        <f t="shared" si="2412"/>
        <v>1381.644</v>
      </c>
      <c r="CZ596" s="535">
        <f t="shared" si="2412"/>
        <v>1381.644</v>
      </c>
      <c r="DA596" s="535">
        <f t="shared" si="2412"/>
        <v>1381.644</v>
      </c>
      <c r="DB596" s="535" t="str">
        <f t="shared" si="2412"/>
        <v/>
      </c>
      <c r="DC596" s="534" t="str">
        <f t="shared" si="2412"/>
        <v/>
      </c>
      <c r="DD596" s="533" t="str">
        <f t="shared" si="2155"/>
        <v/>
      </c>
      <c r="DE596" s="866">
        <f t="shared" si="2408"/>
        <v>10</v>
      </c>
      <c r="DF596" s="822">
        <f t="shared" si="2409"/>
        <v>10</v>
      </c>
      <c r="DG596" s="822">
        <f t="shared" si="2410"/>
        <v>10</v>
      </c>
      <c r="DH596" s="822">
        <f t="shared" si="2411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226</v>
      </c>
      <c r="B597" s="615" t="str">
        <f t="shared" ref="B597:K597" si="2418">IF(B594="","",B594*B595*B596/B$46/365/$G$1)</f>
        <v/>
      </c>
      <c r="C597" s="615" t="str">
        <f t="shared" si="2418"/>
        <v/>
      </c>
      <c r="D597" s="615" t="str">
        <f t="shared" si="2418"/>
        <v/>
      </c>
      <c r="E597" s="615" t="str">
        <f t="shared" si="2418"/>
        <v/>
      </c>
      <c r="F597" s="615" t="str">
        <f t="shared" si="2418"/>
        <v/>
      </c>
      <c r="G597" s="615" t="str">
        <f t="shared" si="2418"/>
        <v/>
      </c>
      <c r="H597" s="615" t="str">
        <f t="shared" si="2418"/>
        <v/>
      </c>
      <c r="I597" s="615" t="str">
        <f t="shared" si="2418"/>
        <v/>
      </c>
      <c r="J597" s="615" t="str">
        <f t="shared" si="2418"/>
        <v/>
      </c>
      <c r="K597" s="615" t="str">
        <f t="shared" si="2418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19">IF(T594="","",T594*T595*T596/T$46/365/$G$1)</f>
        <v/>
      </c>
      <c r="U597" s="615" t="str">
        <f t="shared" si="2419"/>
        <v/>
      </c>
      <c r="V597" s="615" t="str">
        <f t="shared" si="2419"/>
        <v/>
      </c>
      <c r="W597" s="615" t="str">
        <f t="shared" si="2419"/>
        <v/>
      </c>
      <c r="X597" s="615" t="str">
        <f t="shared" si="2419"/>
        <v/>
      </c>
      <c r="Y597" s="615" t="str">
        <f t="shared" si="2419"/>
        <v/>
      </c>
      <c r="Z597" s="615" t="str">
        <f t="shared" si="2419"/>
        <v/>
      </c>
      <c r="AA597" s="615" t="str">
        <f t="shared" si="2419"/>
        <v/>
      </c>
      <c r="AB597" s="615" t="str">
        <f t="shared" si="2419"/>
        <v/>
      </c>
      <c r="AC597" s="615" t="str">
        <f t="shared" si="2419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0">IF(AL594="","",AL594*AL595*AL596/AL$46/365/$G$1)</f>
        <v/>
      </c>
      <c r="AM597" s="615" t="str">
        <f t="shared" si="2420"/>
        <v/>
      </c>
      <c r="AN597" s="615" t="str">
        <f t="shared" si="2420"/>
        <v/>
      </c>
      <c r="AO597" s="615" t="str">
        <f t="shared" si="2420"/>
        <v/>
      </c>
      <c r="AP597" s="615" t="str">
        <f t="shared" si="2420"/>
        <v/>
      </c>
      <c r="AQ597" s="615" t="str">
        <f t="shared" si="2420"/>
        <v/>
      </c>
      <c r="AR597" s="615" t="str">
        <f t="shared" si="2420"/>
        <v/>
      </c>
      <c r="AS597" s="615" t="str">
        <f t="shared" si="2420"/>
        <v/>
      </c>
      <c r="AT597" s="615" t="str">
        <f t="shared" si="2420"/>
        <v/>
      </c>
      <c r="AU597" s="615" t="str">
        <f t="shared" si="2420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1">IF(BD594="","",BD594*BD595*BD596/BD$46/365/$G$1)</f>
        <v/>
      </c>
      <c r="BE597" s="1202" t="str">
        <f t="shared" si="2421"/>
        <v/>
      </c>
      <c r="BF597" s="1202" t="str">
        <f t="shared" si="2421"/>
        <v/>
      </c>
      <c r="BG597" s="1202" t="str">
        <f t="shared" si="2421"/>
        <v/>
      </c>
      <c r="BH597" s="1202" t="str">
        <f t="shared" si="2421"/>
        <v/>
      </c>
      <c r="BI597" s="1202" t="str">
        <f t="shared" si="2421"/>
        <v/>
      </c>
      <c r="BJ597" s="1202" t="str">
        <f t="shared" si="2421"/>
        <v/>
      </c>
      <c r="BK597" s="1202" t="str">
        <f t="shared" si="2421"/>
        <v/>
      </c>
      <c r="BL597" s="1202" t="str">
        <f t="shared" si="2421"/>
        <v/>
      </c>
      <c r="BM597" s="1202" t="str">
        <f t="shared" si="2421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2">IF(DE597&lt;3,"",(SUM(B597:R597)-MIN(B597:R597)-MAX(B597:R597))/(DE597-2))</f>
        <v/>
      </c>
      <c r="CA597" s="607" t="str">
        <f t="shared" ref="CA597" si="2423">IF(DF597&lt;3,"",(SUM(T597:AJ597)-MIN(T597:AJ597)-MAX(T597:AJ597))/(DF597-2))</f>
        <v/>
      </c>
      <c r="CB597" s="607" t="str">
        <f t="shared" ref="CB597" si="2424">IF(DG597&lt;3,"",(SUM(AL597:BB597)-MIN(AL597:BB597)-MAX(AL597:BB597))/(DG597-2))</f>
        <v/>
      </c>
      <c r="CC597" s="673" t="str">
        <f t="shared" ref="CC597" si="2425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6"/>
        <v/>
      </c>
      <c r="CG597" s="992" t="str">
        <f t="shared" si="2426"/>
        <v/>
      </c>
      <c r="CH597" s="993" t="str">
        <f t="shared" si="2426"/>
        <v/>
      </c>
      <c r="CI597" s="993" t="str">
        <f t="shared" si="2426"/>
        <v/>
      </c>
      <c r="CJ597" s="992" t="str">
        <f t="shared" si="2426"/>
        <v/>
      </c>
      <c r="CK597" s="992" t="str">
        <f t="shared" si="2426"/>
        <v/>
      </c>
      <c r="CL597" s="992" t="str">
        <f t="shared" si="2426"/>
        <v/>
      </c>
      <c r="CM597" s="991" t="str">
        <f t="shared" si="2426"/>
        <v/>
      </c>
      <c r="CN597" s="521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8"/>
        <v>0</v>
      </c>
      <c r="DF597" s="95">
        <f t="shared" si="2409"/>
        <v>0</v>
      </c>
      <c r="DG597" s="95">
        <f t="shared" si="2410"/>
        <v>0</v>
      </c>
      <c r="DH597" s="95">
        <f t="shared" si="2411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291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2"/>
        <v/>
      </c>
      <c r="CT598" s="535" t="str">
        <f t="shared" si="2433"/>
        <v/>
      </c>
      <c r="CU598" s="536" t="str">
        <f t="shared" si="2434"/>
        <v/>
      </c>
      <c r="CV598" s="536" t="str">
        <f t="shared" si="2435"/>
        <v/>
      </c>
      <c r="CW598" s="536" t="str">
        <f t="shared" si="2436"/>
        <v/>
      </c>
      <c r="CX598" s="535" t="str">
        <f t="shared" si="2437"/>
        <v/>
      </c>
      <c r="CY598" s="535" t="str">
        <f t="shared" si="2438"/>
        <v/>
      </c>
      <c r="CZ598" s="535" t="str">
        <f t="shared" si="2439"/>
        <v/>
      </c>
      <c r="DA598" s="535" t="str">
        <f t="shared" si="2440"/>
        <v/>
      </c>
      <c r="DB598" s="535" t="str">
        <f t="shared" si="2441"/>
        <v/>
      </c>
      <c r="DC598" s="534" t="str">
        <f t="shared" si="2442"/>
        <v/>
      </c>
      <c r="DD598" s="533" t="str">
        <f t="shared" si="2443"/>
        <v/>
      </c>
      <c r="DE598" s="635">
        <f t="shared" si="2408"/>
        <v>0</v>
      </c>
      <c r="DF598" s="95">
        <f t="shared" si="2409"/>
        <v>0</v>
      </c>
      <c r="DG598" s="95">
        <f t="shared" si="2410"/>
        <v>0</v>
      </c>
      <c r="DH598" s="95">
        <f t="shared" si="2411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290</v>
      </c>
      <c r="B599" s="612" t="str">
        <f t="shared" ref="B599:K599" si="2444">IF(B598="","",B594*B595*B598)</f>
        <v/>
      </c>
      <c r="C599" s="612" t="str">
        <f t="shared" si="2444"/>
        <v/>
      </c>
      <c r="D599" s="612" t="str">
        <f t="shared" si="2444"/>
        <v/>
      </c>
      <c r="E599" s="612" t="str">
        <f t="shared" si="2444"/>
        <v/>
      </c>
      <c r="F599" s="612" t="str">
        <f t="shared" si="2444"/>
        <v/>
      </c>
      <c r="G599" s="612" t="str">
        <f t="shared" si="2444"/>
        <v/>
      </c>
      <c r="H599" s="612" t="str">
        <f t="shared" si="2444"/>
        <v/>
      </c>
      <c r="I599" s="612" t="str">
        <f t="shared" si="2444"/>
        <v/>
      </c>
      <c r="J599" s="612" t="str">
        <f t="shared" si="2444"/>
        <v/>
      </c>
      <c r="K599" s="612" t="str">
        <f t="shared" si="2444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5">IF(T598="","",T594*T595*T598)</f>
        <v/>
      </c>
      <c r="U599" s="612" t="str">
        <f t="shared" si="2445"/>
        <v/>
      </c>
      <c r="V599" s="612" t="str">
        <f t="shared" si="2445"/>
        <v/>
      </c>
      <c r="W599" s="612" t="str">
        <f t="shared" si="2445"/>
        <v/>
      </c>
      <c r="X599" s="612" t="str">
        <f t="shared" si="2445"/>
        <v/>
      </c>
      <c r="Y599" s="612" t="str">
        <f t="shared" si="2445"/>
        <v/>
      </c>
      <c r="Z599" s="612" t="str">
        <f t="shared" si="2445"/>
        <v/>
      </c>
      <c r="AA599" s="612" t="str">
        <f t="shared" si="2445"/>
        <v/>
      </c>
      <c r="AB599" s="612" t="str">
        <f t="shared" si="2445"/>
        <v/>
      </c>
      <c r="AC599" s="612" t="str">
        <f t="shared" si="2445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6">IF(AL598="","",AL594*AL595*AL598)</f>
        <v/>
      </c>
      <c r="AM599" s="612" t="str">
        <f t="shared" si="2446"/>
        <v/>
      </c>
      <c r="AN599" s="612" t="str">
        <f t="shared" si="2446"/>
        <v/>
      </c>
      <c r="AO599" s="612" t="str">
        <f t="shared" si="2446"/>
        <v/>
      </c>
      <c r="AP599" s="612" t="str">
        <f t="shared" si="2446"/>
        <v/>
      </c>
      <c r="AQ599" s="612" t="str">
        <f t="shared" si="2446"/>
        <v/>
      </c>
      <c r="AR599" s="612" t="str">
        <f t="shared" si="2446"/>
        <v/>
      </c>
      <c r="AS599" s="612" t="str">
        <f t="shared" si="2446"/>
        <v/>
      </c>
      <c r="AT599" s="612" t="str">
        <f t="shared" si="2446"/>
        <v/>
      </c>
      <c r="AU599" s="612" t="str">
        <f t="shared" si="2446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7">IF(BD598="","",BD594*BD595*BD598)</f>
        <v/>
      </c>
      <c r="BE599" s="1201" t="str">
        <f t="shared" si="2447"/>
        <v/>
      </c>
      <c r="BF599" s="1201" t="str">
        <f t="shared" si="2447"/>
        <v/>
      </c>
      <c r="BG599" s="1201" t="str">
        <f t="shared" si="2447"/>
        <v/>
      </c>
      <c r="BH599" s="1201" t="str">
        <f t="shared" si="2447"/>
        <v/>
      </c>
      <c r="BI599" s="1201" t="str">
        <f t="shared" si="2447"/>
        <v/>
      </c>
      <c r="BJ599" s="1201" t="str">
        <f t="shared" si="2447"/>
        <v/>
      </c>
      <c r="BK599" s="1201" t="str">
        <f t="shared" si="2447"/>
        <v/>
      </c>
      <c r="BL599" s="1201" t="str">
        <f t="shared" si="2447"/>
        <v/>
      </c>
      <c r="BM599" s="1201" t="str">
        <f t="shared" si="2447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2"/>
        <v/>
      </c>
      <c r="CT599" s="535" t="str">
        <f t="shared" si="2433"/>
        <v/>
      </c>
      <c r="CU599" s="536" t="str">
        <f t="shared" si="2434"/>
        <v/>
      </c>
      <c r="CV599" s="536" t="str">
        <f t="shared" si="2435"/>
        <v/>
      </c>
      <c r="CW599" s="536" t="str">
        <f t="shared" si="2436"/>
        <v/>
      </c>
      <c r="CX599" s="535" t="str">
        <f t="shared" si="2437"/>
        <v/>
      </c>
      <c r="CY599" s="535" t="str">
        <f t="shared" si="2438"/>
        <v/>
      </c>
      <c r="CZ599" s="535" t="str">
        <f t="shared" si="2439"/>
        <v/>
      </c>
      <c r="DA599" s="535" t="str">
        <f t="shared" si="2440"/>
        <v/>
      </c>
      <c r="DB599" s="535" t="str">
        <f t="shared" si="2441"/>
        <v/>
      </c>
      <c r="DC599" s="534" t="str">
        <f t="shared" si="2442"/>
        <v/>
      </c>
      <c r="DD599" s="533" t="str">
        <f t="shared" si="2443"/>
        <v/>
      </c>
      <c r="DE599" s="635">
        <f t="shared" si="2408"/>
        <v>0</v>
      </c>
      <c r="DF599" s="95">
        <f t="shared" si="2409"/>
        <v>0</v>
      </c>
      <c r="DG599" s="95">
        <f t="shared" si="2410"/>
        <v>0</v>
      </c>
      <c r="DH599" s="95">
        <f t="shared" si="2411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744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296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8"/>
        <v/>
      </c>
      <c r="CF601" s="81" t="str">
        <f t="shared" si="2448"/>
        <v/>
      </c>
      <c r="CG601" s="81" t="str">
        <f t="shared" si="2448"/>
        <v/>
      </c>
      <c r="CH601" s="145" t="str">
        <f t="shared" si="2448"/>
        <v/>
      </c>
      <c r="CI601" s="145" t="str">
        <f t="shared" si="2448"/>
        <v/>
      </c>
      <c r="CJ601" s="81" t="str">
        <f t="shared" si="2448"/>
        <v/>
      </c>
      <c r="CK601" s="81" t="str">
        <f t="shared" si="2448"/>
        <v/>
      </c>
      <c r="CL601" s="81" t="str">
        <f t="shared" si="2448"/>
        <v/>
      </c>
      <c r="CM601" s="508" t="str">
        <f t="shared" si="2448"/>
        <v/>
      </c>
      <c r="CN601" s="533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49"/>
        <v/>
      </c>
      <c r="CP601" s="535" t="str">
        <f t="shared" si="2449"/>
        <v/>
      </c>
      <c r="CQ601" s="535" t="str">
        <f t="shared" si="2449"/>
        <v/>
      </c>
      <c r="CR601" s="535" t="str">
        <f t="shared" si="2449"/>
        <v/>
      </c>
      <c r="CS601" s="535" t="str">
        <f t="shared" si="2449"/>
        <v/>
      </c>
      <c r="CT601" s="535" t="str">
        <f t="shared" si="2449"/>
        <v/>
      </c>
      <c r="CU601" s="536" t="str">
        <f t="shared" si="2449"/>
        <v/>
      </c>
      <c r="CV601" s="536" t="str">
        <f t="shared" si="2449"/>
        <v/>
      </c>
      <c r="CW601" s="536" t="str">
        <f t="shared" si="2449"/>
        <v/>
      </c>
      <c r="CX601" s="535" t="str">
        <f t="shared" si="2449"/>
        <v/>
      </c>
      <c r="CY601" s="535" t="str">
        <f t="shared" si="2449"/>
        <v/>
      </c>
      <c r="CZ601" s="535" t="str">
        <f t="shared" si="2449"/>
        <v/>
      </c>
      <c r="DA601" s="535" t="str">
        <f t="shared" si="2449"/>
        <v/>
      </c>
      <c r="DB601" s="535" t="str">
        <f t="shared" si="2449"/>
        <v/>
      </c>
      <c r="DC601" s="534" t="str">
        <f t="shared" si="2449"/>
        <v/>
      </c>
      <c r="DD601" s="533" t="str">
        <f t="shared" si="2449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288</v>
      </c>
      <c r="B602" s="595">
        <f>2166*$K$1</f>
        <v>9068.6088</v>
      </c>
      <c r="C602" s="595">
        <f t="shared" ref="C602:K602" si="2450">2166*$K$1</f>
        <v>9068.6088</v>
      </c>
      <c r="D602" s="595">
        <f t="shared" si="2450"/>
        <v>9068.6088</v>
      </c>
      <c r="E602" s="595">
        <f t="shared" si="2450"/>
        <v>9068.6088</v>
      </c>
      <c r="F602" s="595">
        <f t="shared" si="2450"/>
        <v>9068.6088</v>
      </c>
      <c r="G602" s="595">
        <f t="shared" si="2450"/>
        <v>9068.6088</v>
      </c>
      <c r="H602" s="595">
        <f t="shared" si="2450"/>
        <v>9068.6088</v>
      </c>
      <c r="I602" s="595">
        <f t="shared" si="2450"/>
        <v>9068.6088</v>
      </c>
      <c r="J602" s="595">
        <f t="shared" si="2450"/>
        <v>9068.6088</v>
      </c>
      <c r="K602" s="595">
        <f t="shared" si="2450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1">2166*$K$1</f>
        <v>9068.6088</v>
      </c>
      <c r="V602" s="595">
        <f t="shared" si="2451"/>
        <v>9068.6088</v>
      </c>
      <c r="W602" s="595">
        <f t="shared" si="2451"/>
        <v>9068.6088</v>
      </c>
      <c r="X602" s="595">
        <f t="shared" si="2451"/>
        <v>9068.6088</v>
      </c>
      <c r="Y602" s="595">
        <f t="shared" si="2451"/>
        <v>9068.6088</v>
      </c>
      <c r="Z602" s="595">
        <f t="shared" si="2451"/>
        <v>9068.6088</v>
      </c>
      <c r="AA602" s="595">
        <f t="shared" si="2451"/>
        <v>9068.6088</v>
      </c>
      <c r="AB602" s="595">
        <f t="shared" si="2451"/>
        <v>9068.6088</v>
      </c>
      <c r="AC602" s="595">
        <f t="shared" si="2451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2">2166*$K$1</f>
        <v>9068.6088</v>
      </c>
      <c r="AN602" s="595">
        <f t="shared" si="2452"/>
        <v>9068.6088</v>
      </c>
      <c r="AO602" s="595">
        <f t="shared" si="2452"/>
        <v>9068.6088</v>
      </c>
      <c r="AP602" s="595">
        <f t="shared" si="2452"/>
        <v>9068.6088</v>
      </c>
      <c r="AQ602" s="595">
        <f t="shared" si="2452"/>
        <v>9068.6088</v>
      </c>
      <c r="AR602" s="595">
        <f t="shared" si="2452"/>
        <v>9068.6088</v>
      </c>
      <c r="AS602" s="595">
        <f t="shared" si="2452"/>
        <v>9068.6088</v>
      </c>
      <c r="AT602" s="595">
        <f t="shared" si="2452"/>
        <v>9068.6088</v>
      </c>
      <c r="AU602" s="595">
        <f t="shared" si="2452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3">2166*$K$1</f>
        <v>9068.6088</v>
      </c>
      <c r="BF602" s="1196">
        <f t="shared" si="2453"/>
        <v>9068.6088</v>
      </c>
      <c r="BG602" s="1196">
        <f t="shared" si="2453"/>
        <v>9068.6088</v>
      </c>
      <c r="BH602" s="1196">
        <f t="shared" si="2453"/>
        <v>9068.6088</v>
      </c>
      <c r="BI602" s="1196">
        <f t="shared" si="2453"/>
        <v>9068.6088</v>
      </c>
      <c r="BJ602" s="1196">
        <f t="shared" si="2453"/>
        <v>9068.6088</v>
      </c>
      <c r="BK602" s="1196">
        <f t="shared" si="2453"/>
        <v>9068.6088</v>
      </c>
      <c r="BL602" s="1196">
        <f t="shared" si="2453"/>
        <v>9068.6088</v>
      </c>
      <c r="BM602" s="1196">
        <f t="shared" si="2453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4">2166*$K$1</f>
        <v>9068.6088</v>
      </c>
      <c r="BW602" s="595">
        <f t="shared" si="2454"/>
        <v>9068.6088</v>
      </c>
      <c r="BX602" s="595">
        <f t="shared" si="2454"/>
        <v>9068.6088</v>
      </c>
      <c r="BY602" s="595">
        <f t="shared" si="2454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8"/>
        <v>9068.6088</v>
      </c>
      <c r="CE602" s="81">
        <f t="shared" si="2448"/>
        <v>9068.6088</v>
      </c>
      <c r="CF602" s="81">
        <f t="shared" si="2448"/>
        <v>9068.6088</v>
      </c>
      <c r="CG602" s="81">
        <f t="shared" si="2448"/>
        <v>9068.6088</v>
      </c>
      <c r="CH602" s="145">
        <f t="shared" si="2448"/>
        <v>9068.6088</v>
      </c>
      <c r="CI602" s="145">
        <f t="shared" si="2448"/>
        <v>9068.6088</v>
      </c>
      <c r="CJ602" s="81">
        <f t="shared" si="2448"/>
        <v>9068.6088</v>
      </c>
      <c r="CK602" s="81">
        <f t="shared" si="2448"/>
        <v>9068.6088</v>
      </c>
      <c r="CL602" s="81">
        <f t="shared" si="2448"/>
        <v>9068.6088</v>
      </c>
      <c r="CM602" s="508">
        <f t="shared" si="2448"/>
        <v>9068.6088</v>
      </c>
      <c r="CN602" s="533" t="str">
        <f t="shared" si="2449"/>
        <v/>
      </c>
      <c r="CO602" s="534" t="str">
        <f t="shared" si="2449"/>
        <v/>
      </c>
      <c r="CP602" s="535" t="str">
        <f t="shared" si="2449"/>
        <v/>
      </c>
      <c r="CQ602" s="535" t="str">
        <f t="shared" si="2449"/>
        <v/>
      </c>
      <c r="CR602" s="535">
        <f t="shared" si="2449"/>
        <v>9068.6088</v>
      </c>
      <c r="CS602" s="535">
        <f t="shared" si="2449"/>
        <v>9068.6088</v>
      </c>
      <c r="CT602" s="535">
        <f t="shared" si="2449"/>
        <v>9068.6088</v>
      </c>
      <c r="CU602" s="536">
        <f t="shared" si="2449"/>
        <v>9068.6088</v>
      </c>
      <c r="CV602" s="536">
        <f t="shared" si="2449"/>
        <v>9068.6088</v>
      </c>
      <c r="CW602" s="536">
        <f t="shared" si="2449"/>
        <v>9068.6088</v>
      </c>
      <c r="CX602" s="535">
        <f t="shared" si="2449"/>
        <v>9068.6088</v>
      </c>
      <c r="CY602" s="535">
        <f t="shared" si="2449"/>
        <v>9068.6088</v>
      </c>
      <c r="CZ602" s="535">
        <f t="shared" si="2449"/>
        <v>9068.6088</v>
      </c>
      <c r="DA602" s="535">
        <f t="shared" si="2449"/>
        <v>9068.6088</v>
      </c>
      <c r="DB602" s="535" t="str">
        <f t="shared" si="2449"/>
        <v/>
      </c>
      <c r="DC602" s="534" t="str">
        <f t="shared" si="2449"/>
        <v/>
      </c>
      <c r="DD602" s="533" t="str">
        <f t="shared" si="2449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226</v>
      </c>
      <c r="B603" s="615" t="str">
        <f t="shared" ref="B603:K603" si="2455">IF(B601="","",B601*B602/B$46/365/$G$1)</f>
        <v/>
      </c>
      <c r="C603" s="615" t="str">
        <f t="shared" si="2455"/>
        <v/>
      </c>
      <c r="D603" s="615" t="str">
        <f t="shared" si="2455"/>
        <v/>
      </c>
      <c r="E603" s="615" t="str">
        <f t="shared" si="2455"/>
        <v/>
      </c>
      <c r="F603" s="615" t="str">
        <f t="shared" si="2455"/>
        <v/>
      </c>
      <c r="G603" s="615" t="str">
        <f t="shared" si="2455"/>
        <v/>
      </c>
      <c r="H603" s="615" t="str">
        <f t="shared" si="2455"/>
        <v/>
      </c>
      <c r="I603" s="615" t="str">
        <f t="shared" si="2455"/>
        <v/>
      </c>
      <c r="J603" s="615" t="str">
        <f t="shared" si="2455"/>
        <v/>
      </c>
      <c r="K603" s="615" t="str">
        <f t="shared" si="2455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6">IF(T601="","",T601*T602/T$46/365/$G$1)</f>
        <v/>
      </c>
      <c r="U603" s="615" t="str">
        <f t="shared" si="2456"/>
        <v/>
      </c>
      <c r="V603" s="615" t="str">
        <f t="shared" si="2456"/>
        <v/>
      </c>
      <c r="W603" s="615" t="str">
        <f t="shared" si="2456"/>
        <v/>
      </c>
      <c r="X603" s="615" t="str">
        <f t="shared" si="2456"/>
        <v/>
      </c>
      <c r="Y603" s="615" t="str">
        <f t="shared" si="2456"/>
        <v/>
      </c>
      <c r="Z603" s="615" t="str">
        <f t="shared" si="2456"/>
        <v/>
      </c>
      <c r="AA603" s="615" t="str">
        <f t="shared" si="2456"/>
        <v/>
      </c>
      <c r="AB603" s="615" t="str">
        <f t="shared" si="2456"/>
        <v/>
      </c>
      <c r="AC603" s="615" t="str">
        <f t="shared" si="2456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7">IF(AL601="","",AL601*AL602/AL$46/365/$G$1)</f>
        <v/>
      </c>
      <c r="AM603" s="615" t="str">
        <f t="shared" si="2457"/>
        <v/>
      </c>
      <c r="AN603" s="615" t="str">
        <f t="shared" si="2457"/>
        <v/>
      </c>
      <c r="AO603" s="615" t="str">
        <f t="shared" si="2457"/>
        <v/>
      </c>
      <c r="AP603" s="615" t="str">
        <f t="shared" si="2457"/>
        <v/>
      </c>
      <c r="AQ603" s="615" t="str">
        <f t="shared" si="2457"/>
        <v/>
      </c>
      <c r="AR603" s="615" t="str">
        <f t="shared" si="2457"/>
        <v/>
      </c>
      <c r="AS603" s="615" t="str">
        <f t="shared" si="2457"/>
        <v/>
      </c>
      <c r="AT603" s="615" t="str">
        <f t="shared" si="2457"/>
        <v/>
      </c>
      <c r="AU603" s="615" t="str">
        <f t="shared" si="2457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8">IF(BD601="","",BD601*BD602/BD$46/365/$G$1)</f>
        <v/>
      </c>
      <c r="BE603" s="1202" t="str">
        <f t="shared" si="2458"/>
        <v/>
      </c>
      <c r="BF603" s="1202" t="str">
        <f t="shared" si="2458"/>
        <v/>
      </c>
      <c r="BG603" s="1202" t="str">
        <f t="shared" si="2458"/>
        <v/>
      </c>
      <c r="BH603" s="1202" t="str">
        <f t="shared" si="2458"/>
        <v/>
      </c>
      <c r="BI603" s="1202" t="str">
        <f t="shared" si="2458"/>
        <v/>
      </c>
      <c r="BJ603" s="1202" t="str">
        <f t="shared" si="2458"/>
        <v/>
      </c>
      <c r="BK603" s="1202" t="str">
        <f t="shared" si="2458"/>
        <v/>
      </c>
      <c r="BL603" s="1202" t="str">
        <f t="shared" si="2458"/>
        <v/>
      </c>
      <c r="BM603" s="1202" t="str">
        <f t="shared" si="2458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59">IF(DE603&lt;3,"",(SUM(B603:R603)-MIN(B603:R603)-MAX(B603:R603))/(DE603-2))</f>
        <v/>
      </c>
      <c r="CA603" s="607" t="str">
        <f t="shared" ref="CA603" si="2460">IF(DF603&lt;3,"",(SUM(T603:AJ603)-MIN(T603:AJ603)-MAX(T603:AJ603))/(DF603-2))</f>
        <v/>
      </c>
      <c r="CB603" s="607" t="str">
        <f t="shared" ref="CB603" si="2461">IF(DG603&lt;3,"",(SUM(AL603:BB603)-MIN(AL603:BB603)-MAX(AL603:BB603))/(DG603-2))</f>
        <v/>
      </c>
      <c r="CC603" s="673" t="str">
        <f t="shared" ref="CC603" si="2462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3"/>
        <v/>
      </c>
      <c r="CG603" s="992" t="str">
        <f t="shared" si="2463"/>
        <v/>
      </c>
      <c r="CH603" s="993" t="str">
        <f t="shared" si="2463"/>
        <v/>
      </c>
      <c r="CI603" s="993" t="str">
        <f t="shared" si="2463"/>
        <v/>
      </c>
      <c r="CJ603" s="992" t="str">
        <f t="shared" si="2463"/>
        <v/>
      </c>
      <c r="CK603" s="992" t="str">
        <f t="shared" si="2463"/>
        <v/>
      </c>
      <c r="CL603" s="992" t="str">
        <f t="shared" si="2463"/>
        <v/>
      </c>
      <c r="CM603" s="991" t="str">
        <f t="shared" si="2463"/>
        <v/>
      </c>
      <c r="CN603" s="521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4"/>
        <v/>
      </c>
      <c r="CP603" s="523" t="str">
        <f t="shared" si="2464"/>
        <v/>
      </c>
      <c r="CQ603" s="523" t="str">
        <f t="shared" si="2464"/>
        <v/>
      </c>
      <c r="CR603" s="523" t="str">
        <f t="shared" si="2464"/>
        <v/>
      </c>
      <c r="CS603" s="523" t="str">
        <f t="shared" si="2464"/>
        <v/>
      </c>
      <c r="CT603" s="523" t="str">
        <f t="shared" si="2464"/>
        <v/>
      </c>
      <c r="CU603" s="524" t="str">
        <f t="shared" si="2464"/>
        <v/>
      </c>
      <c r="CV603" s="524" t="str">
        <f t="shared" si="2464"/>
        <v/>
      </c>
      <c r="CW603" s="524" t="str">
        <f t="shared" si="2464"/>
        <v/>
      </c>
      <c r="CX603" s="523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5"/>
        <v/>
      </c>
      <c r="CZ603" s="523" t="str">
        <f t="shared" si="2465"/>
        <v/>
      </c>
      <c r="DA603" s="523" t="str">
        <f t="shared" si="2465"/>
        <v/>
      </c>
      <c r="DB603" s="523" t="str">
        <f t="shared" si="2465"/>
        <v/>
      </c>
      <c r="DC603" s="522" t="str">
        <f t="shared" si="2465"/>
        <v/>
      </c>
      <c r="DD603" s="521" t="str">
        <f t="shared" si="2465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291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8"/>
        <v/>
      </c>
      <c r="CE604" s="81" t="str">
        <f t="shared" si="2448"/>
        <v/>
      </c>
      <c r="CF604" s="81" t="str">
        <f t="shared" si="2448"/>
        <v/>
      </c>
      <c r="CG604" s="81" t="str">
        <f t="shared" si="2448"/>
        <v/>
      </c>
      <c r="CH604" s="145" t="str">
        <f t="shared" si="2448"/>
        <v/>
      </c>
      <c r="CI604" s="145" t="str">
        <f t="shared" si="2448"/>
        <v/>
      </c>
      <c r="CJ604" s="81" t="str">
        <f t="shared" si="2448"/>
        <v/>
      </c>
      <c r="CK604" s="81" t="str">
        <f t="shared" si="2448"/>
        <v/>
      </c>
      <c r="CL604" s="81" t="str">
        <f t="shared" si="2448"/>
        <v/>
      </c>
      <c r="CM604" s="508" t="str">
        <f t="shared" si="2448"/>
        <v/>
      </c>
      <c r="CN604" s="533" t="str">
        <f t="shared" si="2449"/>
        <v/>
      </c>
      <c r="CO604" s="534" t="str">
        <f t="shared" si="2449"/>
        <v/>
      </c>
      <c r="CP604" s="535" t="str">
        <f t="shared" si="2449"/>
        <v/>
      </c>
      <c r="CQ604" s="535" t="str">
        <f t="shared" si="2449"/>
        <v/>
      </c>
      <c r="CR604" s="535" t="str">
        <f t="shared" si="2449"/>
        <v/>
      </c>
      <c r="CS604" s="535" t="str">
        <f t="shared" si="2449"/>
        <v/>
      </c>
      <c r="CT604" s="535" t="str">
        <f t="shared" si="2449"/>
        <v/>
      </c>
      <c r="CU604" s="536" t="str">
        <f t="shared" si="2449"/>
        <v/>
      </c>
      <c r="CV604" s="536" t="str">
        <f t="shared" si="2449"/>
        <v/>
      </c>
      <c r="CW604" s="536" t="str">
        <f t="shared" si="2449"/>
        <v/>
      </c>
      <c r="CX604" s="535" t="str">
        <f t="shared" si="2449"/>
        <v/>
      </c>
      <c r="CY604" s="535" t="str">
        <f t="shared" si="2449"/>
        <v/>
      </c>
      <c r="CZ604" s="535" t="str">
        <f t="shared" si="2449"/>
        <v/>
      </c>
      <c r="DA604" s="535" t="str">
        <f t="shared" si="2449"/>
        <v/>
      </c>
      <c r="DB604" s="535" t="str">
        <f t="shared" si="2449"/>
        <v/>
      </c>
      <c r="DC604" s="534" t="str">
        <f t="shared" si="2449"/>
        <v/>
      </c>
      <c r="DD604" s="533" t="str">
        <f t="shared" si="2449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290</v>
      </c>
      <c r="B605" s="612" t="str">
        <f t="shared" ref="B605:K605" si="2466">IF(B604="","",B601*B604)</f>
        <v/>
      </c>
      <c r="C605" s="612" t="str">
        <f t="shared" si="2466"/>
        <v/>
      </c>
      <c r="D605" s="612" t="str">
        <f t="shared" si="2466"/>
        <v/>
      </c>
      <c r="E605" s="612" t="str">
        <f t="shared" si="2466"/>
        <v/>
      </c>
      <c r="F605" s="612" t="str">
        <f t="shared" si="2466"/>
        <v/>
      </c>
      <c r="G605" s="612" t="str">
        <f t="shared" si="2466"/>
        <v/>
      </c>
      <c r="H605" s="612" t="str">
        <f t="shared" si="2466"/>
        <v/>
      </c>
      <c r="I605" s="612" t="str">
        <f t="shared" si="2466"/>
        <v/>
      </c>
      <c r="J605" s="612" t="str">
        <f t="shared" si="2466"/>
        <v/>
      </c>
      <c r="K605" s="612" t="str">
        <f t="shared" si="2466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7">IF(T604="","",T601*T604)</f>
        <v/>
      </c>
      <c r="U605" s="612" t="str">
        <f t="shared" si="2467"/>
        <v/>
      </c>
      <c r="V605" s="612" t="str">
        <f t="shared" si="2467"/>
        <v/>
      </c>
      <c r="W605" s="612" t="str">
        <f t="shared" si="2467"/>
        <v/>
      </c>
      <c r="X605" s="612" t="str">
        <f t="shared" si="2467"/>
        <v/>
      </c>
      <c r="Y605" s="612" t="str">
        <f t="shared" si="2467"/>
        <v/>
      </c>
      <c r="Z605" s="612" t="str">
        <f t="shared" si="2467"/>
        <v/>
      </c>
      <c r="AA605" s="612" t="str">
        <f t="shared" si="2467"/>
        <v/>
      </c>
      <c r="AB605" s="612" t="str">
        <f t="shared" si="2467"/>
        <v/>
      </c>
      <c r="AC605" s="612" t="str">
        <f t="shared" si="2467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8">IF(AL604="","",AL601*AL604)</f>
        <v/>
      </c>
      <c r="AM605" s="612" t="str">
        <f t="shared" si="2468"/>
        <v/>
      </c>
      <c r="AN605" s="612" t="str">
        <f t="shared" si="2468"/>
        <v/>
      </c>
      <c r="AO605" s="612" t="str">
        <f t="shared" si="2468"/>
        <v/>
      </c>
      <c r="AP605" s="612" t="str">
        <f t="shared" si="2468"/>
        <v/>
      </c>
      <c r="AQ605" s="612" t="str">
        <f t="shared" si="2468"/>
        <v/>
      </c>
      <c r="AR605" s="612" t="str">
        <f t="shared" si="2468"/>
        <v/>
      </c>
      <c r="AS605" s="612" t="str">
        <f t="shared" si="2468"/>
        <v/>
      </c>
      <c r="AT605" s="612" t="str">
        <f t="shared" si="2468"/>
        <v/>
      </c>
      <c r="AU605" s="612" t="str">
        <f t="shared" si="2468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69">IF(BD604="","",BD601*BD604)</f>
        <v/>
      </c>
      <c r="BE605" s="1201" t="str">
        <f t="shared" si="2469"/>
        <v/>
      </c>
      <c r="BF605" s="1201" t="str">
        <f t="shared" si="2469"/>
        <v/>
      </c>
      <c r="BG605" s="1201" t="str">
        <f t="shared" si="2469"/>
        <v/>
      </c>
      <c r="BH605" s="1201" t="str">
        <f t="shared" si="2469"/>
        <v/>
      </c>
      <c r="BI605" s="1201" t="str">
        <f t="shared" si="2469"/>
        <v/>
      </c>
      <c r="BJ605" s="1201" t="str">
        <f t="shared" si="2469"/>
        <v/>
      </c>
      <c r="BK605" s="1201" t="str">
        <f t="shared" si="2469"/>
        <v/>
      </c>
      <c r="BL605" s="1201" t="str">
        <f t="shared" si="2469"/>
        <v/>
      </c>
      <c r="BM605" s="1201" t="str">
        <f t="shared" si="2469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8"/>
        <v/>
      </c>
      <c r="CE605" s="81" t="str">
        <f t="shared" si="2448"/>
        <v/>
      </c>
      <c r="CF605" s="81" t="str">
        <f t="shared" si="2448"/>
        <v/>
      </c>
      <c r="CG605" s="81" t="str">
        <f t="shared" si="2448"/>
        <v/>
      </c>
      <c r="CH605" s="145" t="str">
        <f t="shared" si="2448"/>
        <v/>
      </c>
      <c r="CI605" s="145" t="str">
        <f t="shared" si="2448"/>
        <v/>
      </c>
      <c r="CJ605" s="81" t="str">
        <f t="shared" si="2448"/>
        <v/>
      </c>
      <c r="CK605" s="81" t="str">
        <f t="shared" si="2448"/>
        <v/>
      </c>
      <c r="CL605" s="81" t="str">
        <f t="shared" si="2448"/>
        <v/>
      </c>
      <c r="CM605" s="508" t="str">
        <f t="shared" si="2448"/>
        <v/>
      </c>
      <c r="CN605" s="533" t="str">
        <f t="shared" si="2449"/>
        <v/>
      </c>
      <c r="CO605" s="534" t="str">
        <f t="shared" si="2449"/>
        <v/>
      </c>
      <c r="CP605" s="535" t="str">
        <f t="shared" si="2449"/>
        <v/>
      </c>
      <c r="CQ605" s="535" t="str">
        <f t="shared" si="2449"/>
        <v/>
      </c>
      <c r="CR605" s="535" t="str">
        <f t="shared" si="2449"/>
        <v/>
      </c>
      <c r="CS605" s="535" t="str">
        <f t="shared" si="2449"/>
        <v/>
      </c>
      <c r="CT605" s="535" t="str">
        <f t="shared" si="2449"/>
        <v/>
      </c>
      <c r="CU605" s="536" t="str">
        <f t="shared" si="2449"/>
        <v/>
      </c>
      <c r="CV605" s="536" t="str">
        <f t="shared" si="2449"/>
        <v/>
      </c>
      <c r="CW605" s="536" t="str">
        <f t="shared" si="2449"/>
        <v/>
      </c>
      <c r="CX605" s="535" t="str">
        <f t="shared" si="2449"/>
        <v/>
      </c>
      <c r="CY605" s="535" t="str">
        <f t="shared" si="2449"/>
        <v/>
      </c>
      <c r="CZ605" s="535" t="str">
        <f t="shared" si="2449"/>
        <v/>
      </c>
      <c r="DA605" s="535" t="str">
        <f t="shared" si="2449"/>
        <v/>
      </c>
      <c r="DB605" s="535" t="str">
        <f t="shared" si="2449"/>
        <v/>
      </c>
      <c r="DC605" s="534" t="str">
        <f t="shared" si="2449"/>
        <v/>
      </c>
      <c r="DD605" s="533" t="str">
        <f t="shared" si="2449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745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296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0"/>
        <v/>
      </c>
      <c r="CG607" s="989" t="str">
        <f t="shared" si="2470"/>
        <v/>
      </c>
      <c r="CH607" s="990" t="str">
        <f t="shared" si="2470"/>
        <v/>
      </c>
      <c r="CI607" s="990" t="str">
        <f t="shared" si="2470"/>
        <v/>
      </c>
      <c r="CJ607" s="989" t="str">
        <f t="shared" si="2470"/>
        <v/>
      </c>
      <c r="CK607" s="989" t="str">
        <f t="shared" si="2470"/>
        <v/>
      </c>
      <c r="CL607" s="989" t="str">
        <f t="shared" si="2470"/>
        <v/>
      </c>
      <c r="CM607" s="988" t="str">
        <f t="shared" si="2470"/>
        <v/>
      </c>
      <c r="CN607" s="533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1"/>
        <v/>
      </c>
      <c r="CP607" s="535" t="str">
        <f t="shared" si="2471"/>
        <v/>
      </c>
      <c r="CQ607" s="535" t="str">
        <f t="shared" si="2471"/>
        <v/>
      </c>
      <c r="CR607" s="535" t="str">
        <f t="shared" si="2471"/>
        <v/>
      </c>
      <c r="CS607" s="535" t="str">
        <f t="shared" si="2471"/>
        <v/>
      </c>
      <c r="CT607" s="535" t="str">
        <f t="shared" si="2471"/>
        <v/>
      </c>
      <c r="CU607" s="536" t="str">
        <f t="shared" si="2471"/>
        <v/>
      </c>
      <c r="CV607" s="536" t="str">
        <f t="shared" si="2471"/>
        <v/>
      </c>
      <c r="CW607" s="536" t="str">
        <f t="shared" si="2471"/>
        <v/>
      </c>
      <c r="CX607" s="535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2"/>
        <v/>
      </c>
      <c r="CZ607" s="535" t="str">
        <f t="shared" si="2472"/>
        <v/>
      </c>
      <c r="DA607" s="535" t="str">
        <f t="shared" si="2472"/>
        <v/>
      </c>
      <c r="DB607" s="535" t="str">
        <f t="shared" si="2472"/>
        <v/>
      </c>
      <c r="DC607" s="534" t="str">
        <f t="shared" si="2472"/>
        <v/>
      </c>
      <c r="DD607" s="533" t="str">
        <f t="shared" si="2472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288</v>
      </c>
      <c r="B608" s="595">
        <f>5470*$K$1</f>
        <v>22901.795999999998</v>
      </c>
      <c r="C608" s="595">
        <f t="shared" ref="C608:K608" si="2473">5470*$K$1</f>
        <v>22901.795999999998</v>
      </c>
      <c r="D608" s="595">
        <f t="shared" si="2473"/>
        <v>22901.795999999998</v>
      </c>
      <c r="E608" s="595">
        <f t="shared" si="2473"/>
        <v>22901.795999999998</v>
      </c>
      <c r="F608" s="595">
        <f t="shared" si="2473"/>
        <v>22901.795999999998</v>
      </c>
      <c r="G608" s="595">
        <f t="shared" si="2473"/>
        <v>22901.795999999998</v>
      </c>
      <c r="H608" s="595">
        <f t="shared" si="2473"/>
        <v>22901.795999999998</v>
      </c>
      <c r="I608" s="595">
        <f t="shared" si="2473"/>
        <v>22901.795999999998</v>
      </c>
      <c r="J608" s="595">
        <f t="shared" si="2473"/>
        <v>22901.795999999998</v>
      </c>
      <c r="K608" s="595">
        <f t="shared" si="2473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4">5470*$K$1</f>
        <v>22901.795999999998</v>
      </c>
      <c r="V608" s="595">
        <f t="shared" si="2474"/>
        <v>22901.795999999998</v>
      </c>
      <c r="W608" s="595">
        <f t="shared" si="2474"/>
        <v>22901.795999999998</v>
      </c>
      <c r="X608" s="595">
        <f t="shared" si="2474"/>
        <v>22901.795999999998</v>
      </c>
      <c r="Y608" s="595">
        <f t="shared" si="2474"/>
        <v>22901.795999999998</v>
      </c>
      <c r="Z608" s="595">
        <f t="shared" si="2474"/>
        <v>22901.795999999998</v>
      </c>
      <c r="AA608" s="595">
        <f t="shared" si="2474"/>
        <v>22901.795999999998</v>
      </c>
      <c r="AB608" s="595">
        <f t="shared" si="2474"/>
        <v>22901.795999999998</v>
      </c>
      <c r="AC608" s="595">
        <f t="shared" si="2474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5">5470*$K$1</f>
        <v>22901.795999999998</v>
      </c>
      <c r="AN608" s="595">
        <f t="shared" si="2475"/>
        <v>22901.795999999998</v>
      </c>
      <c r="AO608" s="595">
        <f t="shared" si="2475"/>
        <v>22901.795999999998</v>
      </c>
      <c r="AP608" s="595">
        <f t="shared" si="2475"/>
        <v>22901.795999999998</v>
      </c>
      <c r="AQ608" s="595">
        <f t="shared" si="2475"/>
        <v>22901.795999999998</v>
      </c>
      <c r="AR608" s="595">
        <f t="shared" si="2475"/>
        <v>22901.795999999998</v>
      </c>
      <c r="AS608" s="595">
        <f t="shared" si="2475"/>
        <v>22901.795999999998</v>
      </c>
      <c r="AT608" s="595">
        <f t="shared" si="2475"/>
        <v>22901.795999999998</v>
      </c>
      <c r="AU608" s="595">
        <f t="shared" si="2475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6">5470*$K$1</f>
        <v>22901.795999999998</v>
      </c>
      <c r="BF608" s="1196">
        <f t="shared" si="2476"/>
        <v>22901.795999999998</v>
      </c>
      <c r="BG608" s="1196">
        <f t="shared" si="2476"/>
        <v>22901.795999999998</v>
      </c>
      <c r="BH608" s="1196">
        <f t="shared" si="2476"/>
        <v>22901.795999999998</v>
      </c>
      <c r="BI608" s="1196">
        <f t="shared" si="2476"/>
        <v>22901.795999999998</v>
      </c>
      <c r="BJ608" s="1196">
        <f t="shared" si="2476"/>
        <v>22901.795999999998</v>
      </c>
      <c r="BK608" s="1196">
        <f t="shared" si="2476"/>
        <v>22901.795999999998</v>
      </c>
      <c r="BL608" s="1196">
        <f t="shared" si="2476"/>
        <v>22901.795999999998</v>
      </c>
      <c r="BM608" s="1196">
        <f t="shared" si="2476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7">5470*$K$1</f>
        <v>22901.795999999998</v>
      </c>
      <c r="BW608" s="595">
        <f t="shared" si="2477"/>
        <v>22901.795999999998</v>
      </c>
      <c r="BX608" s="595">
        <f t="shared" si="2477"/>
        <v>22901.795999999998</v>
      </c>
      <c r="BY608" s="595">
        <f t="shared" si="2477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0"/>
        <v>22901.795999999998</v>
      </c>
      <c r="CF608" s="989">
        <f t="shared" si="2470"/>
        <v>22901.795999999998</v>
      </c>
      <c r="CG608" s="989">
        <f t="shared" si="2470"/>
        <v>22901.795999999998</v>
      </c>
      <c r="CH608" s="990">
        <f t="shared" si="2470"/>
        <v>22901.795999999998</v>
      </c>
      <c r="CI608" s="990">
        <f t="shared" si="2470"/>
        <v>22901.795999999998</v>
      </c>
      <c r="CJ608" s="989">
        <f t="shared" si="2470"/>
        <v>22901.795999999998</v>
      </c>
      <c r="CK608" s="989">
        <f t="shared" si="2470"/>
        <v>22901.795999999998</v>
      </c>
      <c r="CL608" s="989">
        <f t="shared" si="2470"/>
        <v>22901.795999999998</v>
      </c>
      <c r="CM608" s="988">
        <f t="shared" si="2470"/>
        <v>22901.795999999998</v>
      </c>
      <c r="CN608" s="533" t="str">
        <f t="shared" si="2471"/>
        <v/>
      </c>
      <c r="CO608" s="534" t="str">
        <f t="shared" si="2471"/>
        <v/>
      </c>
      <c r="CP608" s="535" t="str">
        <f t="shared" si="2471"/>
        <v/>
      </c>
      <c r="CQ608" s="535" t="str">
        <f t="shared" si="2471"/>
        <v/>
      </c>
      <c r="CR608" s="535">
        <f t="shared" si="2471"/>
        <v>22901.795999999998</v>
      </c>
      <c r="CS608" s="535">
        <f t="shared" si="2471"/>
        <v>22901.795999999998</v>
      </c>
      <c r="CT608" s="535">
        <f t="shared" si="2471"/>
        <v>22901.795999999998</v>
      </c>
      <c r="CU608" s="536">
        <f t="shared" si="2471"/>
        <v>22901.795999999998</v>
      </c>
      <c r="CV608" s="536">
        <f t="shared" si="2471"/>
        <v>22901.795999999998</v>
      </c>
      <c r="CW608" s="536">
        <f t="shared" si="2471"/>
        <v>22901.795999999998</v>
      </c>
      <c r="CX608" s="535">
        <f t="shared" si="2472"/>
        <v>22901.795999999998</v>
      </c>
      <c r="CY608" s="535">
        <f t="shared" si="2472"/>
        <v>22901.795999999998</v>
      </c>
      <c r="CZ608" s="535">
        <f t="shared" si="2472"/>
        <v>22901.795999999998</v>
      </c>
      <c r="DA608" s="535">
        <f t="shared" si="2472"/>
        <v>22901.795999999998</v>
      </c>
      <c r="DB608" s="535" t="str">
        <f t="shared" si="2472"/>
        <v/>
      </c>
      <c r="DC608" s="534" t="str">
        <f t="shared" si="2472"/>
        <v/>
      </c>
      <c r="DD608" s="533" t="str">
        <f t="shared" si="2472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226</v>
      </c>
      <c r="B609" s="615" t="str">
        <f t="shared" ref="B609:K609" si="2478">IF(B607="","",B607*B608/B$46/365/$G$1)</f>
        <v/>
      </c>
      <c r="C609" s="615" t="str">
        <f t="shared" si="2478"/>
        <v/>
      </c>
      <c r="D609" s="615" t="str">
        <f t="shared" si="2478"/>
        <v/>
      </c>
      <c r="E609" s="615" t="str">
        <f t="shared" si="2478"/>
        <v/>
      </c>
      <c r="F609" s="615" t="str">
        <f t="shared" si="2478"/>
        <v/>
      </c>
      <c r="G609" s="615" t="str">
        <f t="shared" si="2478"/>
        <v/>
      </c>
      <c r="H609" s="615" t="str">
        <f t="shared" si="2478"/>
        <v/>
      </c>
      <c r="I609" s="615" t="str">
        <f t="shared" si="2478"/>
        <v/>
      </c>
      <c r="J609" s="615" t="str">
        <f t="shared" si="2478"/>
        <v/>
      </c>
      <c r="K609" s="615" t="str">
        <f t="shared" si="2478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79">IF(T607="","",T607*T608/T$46/365/$G$1)</f>
        <v/>
      </c>
      <c r="U609" s="615" t="str">
        <f t="shared" si="2479"/>
        <v/>
      </c>
      <c r="V609" s="615" t="str">
        <f t="shared" si="2479"/>
        <v/>
      </c>
      <c r="W609" s="615" t="str">
        <f t="shared" si="2479"/>
        <v/>
      </c>
      <c r="X609" s="615" t="str">
        <f t="shared" si="2479"/>
        <v/>
      </c>
      <c r="Y609" s="615" t="str">
        <f t="shared" si="2479"/>
        <v/>
      </c>
      <c r="Z609" s="615" t="str">
        <f t="shared" si="2479"/>
        <v/>
      </c>
      <c r="AA609" s="615" t="str">
        <f t="shared" si="2479"/>
        <v/>
      </c>
      <c r="AB609" s="615" t="str">
        <f t="shared" si="2479"/>
        <v/>
      </c>
      <c r="AC609" s="615" t="str">
        <f t="shared" si="2479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0">IF(AL607="","",AL607*AL608/AL$46/365/$G$1)</f>
        <v/>
      </c>
      <c r="AM609" s="615" t="str">
        <f t="shared" si="2480"/>
        <v/>
      </c>
      <c r="AN609" s="615" t="str">
        <f t="shared" si="2480"/>
        <v/>
      </c>
      <c r="AO609" s="615" t="str">
        <f t="shared" si="2480"/>
        <v/>
      </c>
      <c r="AP609" s="615" t="str">
        <f t="shared" si="2480"/>
        <v/>
      </c>
      <c r="AQ609" s="615" t="str">
        <f t="shared" si="2480"/>
        <v/>
      </c>
      <c r="AR609" s="615" t="str">
        <f t="shared" si="2480"/>
        <v/>
      </c>
      <c r="AS609" s="615" t="str">
        <f t="shared" si="2480"/>
        <v/>
      </c>
      <c r="AT609" s="615" t="str">
        <f t="shared" si="2480"/>
        <v/>
      </c>
      <c r="AU609" s="615" t="str">
        <f t="shared" si="2480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1">IF(BD607="","",BD607*BD608/BD$46/365/$G$1)</f>
        <v/>
      </c>
      <c r="BE609" s="1202" t="str">
        <f t="shared" si="2481"/>
        <v/>
      </c>
      <c r="BF609" s="1202" t="str">
        <f t="shared" si="2481"/>
        <v/>
      </c>
      <c r="BG609" s="1202" t="str">
        <f t="shared" si="2481"/>
        <v/>
      </c>
      <c r="BH609" s="1202" t="str">
        <f t="shared" si="2481"/>
        <v/>
      </c>
      <c r="BI609" s="1202" t="str">
        <f t="shared" si="2481"/>
        <v/>
      </c>
      <c r="BJ609" s="1202" t="str">
        <f t="shared" si="2481"/>
        <v/>
      </c>
      <c r="BK609" s="1202" t="str">
        <f t="shared" si="2481"/>
        <v/>
      </c>
      <c r="BL609" s="1202" t="str">
        <f t="shared" si="2481"/>
        <v/>
      </c>
      <c r="BM609" s="1202" t="str">
        <f t="shared" si="2481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2">IF(DE609&lt;3,"",(SUM(B609:R609)-MIN(B609:R609)-MAX(B609:R609))/(DE609-2))</f>
        <v/>
      </c>
      <c r="CA609" s="607" t="str">
        <f t="shared" ref="CA609" si="2483">IF(DF609&lt;3,"",(SUM(T609:AJ609)-MIN(T609:AJ609)-MAX(T609:AJ609))/(DF609-2))</f>
        <v/>
      </c>
      <c r="CB609" s="607" t="str">
        <f t="shared" ref="CB609" si="2484">IF(DG609&lt;3,"",(SUM(AL609:BB609)-MIN(AL609:BB609)-MAX(AL609:BB609))/(DG609-2))</f>
        <v/>
      </c>
      <c r="CC609" s="673" t="str">
        <f t="shared" ref="CC609" si="2485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0"/>
        <v/>
      </c>
      <c r="CF609" s="992" t="str">
        <f t="shared" si="2470"/>
        <v/>
      </c>
      <c r="CG609" s="992" t="str">
        <f t="shared" si="2470"/>
        <v/>
      </c>
      <c r="CH609" s="993" t="str">
        <f t="shared" si="2470"/>
        <v/>
      </c>
      <c r="CI609" s="993" t="str">
        <f t="shared" si="2470"/>
        <v/>
      </c>
      <c r="CJ609" s="992" t="str">
        <f t="shared" si="2470"/>
        <v/>
      </c>
      <c r="CK609" s="992" t="str">
        <f t="shared" si="2470"/>
        <v/>
      </c>
      <c r="CL609" s="992" t="str">
        <f t="shared" si="2470"/>
        <v/>
      </c>
      <c r="CM609" s="991" t="str">
        <f t="shared" si="2470"/>
        <v/>
      </c>
      <c r="CN609" s="521" t="str">
        <f t="shared" si="2471"/>
        <v/>
      </c>
      <c r="CO609" s="522" t="str">
        <f t="shared" si="2471"/>
        <v/>
      </c>
      <c r="CP609" s="523" t="str">
        <f t="shared" si="2471"/>
        <v/>
      </c>
      <c r="CQ609" s="523" t="str">
        <f t="shared" si="2471"/>
        <v/>
      </c>
      <c r="CR609" s="523" t="str">
        <f t="shared" si="2471"/>
        <v/>
      </c>
      <c r="CS609" s="523" t="str">
        <f t="shared" si="2471"/>
        <v/>
      </c>
      <c r="CT609" s="523" t="str">
        <f t="shared" si="2471"/>
        <v/>
      </c>
      <c r="CU609" s="524" t="str">
        <f t="shared" si="2471"/>
        <v/>
      </c>
      <c r="CV609" s="524" t="str">
        <f t="shared" si="2471"/>
        <v/>
      </c>
      <c r="CW609" s="524" t="str">
        <f t="shared" si="2471"/>
        <v/>
      </c>
      <c r="CX609" s="523" t="str">
        <f t="shared" si="2472"/>
        <v/>
      </c>
      <c r="CY609" s="523" t="str">
        <f t="shared" si="2472"/>
        <v/>
      </c>
      <c r="CZ609" s="523" t="str">
        <f t="shared" si="2472"/>
        <v/>
      </c>
      <c r="DA609" s="523" t="str">
        <f t="shared" si="2472"/>
        <v/>
      </c>
      <c r="DB609" s="523" t="str">
        <f t="shared" si="2472"/>
        <v/>
      </c>
      <c r="DC609" s="522" t="str">
        <f t="shared" si="2472"/>
        <v/>
      </c>
      <c r="DD609" s="521" t="str">
        <f t="shared" si="2472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291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6"/>
        <v/>
      </c>
      <c r="CF610" s="989" t="str">
        <f t="shared" si="2486"/>
        <v/>
      </c>
      <c r="CG610" s="989" t="str">
        <f t="shared" si="2486"/>
        <v/>
      </c>
      <c r="CH610" s="990" t="str">
        <f t="shared" si="2486"/>
        <v/>
      </c>
      <c r="CI610" s="990" t="str">
        <f t="shared" si="2486"/>
        <v/>
      </c>
      <c r="CJ610" s="989" t="str">
        <f t="shared" si="2486"/>
        <v/>
      </c>
      <c r="CK610" s="989" t="str">
        <f t="shared" si="2486"/>
        <v/>
      </c>
      <c r="CL610" s="989" t="str">
        <f t="shared" si="2486"/>
        <v/>
      </c>
      <c r="CM610" s="988" t="str">
        <f t="shared" si="2486"/>
        <v/>
      </c>
      <c r="CN610" s="533" t="str">
        <f t="shared" si="2471"/>
        <v/>
      </c>
      <c r="CO610" s="534" t="str">
        <f t="shared" si="2471"/>
        <v/>
      </c>
      <c r="CP610" s="535" t="str">
        <f t="shared" si="2471"/>
        <v/>
      </c>
      <c r="CQ610" s="535" t="str">
        <f t="shared" si="2471"/>
        <v/>
      </c>
      <c r="CR610" s="535" t="str">
        <f t="shared" si="2471"/>
        <v/>
      </c>
      <c r="CS610" s="535" t="str">
        <f t="shared" si="2471"/>
        <v/>
      </c>
      <c r="CT610" s="535" t="str">
        <f t="shared" si="2471"/>
        <v/>
      </c>
      <c r="CU610" s="536" t="str">
        <f t="shared" si="2471"/>
        <v/>
      </c>
      <c r="CV610" s="536" t="str">
        <f t="shared" si="2471"/>
        <v/>
      </c>
      <c r="CW610" s="536" t="str">
        <f t="shared" si="2471"/>
        <v/>
      </c>
      <c r="CX610" s="535" t="str">
        <f t="shared" si="2472"/>
        <v/>
      </c>
      <c r="CY610" s="535" t="str">
        <f t="shared" si="2472"/>
        <v/>
      </c>
      <c r="CZ610" s="535" t="str">
        <f t="shared" si="2472"/>
        <v/>
      </c>
      <c r="DA610" s="535" t="str">
        <f t="shared" si="2472"/>
        <v/>
      </c>
      <c r="DB610" s="535" t="str">
        <f t="shared" si="2472"/>
        <v/>
      </c>
      <c r="DC610" s="534" t="str">
        <f t="shared" si="2472"/>
        <v/>
      </c>
      <c r="DD610" s="533" t="str">
        <f t="shared" si="2472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290</v>
      </c>
      <c r="B611" s="612" t="str">
        <f t="shared" ref="B611:K611" si="2487">IF(B610="","",B607*B610)</f>
        <v/>
      </c>
      <c r="C611" s="612" t="str">
        <f t="shared" si="2487"/>
        <v/>
      </c>
      <c r="D611" s="612" t="str">
        <f t="shared" si="2487"/>
        <v/>
      </c>
      <c r="E611" s="612" t="str">
        <f t="shared" si="2487"/>
        <v/>
      </c>
      <c r="F611" s="612" t="str">
        <f t="shared" si="2487"/>
        <v/>
      </c>
      <c r="G611" s="612" t="str">
        <f t="shared" si="2487"/>
        <v/>
      </c>
      <c r="H611" s="612" t="str">
        <f t="shared" si="2487"/>
        <v/>
      </c>
      <c r="I611" s="612" t="str">
        <f t="shared" si="2487"/>
        <v/>
      </c>
      <c r="J611" s="612" t="str">
        <f t="shared" si="2487"/>
        <v/>
      </c>
      <c r="K611" s="612" t="str">
        <f t="shared" si="2487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8">IF(T610="","",T607*T610)</f>
        <v/>
      </c>
      <c r="U611" s="612" t="str">
        <f t="shared" si="2488"/>
        <v/>
      </c>
      <c r="V611" s="612" t="str">
        <f t="shared" si="2488"/>
        <v/>
      </c>
      <c r="W611" s="612" t="str">
        <f t="shared" si="2488"/>
        <v/>
      </c>
      <c r="X611" s="612" t="str">
        <f t="shared" si="2488"/>
        <v/>
      </c>
      <c r="Y611" s="612" t="str">
        <f t="shared" si="2488"/>
        <v/>
      </c>
      <c r="Z611" s="612" t="str">
        <f t="shared" si="2488"/>
        <v/>
      </c>
      <c r="AA611" s="612" t="str">
        <f t="shared" si="2488"/>
        <v/>
      </c>
      <c r="AB611" s="612" t="str">
        <f t="shared" si="2488"/>
        <v/>
      </c>
      <c r="AC611" s="612" t="str">
        <f t="shared" si="2488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89">IF(AL610="","",AL607*AL610)</f>
        <v/>
      </c>
      <c r="AM611" s="612" t="str">
        <f t="shared" si="2489"/>
        <v/>
      </c>
      <c r="AN611" s="612" t="str">
        <f t="shared" si="2489"/>
        <v/>
      </c>
      <c r="AO611" s="612" t="str">
        <f t="shared" si="2489"/>
        <v/>
      </c>
      <c r="AP611" s="612" t="str">
        <f t="shared" si="2489"/>
        <v/>
      </c>
      <c r="AQ611" s="612" t="str">
        <f t="shared" si="2489"/>
        <v/>
      </c>
      <c r="AR611" s="612" t="str">
        <f t="shared" si="2489"/>
        <v/>
      </c>
      <c r="AS611" s="612" t="str">
        <f t="shared" si="2489"/>
        <v/>
      </c>
      <c r="AT611" s="612" t="str">
        <f t="shared" si="2489"/>
        <v/>
      </c>
      <c r="AU611" s="612" t="str">
        <f t="shared" si="2489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0">IF(BD610="","",BD607*BD610)</f>
        <v/>
      </c>
      <c r="BE611" s="1201" t="str">
        <f t="shared" si="2490"/>
        <v/>
      </c>
      <c r="BF611" s="1201" t="str">
        <f t="shared" si="2490"/>
        <v/>
      </c>
      <c r="BG611" s="1201" t="str">
        <f t="shared" si="2490"/>
        <v/>
      </c>
      <c r="BH611" s="1201" t="str">
        <f t="shared" si="2490"/>
        <v/>
      </c>
      <c r="BI611" s="1201" t="str">
        <f t="shared" si="2490"/>
        <v/>
      </c>
      <c r="BJ611" s="1201" t="str">
        <f t="shared" si="2490"/>
        <v/>
      </c>
      <c r="BK611" s="1201" t="str">
        <f t="shared" si="2490"/>
        <v/>
      </c>
      <c r="BL611" s="1201" t="str">
        <f t="shared" si="2490"/>
        <v/>
      </c>
      <c r="BM611" s="1201" t="str">
        <f t="shared" si="2490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6"/>
        <v/>
      </c>
      <c r="CE611" s="989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1"/>
        <v/>
      </c>
      <c r="CG611" s="989" t="str">
        <f t="shared" si="2491"/>
        <v/>
      </c>
      <c r="CH611" s="990" t="str">
        <f t="shared" si="2491"/>
        <v/>
      </c>
      <c r="CI611" s="990" t="str">
        <f t="shared" si="2491"/>
        <v/>
      </c>
      <c r="CJ611" s="989" t="str">
        <f t="shared" si="2491"/>
        <v/>
      </c>
      <c r="CK611" s="989" t="str">
        <f t="shared" si="2491"/>
        <v/>
      </c>
      <c r="CL611" s="989" t="str">
        <f t="shared" si="2491"/>
        <v/>
      </c>
      <c r="CM611" s="988" t="str">
        <f t="shared" si="2491"/>
        <v/>
      </c>
      <c r="CN611" s="533" t="str">
        <f t="shared" si="2471"/>
        <v/>
      </c>
      <c r="CO611" s="534" t="str">
        <f t="shared" si="2471"/>
        <v/>
      </c>
      <c r="CP611" s="535" t="str">
        <f t="shared" si="2471"/>
        <v/>
      </c>
      <c r="CQ611" s="535" t="str">
        <f t="shared" si="2471"/>
        <v/>
      </c>
      <c r="CR611" s="535" t="str">
        <f t="shared" si="2471"/>
        <v/>
      </c>
      <c r="CS611" s="535" t="str">
        <f t="shared" si="2471"/>
        <v/>
      </c>
      <c r="CT611" s="535" t="str">
        <f t="shared" si="2471"/>
        <v/>
      </c>
      <c r="CU611" s="536" t="str">
        <f t="shared" si="2471"/>
        <v/>
      </c>
      <c r="CV611" s="536" t="str">
        <f t="shared" si="2471"/>
        <v/>
      </c>
      <c r="CW611" s="536" t="str">
        <f t="shared" si="2471"/>
        <v/>
      </c>
      <c r="CX611" s="535" t="str">
        <f t="shared" si="2472"/>
        <v/>
      </c>
      <c r="CY611" s="535" t="str">
        <f t="shared" si="2472"/>
        <v/>
      </c>
      <c r="CZ611" s="535" t="str">
        <f t="shared" si="2472"/>
        <v/>
      </c>
      <c r="DA611" s="535" t="str">
        <f t="shared" si="2472"/>
        <v/>
      </c>
      <c r="DB611" s="535" t="str">
        <f t="shared" si="2472"/>
        <v/>
      </c>
      <c r="DC611" s="534" t="str">
        <f t="shared" si="2472"/>
        <v/>
      </c>
      <c r="DD611" s="533" t="str">
        <f t="shared" si="2472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751</v>
      </c>
      <c r="B612" s="624" t="s">
        <v>267</v>
      </c>
      <c r="C612" s="624" t="s">
        <v>267</v>
      </c>
      <c r="D612" s="624" t="s">
        <v>267</v>
      </c>
      <c r="E612" s="624" t="s">
        <v>267</v>
      </c>
      <c r="F612" s="624" t="s">
        <v>267</v>
      </c>
      <c r="G612" s="624" t="s">
        <v>267</v>
      </c>
      <c r="H612" s="624" t="s">
        <v>267</v>
      </c>
      <c r="I612" s="624" t="s">
        <v>267</v>
      </c>
      <c r="J612" s="624" t="s">
        <v>267</v>
      </c>
      <c r="K612" s="624" t="s">
        <v>267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267</v>
      </c>
      <c r="U612" s="624" t="s">
        <v>267</v>
      </c>
      <c r="V612" s="624" t="s">
        <v>267</v>
      </c>
      <c r="W612" s="624" t="s">
        <v>267</v>
      </c>
      <c r="X612" s="624" t="s">
        <v>267</v>
      </c>
      <c r="Y612" s="624" t="s">
        <v>267</v>
      </c>
      <c r="Z612" s="624" t="s">
        <v>267</v>
      </c>
      <c r="AA612" s="624" t="s">
        <v>267</v>
      </c>
      <c r="AB612" s="624" t="s">
        <v>267</v>
      </c>
      <c r="AC612" s="624" t="s">
        <v>267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267</v>
      </c>
      <c r="AM612" s="624" t="s">
        <v>267</v>
      </c>
      <c r="AN612" s="624" t="s">
        <v>267</v>
      </c>
      <c r="AO612" s="624" t="s">
        <v>267</v>
      </c>
      <c r="AP612" s="624" t="s">
        <v>267</v>
      </c>
      <c r="AQ612" s="624" t="s">
        <v>267</v>
      </c>
      <c r="AR612" s="624" t="s">
        <v>267</v>
      </c>
      <c r="AS612" s="624" t="s">
        <v>267</v>
      </c>
      <c r="AT612" s="624" t="s">
        <v>267</v>
      </c>
      <c r="AU612" s="624" t="s">
        <v>267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267</v>
      </c>
      <c r="BE612" s="1204" t="s">
        <v>267</v>
      </c>
      <c r="BF612" s="1204" t="s">
        <v>267</v>
      </c>
      <c r="BG612" s="1204" t="s">
        <v>267</v>
      </c>
      <c r="BH612" s="1204" t="s">
        <v>267</v>
      </c>
      <c r="BI612" s="1204" t="s">
        <v>267</v>
      </c>
      <c r="BJ612" s="1204" t="s">
        <v>267</v>
      </c>
      <c r="BK612" s="1204" t="s">
        <v>267</v>
      </c>
      <c r="BL612" s="1204" t="s">
        <v>267</v>
      </c>
      <c r="BM612" s="1204" t="s">
        <v>267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296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2"/>
        <v/>
      </c>
      <c r="CF613" s="989" t="str">
        <f t="shared" si="2492"/>
        <v/>
      </c>
      <c r="CG613" s="989" t="str">
        <f t="shared" si="2492"/>
        <v/>
      </c>
      <c r="CH613" s="990" t="str">
        <f t="shared" si="2492"/>
        <v/>
      </c>
      <c r="CI613" s="990" t="str">
        <f t="shared" si="2492"/>
        <v/>
      </c>
      <c r="CJ613" s="989" t="str">
        <f t="shared" si="2492"/>
        <v/>
      </c>
      <c r="CK613" s="989" t="str">
        <f t="shared" si="2492"/>
        <v/>
      </c>
      <c r="CL613" s="989" t="str">
        <f t="shared" si="2492"/>
        <v/>
      </c>
      <c r="CM613" s="988" t="str">
        <f t="shared" si="2492"/>
        <v/>
      </c>
      <c r="CN613" s="533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3"/>
        <v/>
      </c>
      <c r="CP613" s="535" t="str">
        <f t="shared" si="2493"/>
        <v/>
      </c>
      <c r="CQ613" s="535" t="str">
        <f t="shared" si="2493"/>
        <v/>
      </c>
      <c r="CR613" s="535" t="str">
        <f t="shared" si="2493"/>
        <v/>
      </c>
      <c r="CS613" s="535" t="str">
        <f t="shared" si="2493"/>
        <v/>
      </c>
      <c r="CT613" s="535" t="str">
        <f t="shared" si="2493"/>
        <v/>
      </c>
      <c r="CU613" s="536" t="str">
        <f t="shared" si="2493"/>
        <v/>
      </c>
      <c r="CV613" s="536" t="str">
        <f t="shared" si="2493"/>
        <v/>
      </c>
      <c r="CW613" s="536" t="str">
        <f t="shared" si="2493"/>
        <v/>
      </c>
      <c r="CX613" s="535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4"/>
        <v/>
      </c>
      <c r="CZ613" s="535" t="str">
        <f t="shared" si="2494"/>
        <v/>
      </c>
      <c r="DA613" s="535" t="str">
        <f t="shared" si="2494"/>
        <v/>
      </c>
      <c r="DB613" s="535" t="str">
        <f t="shared" si="2494"/>
        <v/>
      </c>
      <c r="DC613" s="534" t="str">
        <f t="shared" si="2494"/>
        <v/>
      </c>
      <c r="DD613" s="533" t="str">
        <f t="shared" si="2494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288</v>
      </c>
      <c r="B614" s="595">
        <f>530*$K$1</f>
        <v>2219.0039999999999</v>
      </c>
      <c r="C614" s="595">
        <f t="shared" ref="C614:K614" si="2495">530*$K$1</f>
        <v>2219.0039999999999</v>
      </c>
      <c r="D614" s="595">
        <f t="shared" si="2495"/>
        <v>2219.0039999999999</v>
      </c>
      <c r="E614" s="595">
        <f t="shared" si="2495"/>
        <v>2219.0039999999999</v>
      </c>
      <c r="F614" s="595">
        <f t="shared" si="2495"/>
        <v>2219.0039999999999</v>
      </c>
      <c r="G614" s="595">
        <f t="shared" si="2495"/>
        <v>2219.0039999999999</v>
      </c>
      <c r="H614" s="595">
        <f t="shared" si="2495"/>
        <v>2219.0039999999999</v>
      </c>
      <c r="I614" s="595">
        <f t="shared" si="2495"/>
        <v>2219.0039999999999</v>
      </c>
      <c r="J614" s="595">
        <f t="shared" si="2495"/>
        <v>2219.0039999999999</v>
      </c>
      <c r="K614" s="595">
        <f t="shared" si="2495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6">530*$K$1</f>
        <v>2219.0039999999999</v>
      </c>
      <c r="V614" s="595">
        <f t="shared" si="2496"/>
        <v>2219.0039999999999</v>
      </c>
      <c r="W614" s="595">
        <f t="shared" si="2496"/>
        <v>2219.0039999999999</v>
      </c>
      <c r="X614" s="595">
        <f t="shared" si="2496"/>
        <v>2219.0039999999999</v>
      </c>
      <c r="Y614" s="595">
        <f t="shared" si="2496"/>
        <v>2219.0039999999999</v>
      </c>
      <c r="Z614" s="595">
        <f t="shared" si="2496"/>
        <v>2219.0039999999999</v>
      </c>
      <c r="AA614" s="595">
        <f t="shared" si="2496"/>
        <v>2219.0039999999999</v>
      </c>
      <c r="AB614" s="595">
        <f t="shared" si="2496"/>
        <v>2219.0039999999999</v>
      </c>
      <c r="AC614" s="595">
        <f t="shared" si="2496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7">530*$K$1</f>
        <v>2219.0039999999999</v>
      </c>
      <c r="AN614" s="595">
        <f t="shared" si="2497"/>
        <v>2219.0039999999999</v>
      </c>
      <c r="AO614" s="595">
        <f t="shared" si="2497"/>
        <v>2219.0039999999999</v>
      </c>
      <c r="AP614" s="595">
        <f t="shared" si="2497"/>
        <v>2219.0039999999999</v>
      </c>
      <c r="AQ614" s="595">
        <f t="shared" si="2497"/>
        <v>2219.0039999999999</v>
      </c>
      <c r="AR614" s="595">
        <f t="shared" si="2497"/>
        <v>2219.0039999999999</v>
      </c>
      <c r="AS614" s="595">
        <f t="shared" si="2497"/>
        <v>2219.0039999999999</v>
      </c>
      <c r="AT614" s="595">
        <f t="shared" si="2497"/>
        <v>2219.0039999999999</v>
      </c>
      <c r="AU614" s="595">
        <f t="shared" si="2497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8">530*$K$1</f>
        <v>2219.0039999999999</v>
      </c>
      <c r="BF614" s="1196">
        <f t="shared" si="2498"/>
        <v>2219.0039999999999</v>
      </c>
      <c r="BG614" s="1196">
        <f t="shared" si="2498"/>
        <v>2219.0039999999999</v>
      </c>
      <c r="BH614" s="1196">
        <f t="shared" si="2498"/>
        <v>2219.0039999999999</v>
      </c>
      <c r="BI614" s="1196">
        <f t="shared" si="2498"/>
        <v>2219.0039999999999</v>
      </c>
      <c r="BJ614" s="1196">
        <f t="shared" si="2498"/>
        <v>2219.0039999999999</v>
      </c>
      <c r="BK614" s="1196">
        <f t="shared" si="2498"/>
        <v>2219.0039999999999</v>
      </c>
      <c r="BL614" s="1196">
        <f t="shared" si="2498"/>
        <v>2219.0039999999999</v>
      </c>
      <c r="BM614" s="1196">
        <f t="shared" si="2498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99">530*$K$1</f>
        <v>2219.0039999999999</v>
      </c>
      <c r="BW614" s="595">
        <f t="shared" si="2499"/>
        <v>2219.0039999999999</v>
      </c>
      <c r="BX614" s="595">
        <f t="shared" si="2499"/>
        <v>2219.0039999999999</v>
      </c>
      <c r="BY614" s="595">
        <f t="shared" si="2499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2"/>
        <v>2219.0039999999999</v>
      </c>
      <c r="CE614" s="989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0"/>
        <v>2219.0039999999999</v>
      </c>
      <c r="CG614" s="989">
        <f t="shared" si="2500"/>
        <v>2219.0039999999999</v>
      </c>
      <c r="CH614" s="990">
        <f t="shared" si="2500"/>
        <v>2219.0039999999999</v>
      </c>
      <c r="CI614" s="990">
        <f t="shared" si="2500"/>
        <v>2219.0039999999999</v>
      </c>
      <c r="CJ614" s="989">
        <f t="shared" si="2500"/>
        <v>2219.0039999999999</v>
      </c>
      <c r="CK614" s="989">
        <f t="shared" si="2500"/>
        <v>2219.0039999999999</v>
      </c>
      <c r="CL614" s="989">
        <f t="shared" si="2500"/>
        <v>2219.0039999999999</v>
      </c>
      <c r="CM614" s="988">
        <f t="shared" si="2500"/>
        <v>2219.0039999999999</v>
      </c>
      <c r="CN614" s="533" t="str">
        <f t="shared" si="2493"/>
        <v/>
      </c>
      <c r="CO614" s="534" t="str">
        <f t="shared" si="2493"/>
        <v/>
      </c>
      <c r="CP614" s="535" t="str">
        <f t="shared" si="2493"/>
        <v/>
      </c>
      <c r="CQ614" s="535" t="str">
        <f t="shared" si="2493"/>
        <v/>
      </c>
      <c r="CR614" s="535">
        <f t="shared" si="2493"/>
        <v>2219.0039999999999</v>
      </c>
      <c r="CS614" s="535">
        <f t="shared" si="2493"/>
        <v>2219.0039999999999</v>
      </c>
      <c r="CT614" s="535">
        <f t="shared" si="2493"/>
        <v>2219.0039999999999</v>
      </c>
      <c r="CU614" s="536">
        <f t="shared" si="2493"/>
        <v>2219.0039999999999</v>
      </c>
      <c r="CV614" s="536">
        <f t="shared" si="2493"/>
        <v>2219.0039999999999</v>
      </c>
      <c r="CW614" s="536">
        <f t="shared" si="2493"/>
        <v>2219.0039999999999</v>
      </c>
      <c r="CX614" s="535">
        <f t="shared" si="2494"/>
        <v>2219.0039999999999</v>
      </c>
      <c r="CY614" s="535">
        <f t="shared" si="2494"/>
        <v>2219.0039999999999</v>
      </c>
      <c r="CZ614" s="535">
        <f t="shared" si="2494"/>
        <v>2219.0039999999999</v>
      </c>
      <c r="DA614" s="535">
        <f t="shared" si="2494"/>
        <v>2219.0039999999999</v>
      </c>
      <c r="DB614" s="535" t="str">
        <f t="shared" si="2494"/>
        <v/>
      </c>
      <c r="DC614" s="534" t="str">
        <f t="shared" si="2494"/>
        <v/>
      </c>
      <c r="DD614" s="533" t="str">
        <f t="shared" si="2494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226</v>
      </c>
      <c r="B615" s="615" t="str">
        <f t="shared" ref="B615:K615" si="2501">IF(B613="","",B613*B614/B$46/365/$G$1)</f>
        <v/>
      </c>
      <c r="C615" s="615" t="str">
        <f t="shared" si="2501"/>
        <v/>
      </c>
      <c r="D615" s="615" t="str">
        <f t="shared" si="2501"/>
        <v/>
      </c>
      <c r="E615" s="615" t="str">
        <f t="shared" si="2501"/>
        <v/>
      </c>
      <c r="F615" s="615" t="str">
        <f t="shared" si="2501"/>
        <v/>
      </c>
      <c r="G615" s="615" t="str">
        <f t="shared" si="2501"/>
        <v/>
      </c>
      <c r="H615" s="615" t="str">
        <f t="shared" si="2501"/>
        <v/>
      </c>
      <c r="I615" s="615" t="str">
        <f t="shared" si="2501"/>
        <v/>
      </c>
      <c r="J615" s="615" t="str">
        <f t="shared" si="2501"/>
        <v/>
      </c>
      <c r="K615" s="615" t="str">
        <f t="shared" si="2501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2">IF(T613="","",T613*T614/T$46/365/$G$1)</f>
        <v/>
      </c>
      <c r="U615" s="615" t="str">
        <f t="shared" si="2502"/>
        <v/>
      </c>
      <c r="V615" s="615" t="str">
        <f t="shared" si="2502"/>
        <v/>
      </c>
      <c r="W615" s="615" t="str">
        <f t="shared" si="2502"/>
        <v/>
      </c>
      <c r="X615" s="615" t="str">
        <f t="shared" si="2502"/>
        <v/>
      </c>
      <c r="Y615" s="615" t="str">
        <f t="shared" si="2502"/>
        <v/>
      </c>
      <c r="Z615" s="615" t="str">
        <f t="shared" si="2502"/>
        <v/>
      </c>
      <c r="AA615" s="615" t="str">
        <f t="shared" si="2502"/>
        <v/>
      </c>
      <c r="AB615" s="615" t="str">
        <f t="shared" si="2502"/>
        <v/>
      </c>
      <c r="AC615" s="615" t="str">
        <f t="shared" si="2502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3">IF(AL613="","",AL613*AL614/AL$46/365/$G$1)</f>
        <v/>
      </c>
      <c r="AM615" s="615" t="str">
        <f t="shared" si="2503"/>
        <v/>
      </c>
      <c r="AN615" s="615" t="str">
        <f t="shared" si="2503"/>
        <v/>
      </c>
      <c r="AO615" s="615" t="str">
        <f t="shared" si="2503"/>
        <v/>
      </c>
      <c r="AP615" s="615" t="str">
        <f t="shared" si="2503"/>
        <v/>
      </c>
      <c r="AQ615" s="615" t="str">
        <f t="shared" si="2503"/>
        <v/>
      </c>
      <c r="AR615" s="615" t="str">
        <f t="shared" si="2503"/>
        <v/>
      </c>
      <c r="AS615" s="615" t="str">
        <f t="shared" si="2503"/>
        <v/>
      </c>
      <c r="AT615" s="615" t="str">
        <f t="shared" si="2503"/>
        <v/>
      </c>
      <c r="AU615" s="615" t="str">
        <f t="shared" si="2503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4">IF(BD613="","",BD613*BD614/BD$46/365/$G$1)</f>
        <v/>
      </c>
      <c r="BE615" s="1202" t="str">
        <f t="shared" si="2504"/>
        <v/>
      </c>
      <c r="BF615" s="1202" t="str">
        <f t="shared" si="2504"/>
        <v/>
      </c>
      <c r="BG615" s="1202" t="str">
        <f t="shared" si="2504"/>
        <v/>
      </c>
      <c r="BH615" s="1202" t="str">
        <f t="shared" si="2504"/>
        <v/>
      </c>
      <c r="BI615" s="1202" t="str">
        <f t="shared" si="2504"/>
        <v/>
      </c>
      <c r="BJ615" s="1202" t="str">
        <f t="shared" si="2504"/>
        <v/>
      </c>
      <c r="BK615" s="1202" t="str">
        <f t="shared" si="2504"/>
        <v/>
      </c>
      <c r="BL615" s="1202" t="str">
        <f t="shared" si="2504"/>
        <v/>
      </c>
      <c r="BM615" s="1202" t="str">
        <f t="shared" si="2504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5">IF(DE615&lt;3,"",(SUM(B615:R615)-MIN(B615:R615)-MAX(B615:R615))/(DE615-2))</f>
        <v/>
      </c>
      <c r="CA615" s="607" t="str">
        <f t="shared" ref="CA615" si="2506">IF(DF615&lt;3,"",(SUM(T615:AJ615)-MIN(T615:AJ615)-MAX(T615:AJ615))/(DF615-2))</f>
        <v/>
      </c>
      <c r="CB615" s="607" t="str">
        <f t="shared" ref="CB615" si="2507">IF(DG615&lt;3,"",(SUM(AL615:BB615)-MIN(AL615:BB615)-MAX(AL615:BB615))/(DG615-2))</f>
        <v/>
      </c>
      <c r="CC615" s="673" t="str">
        <f t="shared" ref="CC615" si="2508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0"/>
        <v/>
      </c>
      <c r="CF615" s="992" t="str">
        <f t="shared" si="2500"/>
        <v/>
      </c>
      <c r="CG615" s="992" t="str">
        <f t="shared" si="2500"/>
        <v/>
      </c>
      <c r="CH615" s="993" t="str">
        <f t="shared" si="2500"/>
        <v/>
      </c>
      <c r="CI615" s="993" t="str">
        <f t="shared" si="2500"/>
        <v/>
      </c>
      <c r="CJ615" s="992" t="str">
        <f t="shared" si="2500"/>
        <v/>
      </c>
      <c r="CK615" s="992" t="str">
        <f t="shared" si="2500"/>
        <v/>
      </c>
      <c r="CL615" s="992" t="str">
        <f t="shared" si="2500"/>
        <v/>
      </c>
      <c r="CM615" s="991" t="str">
        <f t="shared" si="2500"/>
        <v/>
      </c>
      <c r="CN615" s="521" t="str">
        <f t="shared" si="2493"/>
        <v/>
      </c>
      <c r="CO615" s="522" t="str">
        <f t="shared" si="2493"/>
        <v/>
      </c>
      <c r="CP615" s="523" t="str">
        <f t="shared" si="2493"/>
        <v/>
      </c>
      <c r="CQ615" s="523" t="str">
        <f t="shared" si="2493"/>
        <v/>
      </c>
      <c r="CR615" s="523" t="str">
        <f t="shared" si="2493"/>
        <v/>
      </c>
      <c r="CS615" s="523" t="str">
        <f t="shared" si="2493"/>
        <v/>
      </c>
      <c r="CT615" s="523" t="str">
        <f t="shared" si="2493"/>
        <v/>
      </c>
      <c r="CU615" s="524" t="str">
        <f t="shared" si="2493"/>
        <v/>
      </c>
      <c r="CV615" s="524" t="str">
        <f t="shared" si="2493"/>
        <v/>
      </c>
      <c r="CW615" s="524" t="str">
        <f t="shared" si="2493"/>
        <v/>
      </c>
      <c r="CX615" s="523" t="str">
        <f t="shared" si="2494"/>
        <v/>
      </c>
      <c r="CY615" s="523" t="str">
        <f t="shared" si="2494"/>
        <v/>
      </c>
      <c r="CZ615" s="523" t="str">
        <f t="shared" si="2494"/>
        <v/>
      </c>
      <c r="DA615" s="523" t="str">
        <f t="shared" si="2494"/>
        <v/>
      </c>
      <c r="DB615" s="523" t="str">
        <f t="shared" si="2494"/>
        <v/>
      </c>
      <c r="DC615" s="522" t="str">
        <f t="shared" si="2494"/>
        <v/>
      </c>
      <c r="DD615" s="521" t="str">
        <f t="shared" si="2494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291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09"/>
        <v/>
      </c>
      <c r="CF616" s="989" t="str">
        <f t="shared" si="2509"/>
        <v/>
      </c>
      <c r="CG616" s="989" t="str">
        <f t="shared" si="2509"/>
        <v/>
      </c>
      <c r="CH616" s="990" t="str">
        <f t="shared" si="2509"/>
        <v/>
      </c>
      <c r="CI616" s="990" t="str">
        <f t="shared" si="2509"/>
        <v/>
      </c>
      <c r="CJ616" s="989" t="str">
        <f t="shared" si="2509"/>
        <v/>
      </c>
      <c r="CK616" s="989" t="str">
        <f t="shared" si="2509"/>
        <v/>
      </c>
      <c r="CL616" s="989" t="str">
        <f t="shared" si="2509"/>
        <v/>
      </c>
      <c r="CM616" s="988" t="str">
        <f t="shared" si="2509"/>
        <v/>
      </c>
      <c r="CN616" s="533" t="str">
        <f t="shared" si="2493"/>
        <v/>
      </c>
      <c r="CO616" s="534" t="str">
        <f t="shared" si="2493"/>
        <v/>
      </c>
      <c r="CP616" s="535" t="str">
        <f t="shared" si="2493"/>
        <v/>
      </c>
      <c r="CQ616" s="535" t="str">
        <f t="shared" si="2493"/>
        <v/>
      </c>
      <c r="CR616" s="535" t="str">
        <f t="shared" si="2493"/>
        <v/>
      </c>
      <c r="CS616" s="535" t="str">
        <f t="shared" si="2493"/>
        <v/>
      </c>
      <c r="CT616" s="535" t="str">
        <f t="shared" si="2493"/>
        <v/>
      </c>
      <c r="CU616" s="536" t="str">
        <f t="shared" si="2493"/>
        <v/>
      </c>
      <c r="CV616" s="536" t="str">
        <f t="shared" si="2493"/>
        <v/>
      </c>
      <c r="CW616" s="536" t="str">
        <f t="shared" si="2493"/>
        <v/>
      </c>
      <c r="CX616" s="535" t="str">
        <f t="shared" si="2494"/>
        <v/>
      </c>
      <c r="CY616" s="535" t="str">
        <f t="shared" si="2494"/>
        <v/>
      </c>
      <c r="CZ616" s="535" t="str">
        <f t="shared" si="2494"/>
        <v/>
      </c>
      <c r="DA616" s="535" t="str">
        <f t="shared" si="2494"/>
        <v/>
      </c>
      <c r="DB616" s="535" t="str">
        <f t="shared" si="2494"/>
        <v/>
      </c>
      <c r="DC616" s="534" t="str">
        <f t="shared" si="2494"/>
        <v/>
      </c>
      <c r="DD616" s="533" t="str">
        <f t="shared" si="2494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290</v>
      </c>
      <c r="B617" s="612" t="str">
        <f t="shared" ref="B617:K617" si="2510">IF(B616="","",B613*B616)</f>
        <v/>
      </c>
      <c r="C617" s="612" t="str">
        <f t="shared" si="2510"/>
        <v/>
      </c>
      <c r="D617" s="612" t="str">
        <f t="shared" si="2510"/>
        <v/>
      </c>
      <c r="E617" s="612" t="str">
        <f t="shared" si="2510"/>
        <v/>
      </c>
      <c r="F617" s="612" t="str">
        <f t="shared" si="2510"/>
        <v/>
      </c>
      <c r="G617" s="612" t="str">
        <f t="shared" si="2510"/>
        <v/>
      </c>
      <c r="H617" s="612" t="str">
        <f t="shared" si="2510"/>
        <v/>
      </c>
      <c r="I617" s="612" t="str">
        <f t="shared" si="2510"/>
        <v/>
      </c>
      <c r="J617" s="612" t="str">
        <f t="shared" si="2510"/>
        <v/>
      </c>
      <c r="K617" s="612" t="str">
        <f t="shared" si="2510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1">IF(T616="","",T613*T616)</f>
        <v/>
      </c>
      <c r="U617" s="612" t="str">
        <f t="shared" si="2511"/>
        <v/>
      </c>
      <c r="V617" s="612" t="str">
        <f t="shared" si="2511"/>
        <v/>
      </c>
      <c r="W617" s="612" t="str">
        <f t="shared" si="2511"/>
        <v/>
      </c>
      <c r="X617" s="612" t="str">
        <f t="shared" si="2511"/>
        <v/>
      </c>
      <c r="Y617" s="612" t="str">
        <f t="shared" si="2511"/>
        <v/>
      </c>
      <c r="Z617" s="612" t="str">
        <f t="shared" si="2511"/>
        <v/>
      </c>
      <c r="AA617" s="612" t="str">
        <f t="shared" si="2511"/>
        <v/>
      </c>
      <c r="AB617" s="612" t="str">
        <f t="shared" si="2511"/>
        <v/>
      </c>
      <c r="AC617" s="612" t="str">
        <f t="shared" si="2511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2">IF(AL616="","",AL613*AL616)</f>
        <v/>
      </c>
      <c r="AM617" s="612" t="str">
        <f t="shared" si="2512"/>
        <v/>
      </c>
      <c r="AN617" s="612" t="str">
        <f t="shared" si="2512"/>
        <v/>
      </c>
      <c r="AO617" s="612" t="str">
        <f t="shared" si="2512"/>
        <v/>
      </c>
      <c r="AP617" s="612" t="str">
        <f t="shared" si="2512"/>
        <v/>
      </c>
      <c r="AQ617" s="612" t="str">
        <f t="shared" si="2512"/>
        <v/>
      </c>
      <c r="AR617" s="612" t="str">
        <f t="shared" si="2512"/>
        <v/>
      </c>
      <c r="AS617" s="612" t="str">
        <f t="shared" si="2512"/>
        <v/>
      </c>
      <c r="AT617" s="612" t="str">
        <f t="shared" si="2512"/>
        <v/>
      </c>
      <c r="AU617" s="612" t="str">
        <f t="shared" si="2512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3">IF(BD616="","",BD613*BD616)</f>
        <v/>
      </c>
      <c r="BE617" s="1201" t="str">
        <f t="shared" si="2513"/>
        <v/>
      </c>
      <c r="BF617" s="1201" t="str">
        <f t="shared" si="2513"/>
        <v/>
      </c>
      <c r="BG617" s="1201" t="str">
        <f t="shared" si="2513"/>
        <v/>
      </c>
      <c r="BH617" s="1201" t="str">
        <f t="shared" si="2513"/>
        <v/>
      </c>
      <c r="BI617" s="1201" t="str">
        <f t="shared" si="2513"/>
        <v/>
      </c>
      <c r="BJ617" s="1201" t="str">
        <f t="shared" si="2513"/>
        <v/>
      </c>
      <c r="BK617" s="1201" t="str">
        <f t="shared" si="2513"/>
        <v/>
      </c>
      <c r="BL617" s="1201" t="str">
        <f t="shared" si="2513"/>
        <v/>
      </c>
      <c r="BM617" s="1201" t="str">
        <f t="shared" si="2513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09"/>
        <v/>
      </c>
      <c r="CE617" s="989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4"/>
        <v/>
      </c>
      <c r="CG617" s="989" t="str">
        <f t="shared" si="2514"/>
        <v/>
      </c>
      <c r="CH617" s="990" t="str">
        <f t="shared" si="2514"/>
        <v/>
      </c>
      <c r="CI617" s="990" t="str">
        <f t="shared" si="2514"/>
        <v/>
      </c>
      <c r="CJ617" s="989" t="str">
        <f t="shared" si="2514"/>
        <v/>
      </c>
      <c r="CK617" s="989" t="str">
        <f t="shared" si="2514"/>
        <v/>
      </c>
      <c r="CL617" s="989" t="str">
        <f t="shared" si="2514"/>
        <v/>
      </c>
      <c r="CM617" s="988" t="str">
        <f t="shared" si="2514"/>
        <v/>
      </c>
      <c r="CN617" s="533" t="str">
        <f t="shared" si="2493"/>
        <v/>
      </c>
      <c r="CO617" s="534" t="str">
        <f t="shared" si="2493"/>
        <v/>
      </c>
      <c r="CP617" s="535" t="str">
        <f t="shared" si="2493"/>
        <v/>
      </c>
      <c r="CQ617" s="535" t="str">
        <f t="shared" si="2493"/>
        <v/>
      </c>
      <c r="CR617" s="535" t="str">
        <f t="shared" si="2493"/>
        <v/>
      </c>
      <c r="CS617" s="535" t="str">
        <f t="shared" si="2493"/>
        <v/>
      </c>
      <c r="CT617" s="535" t="str">
        <f t="shared" si="2493"/>
        <v/>
      </c>
      <c r="CU617" s="536" t="str">
        <f t="shared" si="2493"/>
        <v/>
      </c>
      <c r="CV617" s="536" t="str">
        <f t="shared" si="2493"/>
        <v/>
      </c>
      <c r="CW617" s="536" t="str">
        <f t="shared" si="2493"/>
        <v/>
      </c>
      <c r="CX617" s="535" t="str">
        <f t="shared" si="2494"/>
        <v/>
      </c>
      <c r="CY617" s="535" t="str">
        <f t="shared" si="2494"/>
        <v/>
      </c>
      <c r="CZ617" s="535" t="str">
        <f t="shared" si="2494"/>
        <v/>
      </c>
      <c r="DA617" s="535" t="str">
        <f t="shared" si="2494"/>
        <v/>
      </c>
      <c r="DB617" s="535" t="str">
        <f t="shared" si="2494"/>
        <v/>
      </c>
      <c r="DC617" s="534" t="str">
        <f t="shared" si="2494"/>
        <v/>
      </c>
      <c r="DD617" s="533" t="str">
        <f t="shared" si="2494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746</v>
      </c>
      <c r="B618" s="624" t="s">
        <v>267</v>
      </c>
      <c r="C618" s="624" t="s">
        <v>267</v>
      </c>
      <c r="D618" s="624" t="s">
        <v>267</v>
      </c>
      <c r="E618" s="624" t="s">
        <v>267</v>
      </c>
      <c r="F618" s="624" t="s">
        <v>267</v>
      </c>
      <c r="G618" s="624" t="s">
        <v>267</v>
      </c>
      <c r="H618" s="624" t="s">
        <v>267</v>
      </c>
      <c r="I618" s="624" t="s">
        <v>267</v>
      </c>
      <c r="J618" s="624" t="s">
        <v>267</v>
      </c>
      <c r="K618" s="624" t="s">
        <v>267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267</v>
      </c>
      <c r="U618" s="624" t="s">
        <v>267</v>
      </c>
      <c r="V618" s="624" t="s">
        <v>267</v>
      </c>
      <c r="W618" s="624" t="s">
        <v>267</v>
      </c>
      <c r="X618" s="624" t="s">
        <v>267</v>
      </c>
      <c r="Y618" s="624" t="s">
        <v>267</v>
      </c>
      <c r="Z618" s="624" t="s">
        <v>267</v>
      </c>
      <c r="AA618" s="624" t="s">
        <v>267</v>
      </c>
      <c r="AB618" s="624" t="s">
        <v>267</v>
      </c>
      <c r="AC618" s="624" t="s">
        <v>267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267</v>
      </c>
      <c r="AM618" s="624" t="s">
        <v>267</v>
      </c>
      <c r="AN618" s="624" t="s">
        <v>267</v>
      </c>
      <c r="AO618" s="624" t="s">
        <v>267</v>
      </c>
      <c r="AP618" s="624" t="s">
        <v>267</v>
      </c>
      <c r="AQ618" s="624" t="s">
        <v>267</v>
      </c>
      <c r="AR618" s="624" t="s">
        <v>267</v>
      </c>
      <c r="AS618" s="624" t="s">
        <v>267</v>
      </c>
      <c r="AT618" s="624" t="s">
        <v>267</v>
      </c>
      <c r="AU618" s="624" t="s">
        <v>267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267</v>
      </c>
      <c r="BE618" s="1204" t="s">
        <v>267</v>
      </c>
      <c r="BF618" s="1204" t="s">
        <v>267</v>
      </c>
      <c r="BG618" s="1204" t="s">
        <v>267</v>
      </c>
      <c r="BH618" s="1204" t="s">
        <v>267</v>
      </c>
      <c r="BI618" s="1204" t="s">
        <v>267</v>
      </c>
      <c r="BJ618" s="1204" t="s">
        <v>267</v>
      </c>
      <c r="BK618" s="1204" t="s">
        <v>267</v>
      </c>
      <c r="BL618" s="1204" t="s">
        <v>267</v>
      </c>
      <c r="BM618" s="1204" t="s">
        <v>267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296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5"/>
        <v/>
      </c>
      <c r="CF619" s="989" t="str">
        <f t="shared" si="2515"/>
        <v/>
      </c>
      <c r="CG619" s="989" t="str">
        <f t="shared" si="2515"/>
        <v/>
      </c>
      <c r="CH619" s="990" t="str">
        <f t="shared" si="2515"/>
        <v/>
      </c>
      <c r="CI619" s="990" t="str">
        <f t="shared" si="2515"/>
        <v/>
      </c>
      <c r="CJ619" s="989" t="str">
        <f t="shared" si="2515"/>
        <v/>
      </c>
      <c r="CK619" s="989" t="str">
        <f t="shared" si="2515"/>
        <v/>
      </c>
      <c r="CL619" s="989" t="str">
        <f t="shared" si="2515"/>
        <v/>
      </c>
      <c r="CM619" s="988" t="str">
        <f t="shared" si="2515"/>
        <v/>
      </c>
      <c r="CN619" s="533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6"/>
        <v/>
      </c>
      <c r="CP619" s="535" t="str">
        <f t="shared" si="2516"/>
        <v/>
      </c>
      <c r="CQ619" s="535" t="str">
        <f t="shared" si="2516"/>
        <v/>
      </c>
      <c r="CR619" s="535" t="str">
        <f t="shared" si="2516"/>
        <v/>
      </c>
      <c r="CS619" s="535" t="str">
        <f t="shared" si="2516"/>
        <v/>
      </c>
      <c r="CT619" s="535" t="str">
        <f t="shared" si="2516"/>
        <v/>
      </c>
      <c r="CU619" s="536" t="str">
        <f t="shared" si="2516"/>
        <v/>
      </c>
      <c r="CV619" s="536" t="str">
        <f t="shared" si="2516"/>
        <v/>
      </c>
      <c r="CW619" s="536" t="str">
        <f t="shared" si="2516"/>
        <v/>
      </c>
      <c r="CX619" s="535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7"/>
        <v/>
      </c>
      <c r="CZ619" s="535" t="str">
        <f t="shared" si="2517"/>
        <v/>
      </c>
      <c r="DA619" s="535" t="str">
        <f t="shared" si="2517"/>
        <v/>
      </c>
      <c r="DB619" s="535" t="str">
        <f t="shared" si="2517"/>
        <v/>
      </c>
      <c r="DC619" s="534" t="str">
        <f t="shared" si="2517"/>
        <v/>
      </c>
      <c r="DD619" s="533" t="str">
        <f t="shared" si="2517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288</v>
      </c>
      <c r="B620" s="595">
        <f>430*$K$1</f>
        <v>1800.3239999999998</v>
      </c>
      <c r="C620" s="595">
        <f t="shared" ref="C620:K620" si="2518">430*$K$1</f>
        <v>1800.3239999999998</v>
      </c>
      <c r="D620" s="595">
        <f t="shared" si="2518"/>
        <v>1800.3239999999998</v>
      </c>
      <c r="E620" s="595">
        <f t="shared" si="2518"/>
        <v>1800.3239999999998</v>
      </c>
      <c r="F620" s="595">
        <f t="shared" si="2518"/>
        <v>1800.3239999999998</v>
      </c>
      <c r="G620" s="595">
        <f t="shared" si="2518"/>
        <v>1800.3239999999998</v>
      </c>
      <c r="H620" s="595">
        <f t="shared" si="2518"/>
        <v>1800.3239999999998</v>
      </c>
      <c r="I620" s="595">
        <f t="shared" si="2518"/>
        <v>1800.3239999999998</v>
      </c>
      <c r="J620" s="595">
        <f t="shared" si="2518"/>
        <v>1800.3239999999998</v>
      </c>
      <c r="K620" s="595">
        <f t="shared" si="2518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19">430*$K$1</f>
        <v>1800.3239999999998</v>
      </c>
      <c r="V620" s="595">
        <f t="shared" si="2519"/>
        <v>1800.3239999999998</v>
      </c>
      <c r="W620" s="595">
        <f t="shared" si="2519"/>
        <v>1800.3239999999998</v>
      </c>
      <c r="X620" s="595">
        <f t="shared" si="2519"/>
        <v>1800.3239999999998</v>
      </c>
      <c r="Y620" s="595">
        <f t="shared" si="2519"/>
        <v>1800.3239999999998</v>
      </c>
      <c r="Z620" s="595">
        <f t="shared" si="2519"/>
        <v>1800.3239999999998</v>
      </c>
      <c r="AA620" s="595">
        <f t="shared" si="2519"/>
        <v>1800.3239999999998</v>
      </c>
      <c r="AB620" s="595">
        <f t="shared" si="2519"/>
        <v>1800.3239999999998</v>
      </c>
      <c r="AC620" s="595">
        <f t="shared" si="2519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0">430*$K$1</f>
        <v>1800.3239999999998</v>
      </c>
      <c r="AN620" s="595">
        <f t="shared" si="2520"/>
        <v>1800.3239999999998</v>
      </c>
      <c r="AO620" s="595">
        <f t="shared" si="2520"/>
        <v>1800.3239999999998</v>
      </c>
      <c r="AP620" s="595">
        <f t="shared" si="2520"/>
        <v>1800.3239999999998</v>
      </c>
      <c r="AQ620" s="595">
        <f t="shared" si="2520"/>
        <v>1800.3239999999998</v>
      </c>
      <c r="AR620" s="595">
        <f t="shared" si="2520"/>
        <v>1800.3239999999998</v>
      </c>
      <c r="AS620" s="595">
        <f t="shared" si="2520"/>
        <v>1800.3239999999998</v>
      </c>
      <c r="AT620" s="595">
        <f t="shared" si="2520"/>
        <v>1800.3239999999998</v>
      </c>
      <c r="AU620" s="595">
        <f t="shared" si="2520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1">430*$K$1</f>
        <v>1800.3239999999998</v>
      </c>
      <c r="BF620" s="1196">
        <f t="shared" si="2521"/>
        <v>1800.3239999999998</v>
      </c>
      <c r="BG620" s="1196">
        <f t="shared" si="2521"/>
        <v>1800.3239999999998</v>
      </c>
      <c r="BH620" s="1196">
        <f t="shared" si="2521"/>
        <v>1800.3239999999998</v>
      </c>
      <c r="BI620" s="1196">
        <f t="shared" si="2521"/>
        <v>1800.3239999999998</v>
      </c>
      <c r="BJ620" s="1196">
        <f t="shared" si="2521"/>
        <v>1800.3239999999998</v>
      </c>
      <c r="BK620" s="1196">
        <f t="shared" si="2521"/>
        <v>1800.3239999999998</v>
      </c>
      <c r="BL620" s="1196">
        <f t="shared" si="2521"/>
        <v>1800.3239999999998</v>
      </c>
      <c r="BM620" s="1196">
        <f t="shared" si="2521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2">430*$K$1</f>
        <v>1800.3239999999998</v>
      </c>
      <c r="BW620" s="595">
        <f t="shared" si="2522"/>
        <v>1800.3239999999998</v>
      </c>
      <c r="BX620" s="595">
        <f t="shared" si="2522"/>
        <v>1800.3239999999998</v>
      </c>
      <c r="BY620" s="595">
        <f t="shared" si="2522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5"/>
        <v>1800.3239999999998</v>
      </c>
      <c r="CE620" s="989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3"/>
        <v>1800.3239999999998</v>
      </c>
      <c r="CG620" s="989">
        <f t="shared" si="2523"/>
        <v>1800.3239999999998</v>
      </c>
      <c r="CH620" s="990">
        <f t="shared" si="2523"/>
        <v>1800.3239999999998</v>
      </c>
      <c r="CI620" s="990">
        <f t="shared" si="2523"/>
        <v>1800.3239999999998</v>
      </c>
      <c r="CJ620" s="989">
        <f t="shared" si="2523"/>
        <v>1800.3239999999998</v>
      </c>
      <c r="CK620" s="989">
        <f t="shared" si="2523"/>
        <v>1800.3239999999998</v>
      </c>
      <c r="CL620" s="989">
        <f t="shared" si="2523"/>
        <v>1800.3239999999998</v>
      </c>
      <c r="CM620" s="988">
        <f t="shared" si="2523"/>
        <v>1800.3239999999998</v>
      </c>
      <c r="CN620" s="533" t="str">
        <f t="shared" si="2516"/>
        <v/>
      </c>
      <c r="CO620" s="534" t="str">
        <f t="shared" si="2516"/>
        <v/>
      </c>
      <c r="CP620" s="535" t="str">
        <f t="shared" si="2516"/>
        <v/>
      </c>
      <c r="CQ620" s="535" t="str">
        <f t="shared" si="2516"/>
        <v/>
      </c>
      <c r="CR620" s="535">
        <f t="shared" si="2516"/>
        <v>1800.3239999999998</v>
      </c>
      <c r="CS620" s="535">
        <f t="shared" si="2516"/>
        <v>1800.3239999999998</v>
      </c>
      <c r="CT620" s="535">
        <f t="shared" si="2516"/>
        <v>1800.3239999999998</v>
      </c>
      <c r="CU620" s="536">
        <f t="shared" si="2516"/>
        <v>1800.3239999999998</v>
      </c>
      <c r="CV620" s="536">
        <f t="shared" si="2516"/>
        <v>1800.3239999999998</v>
      </c>
      <c r="CW620" s="536">
        <f t="shared" si="2516"/>
        <v>1800.3239999999998</v>
      </c>
      <c r="CX620" s="535">
        <f t="shared" si="2517"/>
        <v>1800.3239999999998</v>
      </c>
      <c r="CY620" s="535">
        <f t="shared" si="2517"/>
        <v>1800.3239999999998</v>
      </c>
      <c r="CZ620" s="535">
        <f t="shared" si="2517"/>
        <v>1800.3239999999998</v>
      </c>
      <c r="DA620" s="535">
        <f t="shared" si="2517"/>
        <v>1800.3239999999998</v>
      </c>
      <c r="DB620" s="535" t="str">
        <f t="shared" si="2517"/>
        <v/>
      </c>
      <c r="DC620" s="534" t="str">
        <f t="shared" si="2517"/>
        <v/>
      </c>
      <c r="DD620" s="533" t="str">
        <f t="shared" si="2517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226</v>
      </c>
      <c r="B621" s="615" t="str">
        <f t="shared" ref="B621:K621" si="2524">IF(B619="","",B619*B620/B$46/365/$G$1)</f>
        <v/>
      </c>
      <c r="C621" s="615" t="str">
        <f t="shared" si="2524"/>
        <v/>
      </c>
      <c r="D621" s="615" t="str">
        <f t="shared" si="2524"/>
        <v/>
      </c>
      <c r="E621" s="615" t="str">
        <f t="shared" si="2524"/>
        <v/>
      </c>
      <c r="F621" s="615" t="str">
        <f t="shared" si="2524"/>
        <v/>
      </c>
      <c r="G621" s="615" t="str">
        <f t="shared" si="2524"/>
        <v/>
      </c>
      <c r="H621" s="615" t="str">
        <f t="shared" si="2524"/>
        <v/>
      </c>
      <c r="I621" s="615" t="str">
        <f t="shared" si="2524"/>
        <v/>
      </c>
      <c r="J621" s="615" t="str">
        <f t="shared" si="2524"/>
        <v/>
      </c>
      <c r="K621" s="615" t="str">
        <f t="shared" si="2524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5">IF(T619="","",T619*T620/T$46/365/$G$1)</f>
        <v/>
      </c>
      <c r="U621" s="615" t="str">
        <f t="shared" si="2525"/>
        <v/>
      </c>
      <c r="V621" s="615" t="str">
        <f t="shared" si="2525"/>
        <v/>
      </c>
      <c r="W621" s="615" t="str">
        <f t="shared" si="2525"/>
        <v/>
      </c>
      <c r="X621" s="615" t="str">
        <f t="shared" si="2525"/>
        <v/>
      </c>
      <c r="Y621" s="615" t="str">
        <f t="shared" si="2525"/>
        <v/>
      </c>
      <c r="Z621" s="615" t="str">
        <f t="shared" si="2525"/>
        <v/>
      </c>
      <c r="AA621" s="615" t="str">
        <f t="shared" si="2525"/>
        <v/>
      </c>
      <c r="AB621" s="615" t="str">
        <f t="shared" si="2525"/>
        <v/>
      </c>
      <c r="AC621" s="615" t="str">
        <f t="shared" si="2525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6">IF(AL619="","",AL619*AL620/AL$46/365/$G$1)</f>
        <v/>
      </c>
      <c r="AM621" s="615" t="str">
        <f t="shared" si="2526"/>
        <v/>
      </c>
      <c r="AN621" s="615" t="str">
        <f t="shared" si="2526"/>
        <v/>
      </c>
      <c r="AO621" s="615" t="str">
        <f t="shared" si="2526"/>
        <v/>
      </c>
      <c r="AP621" s="615" t="str">
        <f t="shared" si="2526"/>
        <v/>
      </c>
      <c r="AQ621" s="615" t="str">
        <f t="shared" si="2526"/>
        <v/>
      </c>
      <c r="AR621" s="615" t="str">
        <f t="shared" si="2526"/>
        <v/>
      </c>
      <c r="AS621" s="615" t="str">
        <f t="shared" si="2526"/>
        <v/>
      </c>
      <c r="AT621" s="615" t="str">
        <f t="shared" si="2526"/>
        <v/>
      </c>
      <c r="AU621" s="615" t="str">
        <f t="shared" si="2526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7">IF(BD619="","",BD619*BD620/BD$46/365/$G$1)</f>
        <v/>
      </c>
      <c r="BE621" s="1202" t="str">
        <f t="shared" si="2527"/>
        <v/>
      </c>
      <c r="BF621" s="1202" t="str">
        <f t="shared" si="2527"/>
        <v/>
      </c>
      <c r="BG621" s="1202" t="str">
        <f t="shared" si="2527"/>
        <v/>
      </c>
      <c r="BH621" s="1202" t="str">
        <f t="shared" si="2527"/>
        <v/>
      </c>
      <c r="BI621" s="1202" t="str">
        <f t="shared" si="2527"/>
        <v/>
      </c>
      <c r="BJ621" s="1202" t="str">
        <f t="shared" si="2527"/>
        <v/>
      </c>
      <c r="BK621" s="1202" t="str">
        <f t="shared" si="2527"/>
        <v/>
      </c>
      <c r="BL621" s="1202" t="str">
        <f t="shared" si="2527"/>
        <v/>
      </c>
      <c r="BM621" s="1202" t="str">
        <f t="shared" si="2527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8">IF(DE621&lt;3,"",(SUM(B621:R621)-MIN(B621:R621)-MAX(B621:R621))/(DE621-2))</f>
        <v/>
      </c>
      <c r="CA621" s="607" t="str">
        <f t="shared" ref="CA621" si="2529">IF(DF621&lt;3,"",(SUM(T621:AJ621)-MIN(T621:AJ621)-MAX(T621:AJ621))/(DF621-2))</f>
        <v/>
      </c>
      <c r="CB621" s="607" t="str">
        <f t="shared" ref="CB621" si="2530">IF(DG621&lt;3,"",(SUM(AL621:BB621)-MIN(AL621:BB621)-MAX(AL621:BB621))/(DG621-2))</f>
        <v/>
      </c>
      <c r="CC621" s="673" t="str">
        <f t="shared" ref="CC621" si="2531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3"/>
        <v/>
      </c>
      <c r="CF621" s="992" t="str">
        <f t="shared" si="2523"/>
        <v/>
      </c>
      <c r="CG621" s="992" t="str">
        <f t="shared" si="2523"/>
        <v/>
      </c>
      <c r="CH621" s="993" t="str">
        <f t="shared" si="2523"/>
        <v/>
      </c>
      <c r="CI621" s="993" t="str">
        <f t="shared" si="2523"/>
        <v/>
      </c>
      <c r="CJ621" s="992" t="str">
        <f t="shared" si="2523"/>
        <v/>
      </c>
      <c r="CK621" s="992" t="str">
        <f t="shared" si="2523"/>
        <v/>
      </c>
      <c r="CL621" s="992" t="str">
        <f t="shared" si="2523"/>
        <v/>
      </c>
      <c r="CM621" s="991" t="str">
        <f t="shared" si="2523"/>
        <v/>
      </c>
      <c r="CN621" s="521" t="str">
        <f t="shared" si="2516"/>
        <v/>
      </c>
      <c r="CO621" s="522" t="str">
        <f t="shared" si="2516"/>
        <v/>
      </c>
      <c r="CP621" s="523" t="str">
        <f t="shared" si="2516"/>
        <v/>
      </c>
      <c r="CQ621" s="523" t="str">
        <f t="shared" si="2516"/>
        <v/>
      </c>
      <c r="CR621" s="523" t="str">
        <f t="shared" si="2516"/>
        <v/>
      </c>
      <c r="CS621" s="523" t="str">
        <f t="shared" si="2516"/>
        <v/>
      </c>
      <c r="CT621" s="523" t="str">
        <f t="shared" si="2516"/>
        <v/>
      </c>
      <c r="CU621" s="524" t="str">
        <f t="shared" si="2516"/>
        <v/>
      </c>
      <c r="CV621" s="524" t="str">
        <f t="shared" si="2516"/>
        <v/>
      </c>
      <c r="CW621" s="524" t="str">
        <f t="shared" si="2516"/>
        <v/>
      </c>
      <c r="CX621" s="523" t="str">
        <f t="shared" si="2517"/>
        <v/>
      </c>
      <c r="CY621" s="523" t="str">
        <f t="shared" si="2517"/>
        <v/>
      </c>
      <c r="CZ621" s="523" t="str">
        <f t="shared" si="2517"/>
        <v/>
      </c>
      <c r="DA621" s="523" t="str">
        <f t="shared" si="2517"/>
        <v/>
      </c>
      <c r="DB621" s="523" t="str">
        <f t="shared" si="2517"/>
        <v/>
      </c>
      <c r="DC621" s="522" t="str">
        <f t="shared" si="2517"/>
        <v/>
      </c>
      <c r="DD621" s="521" t="str">
        <f t="shared" si="2517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291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2"/>
        <v/>
      </c>
      <c r="CF622" s="989" t="str">
        <f t="shared" si="2532"/>
        <v/>
      </c>
      <c r="CG622" s="989" t="str">
        <f t="shared" si="2532"/>
        <v/>
      </c>
      <c r="CH622" s="990" t="str">
        <f t="shared" si="2532"/>
        <v/>
      </c>
      <c r="CI622" s="990" t="str">
        <f t="shared" si="2532"/>
        <v/>
      </c>
      <c r="CJ622" s="989" t="str">
        <f t="shared" si="2532"/>
        <v/>
      </c>
      <c r="CK622" s="989" t="str">
        <f t="shared" si="2532"/>
        <v/>
      </c>
      <c r="CL622" s="989" t="str">
        <f t="shared" si="2532"/>
        <v/>
      </c>
      <c r="CM622" s="988" t="str">
        <f t="shared" si="2532"/>
        <v/>
      </c>
      <c r="CN622" s="533" t="str">
        <f t="shared" si="2516"/>
        <v/>
      </c>
      <c r="CO622" s="534" t="str">
        <f t="shared" si="2516"/>
        <v/>
      </c>
      <c r="CP622" s="535" t="str">
        <f t="shared" si="2516"/>
        <v/>
      </c>
      <c r="CQ622" s="535" t="str">
        <f t="shared" si="2516"/>
        <v/>
      </c>
      <c r="CR622" s="535" t="str">
        <f t="shared" si="2516"/>
        <v/>
      </c>
      <c r="CS622" s="535" t="str">
        <f t="shared" si="2516"/>
        <v/>
      </c>
      <c r="CT622" s="535" t="str">
        <f t="shared" si="2516"/>
        <v/>
      </c>
      <c r="CU622" s="536" t="str">
        <f t="shared" si="2516"/>
        <v/>
      </c>
      <c r="CV622" s="536" t="str">
        <f t="shared" si="2516"/>
        <v/>
      </c>
      <c r="CW622" s="536" t="str">
        <f t="shared" si="2516"/>
        <v/>
      </c>
      <c r="CX622" s="535" t="str">
        <f t="shared" si="2517"/>
        <v/>
      </c>
      <c r="CY622" s="535" t="str">
        <f t="shared" si="2517"/>
        <v/>
      </c>
      <c r="CZ622" s="535" t="str">
        <f t="shared" si="2517"/>
        <v/>
      </c>
      <c r="DA622" s="535" t="str">
        <f t="shared" si="2517"/>
        <v/>
      </c>
      <c r="DB622" s="535" t="str">
        <f t="shared" si="2517"/>
        <v/>
      </c>
      <c r="DC622" s="534" t="str">
        <f t="shared" si="2517"/>
        <v/>
      </c>
      <c r="DD622" s="533" t="str">
        <f t="shared" si="2517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290</v>
      </c>
      <c r="B623" s="612" t="str">
        <f t="shared" ref="B623:K623" si="2533">IF(B622="","",B619*B622)</f>
        <v/>
      </c>
      <c r="C623" s="612" t="str">
        <f t="shared" si="2533"/>
        <v/>
      </c>
      <c r="D623" s="612" t="str">
        <f t="shared" si="2533"/>
        <v/>
      </c>
      <c r="E623" s="612" t="str">
        <f t="shared" si="2533"/>
        <v/>
      </c>
      <c r="F623" s="612" t="str">
        <f t="shared" si="2533"/>
        <v/>
      </c>
      <c r="G623" s="612" t="str">
        <f t="shared" si="2533"/>
        <v/>
      </c>
      <c r="H623" s="612" t="str">
        <f t="shared" si="2533"/>
        <v/>
      </c>
      <c r="I623" s="612" t="str">
        <f t="shared" si="2533"/>
        <v/>
      </c>
      <c r="J623" s="612" t="str">
        <f t="shared" si="2533"/>
        <v/>
      </c>
      <c r="K623" s="612" t="str">
        <f t="shared" si="2533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4">IF(T622="","",T619*T622)</f>
        <v/>
      </c>
      <c r="U623" s="612" t="str">
        <f t="shared" si="2534"/>
        <v/>
      </c>
      <c r="V623" s="612" t="str">
        <f t="shared" si="2534"/>
        <v/>
      </c>
      <c r="W623" s="612" t="str">
        <f t="shared" si="2534"/>
        <v/>
      </c>
      <c r="X623" s="612" t="str">
        <f t="shared" si="2534"/>
        <v/>
      </c>
      <c r="Y623" s="612" t="str">
        <f t="shared" si="2534"/>
        <v/>
      </c>
      <c r="Z623" s="612" t="str">
        <f t="shared" si="2534"/>
        <v/>
      </c>
      <c r="AA623" s="612" t="str">
        <f t="shared" si="2534"/>
        <v/>
      </c>
      <c r="AB623" s="612" t="str">
        <f t="shared" si="2534"/>
        <v/>
      </c>
      <c r="AC623" s="612" t="str">
        <f t="shared" si="2534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5">IF(AL622="","",AL619*AL622)</f>
        <v/>
      </c>
      <c r="AM623" s="612" t="str">
        <f t="shared" si="2535"/>
        <v/>
      </c>
      <c r="AN623" s="612" t="str">
        <f t="shared" si="2535"/>
        <v/>
      </c>
      <c r="AO623" s="612" t="str">
        <f t="shared" si="2535"/>
        <v/>
      </c>
      <c r="AP623" s="612" t="str">
        <f t="shared" si="2535"/>
        <v/>
      </c>
      <c r="AQ623" s="612" t="str">
        <f t="shared" si="2535"/>
        <v/>
      </c>
      <c r="AR623" s="612" t="str">
        <f t="shared" si="2535"/>
        <v/>
      </c>
      <c r="AS623" s="612" t="str">
        <f t="shared" si="2535"/>
        <v/>
      </c>
      <c r="AT623" s="612" t="str">
        <f t="shared" si="2535"/>
        <v/>
      </c>
      <c r="AU623" s="612" t="str">
        <f t="shared" si="2535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6">IF(BD622="","",BD619*BD622)</f>
        <v/>
      </c>
      <c r="BE623" s="1201" t="str">
        <f t="shared" si="2536"/>
        <v/>
      </c>
      <c r="BF623" s="1201" t="str">
        <f t="shared" si="2536"/>
        <v/>
      </c>
      <c r="BG623" s="1201" t="str">
        <f t="shared" si="2536"/>
        <v/>
      </c>
      <c r="BH623" s="1201" t="str">
        <f t="shared" si="2536"/>
        <v/>
      </c>
      <c r="BI623" s="1201" t="str">
        <f t="shared" si="2536"/>
        <v/>
      </c>
      <c r="BJ623" s="1201" t="str">
        <f t="shared" si="2536"/>
        <v/>
      </c>
      <c r="BK623" s="1201" t="str">
        <f t="shared" si="2536"/>
        <v/>
      </c>
      <c r="BL623" s="1201" t="str">
        <f t="shared" si="2536"/>
        <v/>
      </c>
      <c r="BM623" s="1201" t="str">
        <f t="shared" si="2536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2"/>
        <v/>
      </c>
      <c r="CE623" s="989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7"/>
        <v/>
      </c>
      <c r="CG623" s="989" t="str">
        <f t="shared" si="2537"/>
        <v/>
      </c>
      <c r="CH623" s="990" t="str">
        <f t="shared" si="2537"/>
        <v/>
      </c>
      <c r="CI623" s="990" t="str">
        <f t="shared" si="2537"/>
        <v/>
      </c>
      <c r="CJ623" s="989" t="str">
        <f t="shared" si="2537"/>
        <v/>
      </c>
      <c r="CK623" s="989" t="str">
        <f t="shared" si="2537"/>
        <v/>
      </c>
      <c r="CL623" s="989" t="str">
        <f t="shared" si="2537"/>
        <v/>
      </c>
      <c r="CM623" s="988" t="str">
        <f t="shared" si="2537"/>
        <v/>
      </c>
      <c r="CN623" s="533" t="str">
        <f t="shared" si="2516"/>
        <v/>
      </c>
      <c r="CO623" s="534" t="str">
        <f t="shared" si="2516"/>
        <v/>
      </c>
      <c r="CP623" s="535" t="str">
        <f t="shared" si="2516"/>
        <v/>
      </c>
      <c r="CQ623" s="535" t="str">
        <f t="shared" si="2516"/>
        <v/>
      </c>
      <c r="CR623" s="535" t="str">
        <f t="shared" si="2516"/>
        <v/>
      </c>
      <c r="CS623" s="535" t="str">
        <f t="shared" si="2516"/>
        <v/>
      </c>
      <c r="CT623" s="535" t="str">
        <f t="shared" si="2516"/>
        <v/>
      </c>
      <c r="CU623" s="536" t="str">
        <f t="shared" si="2516"/>
        <v/>
      </c>
      <c r="CV623" s="536" t="str">
        <f t="shared" si="2516"/>
        <v/>
      </c>
      <c r="CW623" s="536" t="str">
        <f t="shared" si="2516"/>
        <v/>
      </c>
      <c r="CX623" s="535" t="str">
        <f t="shared" si="2517"/>
        <v/>
      </c>
      <c r="CY623" s="535" t="str">
        <f t="shared" si="2517"/>
        <v/>
      </c>
      <c r="CZ623" s="535" t="str">
        <f t="shared" si="2517"/>
        <v/>
      </c>
      <c r="DA623" s="535" t="str">
        <f t="shared" si="2517"/>
        <v/>
      </c>
      <c r="DB623" s="535" t="str">
        <f t="shared" si="2517"/>
        <v/>
      </c>
      <c r="DC623" s="534" t="str">
        <f t="shared" si="2517"/>
        <v/>
      </c>
      <c r="DD623" s="533" t="str">
        <f t="shared" si="2517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296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8"/>
        <v/>
      </c>
      <c r="CF625" s="989" t="str">
        <f t="shared" si="2538"/>
        <v/>
      </c>
      <c r="CG625" s="989" t="str">
        <f t="shared" si="2538"/>
        <v/>
      </c>
      <c r="CH625" s="990" t="str">
        <f t="shared" si="2538"/>
        <v/>
      </c>
      <c r="CI625" s="990" t="str">
        <f t="shared" si="2538"/>
        <v/>
      </c>
      <c r="CJ625" s="989" t="str">
        <f t="shared" si="2538"/>
        <v/>
      </c>
      <c r="CK625" s="989" t="str">
        <f t="shared" si="2538"/>
        <v/>
      </c>
      <c r="CL625" s="989" t="str">
        <f t="shared" si="2538"/>
        <v/>
      </c>
      <c r="CM625" s="988" t="str">
        <f t="shared" si="2538"/>
        <v/>
      </c>
      <c r="CN625" s="533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39"/>
        <v/>
      </c>
      <c r="CP625" s="535" t="str">
        <f t="shared" si="2539"/>
        <v/>
      </c>
      <c r="CQ625" s="535" t="str">
        <f t="shared" si="2539"/>
        <v/>
      </c>
      <c r="CR625" s="535" t="str">
        <f t="shared" si="2539"/>
        <v/>
      </c>
      <c r="CS625" s="535" t="str">
        <f t="shared" si="2539"/>
        <v/>
      </c>
      <c r="CT625" s="535" t="str">
        <f t="shared" si="2539"/>
        <v/>
      </c>
      <c r="CU625" s="536" t="str">
        <f t="shared" si="2539"/>
        <v/>
      </c>
      <c r="CV625" s="536" t="str">
        <f t="shared" si="2539"/>
        <v/>
      </c>
      <c r="CW625" s="536" t="str">
        <f t="shared" si="2539"/>
        <v/>
      </c>
      <c r="CX625" s="535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0"/>
        <v/>
      </c>
      <c r="CZ625" s="535" t="str">
        <f t="shared" si="2540"/>
        <v/>
      </c>
      <c r="DA625" s="535" t="str">
        <f t="shared" si="2540"/>
        <v/>
      </c>
      <c r="DB625" s="535" t="str">
        <f t="shared" si="2540"/>
        <v/>
      </c>
      <c r="DC625" s="534" t="str">
        <f t="shared" si="2540"/>
        <v/>
      </c>
      <c r="DD625" s="533" t="str">
        <f t="shared" si="2540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288</v>
      </c>
      <c r="B626" s="595">
        <f>0*$K$1</f>
        <v>0</v>
      </c>
      <c r="C626" s="595">
        <f t="shared" ref="C626:K626" si="2541">0*$K$1</f>
        <v>0</v>
      </c>
      <c r="D626" s="595">
        <f t="shared" si="2541"/>
        <v>0</v>
      </c>
      <c r="E626" s="595">
        <f t="shared" si="2541"/>
        <v>0</v>
      </c>
      <c r="F626" s="595">
        <f t="shared" si="2541"/>
        <v>0</v>
      </c>
      <c r="G626" s="595">
        <f t="shared" si="2541"/>
        <v>0</v>
      </c>
      <c r="H626" s="595">
        <f t="shared" si="2541"/>
        <v>0</v>
      </c>
      <c r="I626" s="595">
        <f t="shared" si="2541"/>
        <v>0</v>
      </c>
      <c r="J626" s="595">
        <f t="shared" si="2541"/>
        <v>0</v>
      </c>
      <c r="K626" s="595">
        <f t="shared" si="2541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2">0*$K$1</f>
        <v>0</v>
      </c>
      <c r="V626" s="595">
        <f t="shared" si="2542"/>
        <v>0</v>
      </c>
      <c r="W626" s="595">
        <f t="shared" si="2542"/>
        <v>0</v>
      </c>
      <c r="X626" s="595">
        <f t="shared" si="2542"/>
        <v>0</v>
      </c>
      <c r="Y626" s="595">
        <f t="shared" si="2542"/>
        <v>0</v>
      </c>
      <c r="Z626" s="595">
        <f t="shared" si="2542"/>
        <v>0</v>
      </c>
      <c r="AA626" s="595">
        <f t="shared" si="2542"/>
        <v>0</v>
      </c>
      <c r="AB626" s="595">
        <f t="shared" si="2542"/>
        <v>0</v>
      </c>
      <c r="AC626" s="595">
        <f t="shared" si="2542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3">0*$K$1</f>
        <v>0</v>
      </c>
      <c r="AN626" s="595">
        <f t="shared" si="2543"/>
        <v>0</v>
      </c>
      <c r="AO626" s="595">
        <f t="shared" si="2543"/>
        <v>0</v>
      </c>
      <c r="AP626" s="595">
        <f t="shared" si="2543"/>
        <v>0</v>
      </c>
      <c r="AQ626" s="595">
        <f t="shared" si="2543"/>
        <v>0</v>
      </c>
      <c r="AR626" s="595">
        <f t="shared" si="2543"/>
        <v>0</v>
      </c>
      <c r="AS626" s="595">
        <f t="shared" si="2543"/>
        <v>0</v>
      </c>
      <c r="AT626" s="595">
        <f t="shared" si="2543"/>
        <v>0</v>
      </c>
      <c r="AU626" s="595">
        <f t="shared" si="2543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4">0*$K$1</f>
        <v>0</v>
      </c>
      <c r="BF626" s="1196">
        <f t="shared" si="2544"/>
        <v>0</v>
      </c>
      <c r="BG626" s="1196">
        <f t="shared" si="2544"/>
        <v>0</v>
      </c>
      <c r="BH626" s="1196">
        <f t="shared" si="2544"/>
        <v>0</v>
      </c>
      <c r="BI626" s="1196">
        <f t="shared" si="2544"/>
        <v>0</v>
      </c>
      <c r="BJ626" s="1196">
        <f t="shared" si="2544"/>
        <v>0</v>
      </c>
      <c r="BK626" s="1196">
        <f t="shared" si="2544"/>
        <v>0</v>
      </c>
      <c r="BL626" s="1196">
        <f t="shared" si="2544"/>
        <v>0</v>
      </c>
      <c r="BM626" s="1196">
        <f t="shared" si="2544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45">0*$K$1</f>
        <v>0</v>
      </c>
      <c r="BW626" s="595">
        <f t="shared" si="2545"/>
        <v>0</v>
      </c>
      <c r="BX626" s="595">
        <f t="shared" si="2545"/>
        <v>0</v>
      </c>
      <c r="BY626" s="595">
        <f t="shared" si="2545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8"/>
        <v>0</v>
      </c>
      <c r="CE626" s="989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6"/>
        <v>0</v>
      </c>
      <c r="CG626" s="989">
        <f t="shared" si="2546"/>
        <v>0</v>
      </c>
      <c r="CH626" s="990">
        <f t="shared" si="2546"/>
        <v>0</v>
      </c>
      <c r="CI626" s="990">
        <f t="shared" si="2546"/>
        <v>0</v>
      </c>
      <c r="CJ626" s="989">
        <f t="shared" si="2546"/>
        <v>0</v>
      </c>
      <c r="CK626" s="989">
        <f t="shared" si="2546"/>
        <v>0</v>
      </c>
      <c r="CL626" s="989">
        <f t="shared" si="2546"/>
        <v>0</v>
      </c>
      <c r="CM626" s="988">
        <f t="shared" si="2546"/>
        <v>0</v>
      </c>
      <c r="CN626" s="533" t="str">
        <f t="shared" si="2539"/>
        <v/>
      </c>
      <c r="CO626" s="534" t="str">
        <f t="shared" si="2539"/>
        <v/>
      </c>
      <c r="CP626" s="535" t="str">
        <f t="shared" si="2539"/>
        <v/>
      </c>
      <c r="CQ626" s="535" t="str">
        <f t="shared" si="2539"/>
        <v/>
      </c>
      <c r="CR626" s="535">
        <f t="shared" si="2539"/>
        <v>0</v>
      </c>
      <c r="CS626" s="535">
        <f t="shared" si="2539"/>
        <v>0</v>
      </c>
      <c r="CT626" s="535">
        <f t="shared" si="2539"/>
        <v>0</v>
      </c>
      <c r="CU626" s="536">
        <f t="shared" si="2539"/>
        <v>0</v>
      </c>
      <c r="CV626" s="536">
        <f t="shared" si="2539"/>
        <v>0</v>
      </c>
      <c r="CW626" s="536">
        <f t="shared" si="2539"/>
        <v>0</v>
      </c>
      <c r="CX626" s="535">
        <f t="shared" si="2540"/>
        <v>0</v>
      </c>
      <c r="CY626" s="535">
        <f t="shared" si="2540"/>
        <v>0</v>
      </c>
      <c r="CZ626" s="535">
        <f t="shared" si="2540"/>
        <v>0</v>
      </c>
      <c r="DA626" s="535">
        <f t="shared" si="2540"/>
        <v>0</v>
      </c>
      <c r="DB626" s="535" t="str">
        <f t="shared" si="2540"/>
        <v/>
      </c>
      <c r="DC626" s="534" t="str">
        <f t="shared" si="2540"/>
        <v/>
      </c>
      <c r="DD626" s="533" t="str">
        <f t="shared" si="2540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226</v>
      </c>
      <c r="B627" s="615" t="str">
        <f t="shared" ref="B627:K627" si="2547">IF(B625="","",B625*B626/B$46/365/$G$1)</f>
        <v/>
      </c>
      <c r="C627" s="615" t="str">
        <f t="shared" si="2547"/>
        <v/>
      </c>
      <c r="D627" s="615" t="str">
        <f t="shared" si="2547"/>
        <v/>
      </c>
      <c r="E627" s="615" t="str">
        <f t="shared" si="2547"/>
        <v/>
      </c>
      <c r="F627" s="615" t="str">
        <f t="shared" si="2547"/>
        <v/>
      </c>
      <c r="G627" s="615" t="str">
        <f t="shared" si="2547"/>
        <v/>
      </c>
      <c r="H627" s="615" t="str">
        <f t="shared" si="2547"/>
        <v/>
      </c>
      <c r="I627" s="615" t="str">
        <f t="shared" si="2547"/>
        <v/>
      </c>
      <c r="J627" s="615" t="str">
        <f t="shared" si="2547"/>
        <v/>
      </c>
      <c r="K627" s="615" t="str">
        <f t="shared" si="2547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8">IF(T625="","",T625*T626/T$46/365/$G$1)</f>
        <v/>
      </c>
      <c r="U627" s="615" t="str">
        <f t="shared" si="2548"/>
        <v/>
      </c>
      <c r="V627" s="615" t="str">
        <f t="shared" si="2548"/>
        <v/>
      </c>
      <c r="W627" s="615" t="str">
        <f t="shared" si="2548"/>
        <v/>
      </c>
      <c r="X627" s="615" t="str">
        <f t="shared" si="2548"/>
        <v/>
      </c>
      <c r="Y627" s="615" t="str">
        <f t="shared" si="2548"/>
        <v/>
      </c>
      <c r="Z627" s="615" t="str">
        <f t="shared" si="2548"/>
        <v/>
      </c>
      <c r="AA627" s="615" t="str">
        <f t="shared" si="2548"/>
        <v/>
      </c>
      <c r="AB627" s="615" t="str">
        <f t="shared" si="2548"/>
        <v/>
      </c>
      <c r="AC627" s="615" t="str">
        <f t="shared" si="2548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49">IF(AL625="","",AL625*AL626/AL$46/365/$G$1)</f>
        <v/>
      </c>
      <c r="AM627" s="615" t="str">
        <f t="shared" si="2549"/>
        <v/>
      </c>
      <c r="AN627" s="615" t="str">
        <f t="shared" si="2549"/>
        <v/>
      </c>
      <c r="AO627" s="615" t="str">
        <f t="shared" si="2549"/>
        <v/>
      </c>
      <c r="AP627" s="615" t="str">
        <f t="shared" si="2549"/>
        <v/>
      </c>
      <c r="AQ627" s="615" t="str">
        <f t="shared" si="2549"/>
        <v/>
      </c>
      <c r="AR627" s="615" t="str">
        <f t="shared" si="2549"/>
        <v/>
      </c>
      <c r="AS627" s="615" t="str">
        <f t="shared" si="2549"/>
        <v/>
      </c>
      <c r="AT627" s="615" t="str">
        <f t="shared" si="2549"/>
        <v/>
      </c>
      <c r="AU627" s="615" t="str">
        <f t="shared" si="2549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0">IF(BD625="","",BD625*BD626/BD$46/365/$G$1)</f>
        <v/>
      </c>
      <c r="BE627" s="1202" t="str">
        <f t="shared" si="2550"/>
        <v/>
      </c>
      <c r="BF627" s="1202" t="str">
        <f t="shared" si="2550"/>
        <v/>
      </c>
      <c r="BG627" s="1202" t="str">
        <f t="shared" si="2550"/>
        <v/>
      </c>
      <c r="BH627" s="1202" t="str">
        <f t="shared" si="2550"/>
        <v/>
      </c>
      <c r="BI627" s="1202" t="str">
        <f t="shared" si="2550"/>
        <v/>
      </c>
      <c r="BJ627" s="1202" t="str">
        <f t="shared" si="2550"/>
        <v/>
      </c>
      <c r="BK627" s="1202" t="str">
        <f t="shared" si="2550"/>
        <v/>
      </c>
      <c r="BL627" s="1202" t="str">
        <f t="shared" si="2550"/>
        <v/>
      </c>
      <c r="BM627" s="1202" t="str">
        <f t="shared" si="2550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1">IF(DE627&lt;3,"",(SUM(B627:R627)-MIN(B627:R627)-MAX(B627:R627))/(DE627-2))</f>
        <v/>
      </c>
      <c r="CA627" s="607" t="str">
        <f t="shared" ref="CA627" si="2552">IF(DF627&lt;3,"",(SUM(T627:AJ627)-MIN(T627:AJ627)-MAX(T627:AJ627))/(DF627-2))</f>
        <v/>
      </c>
      <c r="CB627" s="607" t="str">
        <f t="shared" ref="CB627" si="2553">IF(DG627&lt;3,"",(SUM(AL627:BB627)-MIN(AL627:BB627)-MAX(AL627:BB627))/(DG627-2))</f>
        <v/>
      </c>
      <c r="CC627" s="673" t="str">
        <f t="shared" ref="CC627" si="2554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6"/>
        <v/>
      </c>
      <c r="CF627" s="992" t="str">
        <f t="shared" si="2546"/>
        <v/>
      </c>
      <c r="CG627" s="992" t="str">
        <f t="shared" si="2546"/>
        <v/>
      </c>
      <c r="CH627" s="993" t="str">
        <f t="shared" si="2546"/>
        <v/>
      </c>
      <c r="CI627" s="993" t="str">
        <f t="shared" si="2546"/>
        <v/>
      </c>
      <c r="CJ627" s="992" t="str">
        <f t="shared" si="2546"/>
        <v/>
      </c>
      <c r="CK627" s="992" t="str">
        <f t="shared" si="2546"/>
        <v/>
      </c>
      <c r="CL627" s="992" t="str">
        <f t="shared" si="2546"/>
        <v/>
      </c>
      <c r="CM627" s="991" t="str">
        <f t="shared" si="2546"/>
        <v/>
      </c>
      <c r="CN627" s="521" t="str">
        <f t="shared" si="2539"/>
        <v/>
      </c>
      <c r="CO627" s="522" t="str">
        <f t="shared" si="2539"/>
        <v/>
      </c>
      <c r="CP627" s="523" t="str">
        <f t="shared" si="2539"/>
        <v/>
      </c>
      <c r="CQ627" s="523" t="str">
        <f t="shared" si="2539"/>
        <v/>
      </c>
      <c r="CR627" s="523" t="str">
        <f t="shared" si="2539"/>
        <v/>
      </c>
      <c r="CS627" s="523" t="str">
        <f t="shared" si="2539"/>
        <v/>
      </c>
      <c r="CT627" s="523" t="str">
        <f t="shared" si="2539"/>
        <v/>
      </c>
      <c r="CU627" s="524" t="str">
        <f t="shared" si="2539"/>
        <v/>
      </c>
      <c r="CV627" s="524" t="str">
        <f t="shared" si="2539"/>
        <v/>
      </c>
      <c r="CW627" s="524" t="str">
        <f t="shared" si="2539"/>
        <v/>
      </c>
      <c r="CX627" s="523" t="str">
        <f t="shared" si="2540"/>
        <v/>
      </c>
      <c r="CY627" s="523" t="str">
        <f t="shared" si="2540"/>
        <v/>
      </c>
      <c r="CZ627" s="523" t="str">
        <f t="shared" si="2540"/>
        <v/>
      </c>
      <c r="DA627" s="523" t="str">
        <f t="shared" si="2540"/>
        <v/>
      </c>
      <c r="DB627" s="523" t="str">
        <f t="shared" si="2540"/>
        <v/>
      </c>
      <c r="DC627" s="522" t="str">
        <f t="shared" si="2540"/>
        <v/>
      </c>
      <c r="DD627" s="521" t="str">
        <f t="shared" si="2540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291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5"/>
        <v/>
      </c>
      <c r="CF628" s="989" t="str">
        <f t="shared" si="2555"/>
        <v/>
      </c>
      <c r="CG628" s="989" t="str">
        <f t="shared" si="2555"/>
        <v/>
      </c>
      <c r="CH628" s="990" t="str">
        <f t="shared" si="2555"/>
        <v/>
      </c>
      <c r="CI628" s="990" t="str">
        <f t="shared" si="2555"/>
        <v/>
      </c>
      <c r="CJ628" s="989" t="str">
        <f t="shared" si="2555"/>
        <v/>
      </c>
      <c r="CK628" s="989" t="str">
        <f t="shared" si="2555"/>
        <v/>
      </c>
      <c r="CL628" s="989" t="str">
        <f t="shared" si="2555"/>
        <v/>
      </c>
      <c r="CM628" s="988" t="str">
        <f t="shared" si="2555"/>
        <v/>
      </c>
      <c r="CN628" s="533" t="str">
        <f t="shared" si="2539"/>
        <v/>
      </c>
      <c r="CO628" s="534" t="str">
        <f t="shared" si="2539"/>
        <v/>
      </c>
      <c r="CP628" s="535" t="str">
        <f t="shared" si="2539"/>
        <v/>
      </c>
      <c r="CQ628" s="535" t="str">
        <f t="shared" si="2539"/>
        <v/>
      </c>
      <c r="CR628" s="535" t="str">
        <f t="shared" si="2539"/>
        <v/>
      </c>
      <c r="CS628" s="535" t="str">
        <f t="shared" si="2539"/>
        <v/>
      </c>
      <c r="CT628" s="535" t="str">
        <f t="shared" si="2539"/>
        <v/>
      </c>
      <c r="CU628" s="536" t="str">
        <f t="shared" si="2539"/>
        <v/>
      </c>
      <c r="CV628" s="536" t="str">
        <f t="shared" si="2539"/>
        <v/>
      </c>
      <c r="CW628" s="536" t="str">
        <f t="shared" si="2539"/>
        <v/>
      </c>
      <c r="CX628" s="535" t="str">
        <f t="shared" si="2540"/>
        <v/>
      </c>
      <c r="CY628" s="535" t="str">
        <f t="shared" si="2540"/>
        <v/>
      </c>
      <c r="CZ628" s="535" t="str">
        <f t="shared" si="2540"/>
        <v/>
      </c>
      <c r="DA628" s="535" t="str">
        <f t="shared" si="2540"/>
        <v/>
      </c>
      <c r="DB628" s="535" t="str">
        <f t="shared" si="2540"/>
        <v/>
      </c>
      <c r="DC628" s="534" t="str">
        <f t="shared" si="2540"/>
        <v/>
      </c>
      <c r="DD628" s="533" t="str">
        <f t="shared" si="2540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290</v>
      </c>
      <c r="B629" s="612" t="str">
        <f t="shared" ref="B629:K629" si="2556">IF(B628="","",B625*B628)</f>
        <v/>
      </c>
      <c r="C629" s="612" t="str">
        <f t="shared" si="2556"/>
        <v/>
      </c>
      <c r="D629" s="612" t="str">
        <f t="shared" si="2556"/>
        <v/>
      </c>
      <c r="E629" s="612" t="str">
        <f t="shared" si="2556"/>
        <v/>
      </c>
      <c r="F629" s="612" t="str">
        <f t="shared" si="2556"/>
        <v/>
      </c>
      <c r="G629" s="612" t="str">
        <f t="shared" si="2556"/>
        <v/>
      </c>
      <c r="H629" s="612" t="str">
        <f t="shared" si="2556"/>
        <v/>
      </c>
      <c r="I629" s="612" t="str">
        <f t="shared" si="2556"/>
        <v/>
      </c>
      <c r="J629" s="612" t="str">
        <f t="shared" si="2556"/>
        <v/>
      </c>
      <c r="K629" s="612" t="str">
        <f t="shared" si="2556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7">IF(T628="","",T625*T628)</f>
        <v/>
      </c>
      <c r="U629" s="612" t="str">
        <f t="shared" si="2557"/>
        <v/>
      </c>
      <c r="V629" s="612" t="str">
        <f t="shared" si="2557"/>
        <v/>
      </c>
      <c r="W629" s="612" t="str">
        <f t="shared" si="2557"/>
        <v/>
      </c>
      <c r="X629" s="612" t="str">
        <f t="shared" si="2557"/>
        <v/>
      </c>
      <c r="Y629" s="612" t="str">
        <f t="shared" si="2557"/>
        <v/>
      </c>
      <c r="Z629" s="612" t="str">
        <f t="shared" si="2557"/>
        <v/>
      </c>
      <c r="AA629" s="612" t="str">
        <f t="shared" si="2557"/>
        <v/>
      </c>
      <c r="AB629" s="612" t="str">
        <f t="shared" si="2557"/>
        <v/>
      </c>
      <c r="AC629" s="612" t="str">
        <f t="shared" si="2557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8">IF(AL628="","",AL625*AL628)</f>
        <v/>
      </c>
      <c r="AM629" s="612" t="str">
        <f t="shared" si="2558"/>
        <v/>
      </c>
      <c r="AN629" s="612" t="str">
        <f t="shared" si="2558"/>
        <v/>
      </c>
      <c r="AO629" s="612" t="str">
        <f t="shared" si="2558"/>
        <v/>
      </c>
      <c r="AP629" s="612" t="str">
        <f t="shared" si="2558"/>
        <v/>
      </c>
      <c r="AQ629" s="612" t="str">
        <f t="shared" si="2558"/>
        <v/>
      </c>
      <c r="AR629" s="612" t="str">
        <f t="shared" si="2558"/>
        <v/>
      </c>
      <c r="AS629" s="612" t="str">
        <f t="shared" si="2558"/>
        <v/>
      </c>
      <c r="AT629" s="612" t="str">
        <f t="shared" si="2558"/>
        <v/>
      </c>
      <c r="AU629" s="612" t="str">
        <f t="shared" si="2558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59">IF(BD628="","",BD625*BD628)</f>
        <v/>
      </c>
      <c r="BE629" s="1201" t="str">
        <f t="shared" si="2559"/>
        <v/>
      </c>
      <c r="BF629" s="1201" t="str">
        <f t="shared" si="2559"/>
        <v/>
      </c>
      <c r="BG629" s="1201" t="str">
        <f t="shared" si="2559"/>
        <v/>
      </c>
      <c r="BH629" s="1201" t="str">
        <f t="shared" si="2559"/>
        <v/>
      </c>
      <c r="BI629" s="1201" t="str">
        <f t="shared" si="2559"/>
        <v/>
      </c>
      <c r="BJ629" s="1201" t="str">
        <f t="shared" si="2559"/>
        <v/>
      </c>
      <c r="BK629" s="1201" t="str">
        <f t="shared" si="2559"/>
        <v/>
      </c>
      <c r="BL629" s="1201" t="str">
        <f t="shared" si="2559"/>
        <v/>
      </c>
      <c r="BM629" s="1201" t="str">
        <f t="shared" si="2559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5"/>
        <v/>
      </c>
      <c r="CE629" s="989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0"/>
        <v/>
      </c>
      <c r="CG629" s="989" t="str">
        <f t="shared" si="2560"/>
        <v/>
      </c>
      <c r="CH629" s="990" t="str">
        <f t="shared" si="2560"/>
        <v/>
      </c>
      <c r="CI629" s="990" t="str">
        <f t="shared" si="2560"/>
        <v/>
      </c>
      <c r="CJ629" s="989" t="str">
        <f t="shared" si="2560"/>
        <v/>
      </c>
      <c r="CK629" s="989" t="str">
        <f t="shared" si="2560"/>
        <v/>
      </c>
      <c r="CL629" s="989" t="str">
        <f t="shared" si="2560"/>
        <v/>
      </c>
      <c r="CM629" s="988" t="str">
        <f t="shared" si="2560"/>
        <v/>
      </c>
      <c r="CN629" s="533" t="str">
        <f t="shared" si="2539"/>
        <v/>
      </c>
      <c r="CO629" s="534" t="str">
        <f t="shared" si="2539"/>
        <v/>
      </c>
      <c r="CP629" s="535" t="str">
        <f t="shared" si="2539"/>
        <v/>
      </c>
      <c r="CQ629" s="535" t="str">
        <f t="shared" si="2539"/>
        <v/>
      </c>
      <c r="CR629" s="535" t="str">
        <f t="shared" si="2539"/>
        <v/>
      </c>
      <c r="CS629" s="535" t="str">
        <f t="shared" si="2539"/>
        <v/>
      </c>
      <c r="CT629" s="535" t="str">
        <f t="shared" si="2539"/>
        <v/>
      </c>
      <c r="CU629" s="536" t="str">
        <f t="shared" si="2539"/>
        <v/>
      </c>
      <c r="CV629" s="536" t="str">
        <f t="shared" si="2539"/>
        <v/>
      </c>
      <c r="CW629" s="536" t="str">
        <f t="shared" si="2539"/>
        <v/>
      </c>
      <c r="CX629" s="535" t="str">
        <f t="shared" si="2540"/>
        <v/>
      </c>
      <c r="CY629" s="535" t="str">
        <f t="shared" si="2540"/>
        <v/>
      </c>
      <c r="CZ629" s="535" t="str">
        <f t="shared" si="2540"/>
        <v/>
      </c>
      <c r="DA629" s="535" t="str">
        <f t="shared" si="2540"/>
        <v/>
      </c>
      <c r="DB629" s="535" t="str">
        <f t="shared" si="2540"/>
        <v/>
      </c>
      <c r="DC629" s="534" t="str">
        <f t="shared" si="2540"/>
        <v/>
      </c>
      <c r="DD629" s="533" t="str">
        <f t="shared" si="2540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1170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296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>
        <v>120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1"/>
        <v/>
      </c>
      <c r="CF631" s="989" t="str">
        <f t="shared" si="2561"/>
        <v/>
      </c>
      <c r="CG631" s="989" t="str">
        <f t="shared" si="2561"/>
        <v/>
      </c>
      <c r="CH631" s="990" t="str">
        <f t="shared" si="2561"/>
        <v/>
      </c>
      <c r="CI631" s="990" t="str">
        <f t="shared" si="2561"/>
        <v/>
      </c>
      <c r="CJ631" s="989" t="str">
        <f t="shared" si="2561"/>
        <v/>
      </c>
      <c r="CK631" s="989" t="str">
        <f t="shared" si="2561"/>
        <v/>
      </c>
      <c r="CL631" s="989" t="str">
        <f t="shared" si="2561"/>
        <v/>
      </c>
      <c r="CM631" s="988" t="str">
        <f t="shared" si="2561"/>
        <v/>
      </c>
      <c r="CN631" s="533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2"/>
        <v/>
      </c>
      <c r="CP631" s="535" t="str">
        <f t="shared" si="2562"/>
        <v/>
      </c>
      <c r="CQ631" s="535" t="str">
        <f t="shared" si="2562"/>
        <v/>
      </c>
      <c r="CR631" s="535" t="str">
        <f t="shared" si="2562"/>
        <v/>
      </c>
      <c r="CS631" s="535" t="str">
        <f t="shared" si="2562"/>
        <v/>
      </c>
      <c r="CT631" s="535" t="str">
        <f t="shared" si="2562"/>
        <v/>
      </c>
      <c r="CU631" s="536" t="str">
        <f t="shared" si="2562"/>
        <v/>
      </c>
      <c r="CV631" s="536" t="str">
        <f t="shared" si="2562"/>
        <v/>
      </c>
      <c r="CW631" s="536" t="str">
        <f t="shared" si="2562"/>
        <v/>
      </c>
      <c r="CX631" s="535" t="str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3"/>
        <v/>
      </c>
      <c r="CZ631" s="535" t="str">
        <f t="shared" si="2563"/>
        <v/>
      </c>
      <c r="DA631" s="535" t="str">
        <f t="shared" si="2563"/>
        <v/>
      </c>
      <c r="DB631" s="535" t="str">
        <f t="shared" si="2563"/>
        <v/>
      </c>
      <c r="DC631" s="534" t="str">
        <f t="shared" si="2563"/>
        <v/>
      </c>
      <c r="DD631" s="533" t="str">
        <f t="shared" si="2563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288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4">3460*$K$1</f>
        <v>14486.328</v>
      </c>
      <c r="BW632" s="899">
        <f t="shared" si="2564"/>
        <v>14486.328</v>
      </c>
      <c r="BX632" s="899">
        <f t="shared" si="2564"/>
        <v>14486.328</v>
      </c>
      <c r="BY632" s="899">
        <f t="shared" si="2564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1"/>
        <v/>
      </c>
      <c r="CE632" s="989" t="str">
        <f t="shared" ref="CE632:CM633" si="256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5"/>
        <v/>
      </c>
      <c r="CG632" s="989" t="str">
        <f t="shared" si="2565"/>
        <v/>
      </c>
      <c r="CH632" s="990" t="str">
        <f t="shared" si="2565"/>
        <v/>
      </c>
      <c r="CI632" s="990" t="str">
        <f t="shared" si="2565"/>
        <v/>
      </c>
      <c r="CJ632" s="989" t="str">
        <f t="shared" si="2565"/>
        <v/>
      </c>
      <c r="CK632" s="989" t="str">
        <f t="shared" si="2565"/>
        <v/>
      </c>
      <c r="CL632" s="989" t="str">
        <f t="shared" si="2565"/>
        <v/>
      </c>
      <c r="CM632" s="988" t="str">
        <f t="shared" si="2565"/>
        <v/>
      </c>
      <c r="CN632" s="533" t="str">
        <f t="shared" si="2562"/>
        <v/>
      </c>
      <c r="CO632" s="534" t="str">
        <f t="shared" si="2562"/>
        <v/>
      </c>
      <c r="CP632" s="535" t="str">
        <f t="shared" si="2562"/>
        <v/>
      </c>
      <c r="CQ632" s="535" t="str">
        <f t="shared" si="2562"/>
        <v/>
      </c>
      <c r="CR632" s="535" t="str">
        <f t="shared" si="2562"/>
        <v/>
      </c>
      <c r="CS632" s="535" t="str">
        <f t="shared" si="2562"/>
        <v/>
      </c>
      <c r="CT632" s="535" t="str">
        <f t="shared" si="2562"/>
        <v/>
      </c>
      <c r="CU632" s="536" t="str">
        <f t="shared" si="2562"/>
        <v/>
      </c>
      <c r="CV632" s="536" t="str">
        <f t="shared" si="2562"/>
        <v/>
      </c>
      <c r="CW632" s="536" t="str">
        <f t="shared" si="2562"/>
        <v/>
      </c>
      <c r="CX632" s="535" t="str">
        <f t="shared" si="2563"/>
        <v/>
      </c>
      <c r="CY632" s="535" t="str">
        <f t="shared" si="2563"/>
        <v/>
      </c>
      <c r="CZ632" s="535" t="str">
        <f t="shared" si="2563"/>
        <v/>
      </c>
      <c r="DA632" s="535" t="str">
        <f t="shared" si="2563"/>
        <v/>
      </c>
      <c r="DB632" s="535" t="str">
        <f t="shared" si="2563"/>
        <v/>
      </c>
      <c r="DC632" s="534" t="str">
        <f t="shared" si="2563"/>
        <v/>
      </c>
      <c r="DD632" s="533" t="str">
        <f t="shared" si="2563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226</v>
      </c>
      <c r="B633" s="615" t="str">
        <f t="shared" ref="B633:K633" si="2566">IF(B631="","",B631*B632/B$46/365/$G$1)</f>
        <v/>
      </c>
      <c r="C633" s="615" t="str">
        <f t="shared" si="2566"/>
        <v/>
      </c>
      <c r="D633" s="615" t="str">
        <f t="shared" si="2566"/>
        <v/>
      </c>
      <c r="E633" s="615" t="str">
        <f t="shared" si="2566"/>
        <v/>
      </c>
      <c r="F633" s="615" t="str">
        <f t="shared" si="2566"/>
        <v/>
      </c>
      <c r="G633" s="615" t="str">
        <f t="shared" si="2566"/>
        <v/>
      </c>
      <c r="H633" s="615" t="str">
        <f t="shared" si="2566"/>
        <v/>
      </c>
      <c r="I633" s="615" t="str">
        <f t="shared" si="2566"/>
        <v/>
      </c>
      <c r="J633" s="615" t="str">
        <f t="shared" si="2566"/>
        <v/>
      </c>
      <c r="K633" s="615" t="str">
        <f t="shared" si="2566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7">IF(T631="","",T631*T632/T$46/365/$G$1)</f>
        <v/>
      </c>
      <c r="U633" s="615" t="str">
        <f t="shared" si="2567"/>
        <v/>
      </c>
      <c r="V633" s="615" t="str">
        <f t="shared" si="2567"/>
        <v/>
      </c>
      <c r="W633" s="615" t="str">
        <f t="shared" si="2567"/>
        <v/>
      </c>
      <c r="X633" s="615" t="str">
        <f t="shared" si="2567"/>
        <v/>
      </c>
      <c r="Y633" s="615" t="str">
        <f t="shared" si="2567"/>
        <v/>
      </c>
      <c r="Z633" s="615" t="str">
        <f t="shared" si="2567"/>
        <v/>
      </c>
      <c r="AA633" s="615" t="str">
        <f t="shared" si="2567"/>
        <v/>
      </c>
      <c r="AB633" s="615" t="str">
        <f t="shared" si="2567"/>
        <v/>
      </c>
      <c r="AC633" s="615" t="str">
        <f t="shared" si="2567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8">IF(AL631="","",AL631*AL632/AL$46/365/$G$1)</f>
        <v/>
      </c>
      <c r="AM633" s="615" t="str">
        <f t="shared" si="2568"/>
        <v/>
      </c>
      <c r="AN633" s="615" t="str">
        <f t="shared" si="2568"/>
        <v/>
      </c>
      <c r="AO633" s="615" t="str">
        <f t="shared" si="2568"/>
        <v/>
      </c>
      <c r="AP633" s="615" t="str">
        <f t="shared" si="2568"/>
        <v/>
      </c>
      <c r="AQ633" s="615" t="str">
        <f t="shared" si="2568"/>
        <v/>
      </c>
      <c r="AR633" s="615" t="str">
        <f t="shared" si="2568"/>
        <v/>
      </c>
      <c r="AS633" s="615" t="str">
        <f t="shared" si="2568"/>
        <v/>
      </c>
      <c r="AT633" s="615" t="str">
        <f t="shared" si="2568"/>
        <v/>
      </c>
      <c r="AU633" s="615" t="str">
        <f t="shared" si="2568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69">IF(BD631="","",BD631*BD632/BD$46/365/$G$1)</f>
        <v/>
      </c>
      <c r="BE633" s="1202" t="str">
        <f t="shared" si="2569"/>
        <v/>
      </c>
      <c r="BF633" s="1202" t="str">
        <f t="shared" si="2569"/>
        <v/>
      </c>
      <c r="BG633" s="1202" t="str">
        <f t="shared" si="2569"/>
        <v/>
      </c>
      <c r="BH633" s="1202" t="str">
        <f t="shared" si="2569"/>
        <v/>
      </c>
      <c r="BI633" s="1202" t="str">
        <f t="shared" si="2569"/>
        <v/>
      </c>
      <c r="BJ633" s="1202" t="str">
        <f t="shared" si="2569"/>
        <v/>
      </c>
      <c r="BK633" s="1202" t="str">
        <f t="shared" si="2569"/>
        <v/>
      </c>
      <c r="BL633" s="1202" t="str">
        <f t="shared" si="2569"/>
        <v/>
      </c>
      <c r="BM633" s="1202" t="str">
        <f t="shared" si="2569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0.10824155417185553</v>
      </c>
      <c r="BW633" s="615">
        <f>IF(BW631="","",BW631*BW632/BW$46/365/$G$1)</f>
        <v>0.10824155417185553</v>
      </c>
      <c r="BX633" s="615">
        <f>IF(BX631="","",BX631*BX632/BX$46/365/$G$1)</f>
        <v>0.10824155417185553</v>
      </c>
      <c r="BY633" s="615" t="e">
        <f>IF(BY631="","",BY631*BY632/BY$46/365/$G$1)</f>
        <v>#VALUE!</v>
      </c>
      <c r="BZ633" s="607" t="str">
        <f t="shared" ref="BZ633" si="2570">IF(DE633&lt;3,"",(SUM(B633:R633)-MIN(B633:R633)-MAX(B633:R633))/(DE633-2))</f>
        <v/>
      </c>
      <c r="CA633" s="607" t="str">
        <f t="shared" ref="CA633" si="2571">IF(DF633&lt;3,"",(SUM(T633:AJ633)-MIN(T633:AJ633)-MAX(T633:AJ633))/(DF633-2))</f>
        <v/>
      </c>
      <c r="CB633" s="607" t="str">
        <f t="shared" ref="CB633" si="2572">IF(DG633&lt;3,"",(SUM(AL633:BB633)-MIN(AL633:BB633)-MAX(AL633:BB633))/(DG633-2))</f>
        <v/>
      </c>
      <c r="CC633" s="673" t="str">
        <f t="shared" ref="CC633" si="2573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5"/>
        <v/>
      </c>
      <c r="CF633" s="992" t="str">
        <f t="shared" si="2565"/>
        <v/>
      </c>
      <c r="CG633" s="992" t="str">
        <f t="shared" si="2565"/>
        <v/>
      </c>
      <c r="CH633" s="993" t="str">
        <f t="shared" si="2565"/>
        <v/>
      </c>
      <c r="CI633" s="993" t="str">
        <f t="shared" si="2565"/>
        <v/>
      </c>
      <c r="CJ633" s="992" t="str">
        <f t="shared" si="2565"/>
        <v/>
      </c>
      <c r="CK633" s="992" t="str">
        <f t="shared" si="2565"/>
        <v/>
      </c>
      <c r="CL633" s="992" t="str">
        <f t="shared" si="2565"/>
        <v/>
      </c>
      <c r="CM633" s="991" t="str">
        <f t="shared" si="2565"/>
        <v/>
      </c>
      <c r="CN633" s="521" t="str">
        <f t="shared" si="2562"/>
        <v/>
      </c>
      <c r="CO633" s="522" t="str">
        <f t="shared" si="2562"/>
        <v/>
      </c>
      <c r="CP633" s="523" t="str">
        <f t="shared" si="2562"/>
        <v/>
      </c>
      <c r="CQ633" s="523" t="str">
        <f t="shared" si="2562"/>
        <v/>
      </c>
      <c r="CR633" s="523" t="str">
        <f t="shared" si="2562"/>
        <v/>
      </c>
      <c r="CS633" s="523" t="str">
        <f t="shared" si="2562"/>
        <v/>
      </c>
      <c r="CT633" s="523" t="str">
        <f t="shared" si="2562"/>
        <v/>
      </c>
      <c r="CU633" s="524" t="str">
        <f t="shared" si="2562"/>
        <v/>
      </c>
      <c r="CV633" s="524" t="str">
        <f t="shared" si="2562"/>
        <v/>
      </c>
      <c r="CW633" s="524" t="str">
        <f t="shared" si="2562"/>
        <v/>
      </c>
      <c r="CX633" s="523" t="str">
        <f t="shared" si="2563"/>
        <v/>
      </c>
      <c r="CY633" s="523" t="str">
        <f t="shared" si="2563"/>
        <v/>
      </c>
      <c r="CZ633" s="523" t="str">
        <f t="shared" si="2563"/>
        <v/>
      </c>
      <c r="DA633" s="523" t="str">
        <f t="shared" si="2563"/>
        <v/>
      </c>
      <c r="DB633" s="523" t="str">
        <f t="shared" si="2563"/>
        <v/>
      </c>
      <c r="DC633" s="522" t="str">
        <f t="shared" si="2563"/>
        <v/>
      </c>
      <c r="DD633" s="521" t="str">
        <f t="shared" si="2563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291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4"/>
        <v/>
      </c>
      <c r="CF634" s="989" t="str">
        <f t="shared" si="2574"/>
        <v/>
      </c>
      <c r="CG634" s="989" t="str">
        <f t="shared" si="2574"/>
        <v/>
      </c>
      <c r="CH634" s="990" t="str">
        <f t="shared" si="2574"/>
        <v/>
      </c>
      <c r="CI634" s="990" t="str">
        <f t="shared" si="2574"/>
        <v/>
      </c>
      <c r="CJ634" s="989" t="str">
        <f t="shared" si="2574"/>
        <v/>
      </c>
      <c r="CK634" s="989" t="str">
        <f t="shared" si="2574"/>
        <v/>
      </c>
      <c r="CL634" s="989" t="str">
        <f t="shared" si="2574"/>
        <v/>
      </c>
      <c r="CM634" s="988" t="str">
        <f t="shared" si="2574"/>
        <v/>
      </c>
      <c r="CN634" s="533" t="str">
        <f t="shared" si="2562"/>
        <v/>
      </c>
      <c r="CO634" s="534" t="str">
        <f t="shared" si="2562"/>
        <v/>
      </c>
      <c r="CP634" s="535" t="str">
        <f t="shared" si="2562"/>
        <v/>
      </c>
      <c r="CQ634" s="535" t="str">
        <f t="shared" si="2562"/>
        <v/>
      </c>
      <c r="CR634" s="535" t="str">
        <f t="shared" si="2562"/>
        <v/>
      </c>
      <c r="CS634" s="535" t="str">
        <f t="shared" si="2562"/>
        <v/>
      </c>
      <c r="CT634" s="535" t="str">
        <f t="shared" si="2562"/>
        <v/>
      </c>
      <c r="CU634" s="536" t="str">
        <f t="shared" si="2562"/>
        <v/>
      </c>
      <c r="CV634" s="536" t="str">
        <f t="shared" si="2562"/>
        <v/>
      </c>
      <c r="CW634" s="536" t="str">
        <f t="shared" si="2562"/>
        <v/>
      </c>
      <c r="CX634" s="535" t="str">
        <f t="shared" si="2563"/>
        <v/>
      </c>
      <c r="CY634" s="535" t="str">
        <f t="shared" si="2563"/>
        <v/>
      </c>
      <c r="CZ634" s="535" t="str">
        <f t="shared" si="2563"/>
        <v/>
      </c>
      <c r="DA634" s="535" t="str">
        <f t="shared" si="2563"/>
        <v/>
      </c>
      <c r="DB634" s="535" t="str">
        <f t="shared" si="2563"/>
        <v/>
      </c>
      <c r="DC634" s="534" t="str">
        <f t="shared" si="2563"/>
        <v/>
      </c>
      <c r="DD634" s="533" t="str">
        <f t="shared" si="2563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290</v>
      </c>
      <c r="B635" s="612" t="str">
        <f t="shared" ref="B635:K635" si="2575">IF(B634="","",B631*B634)</f>
        <v/>
      </c>
      <c r="C635" s="612" t="str">
        <f t="shared" si="2575"/>
        <v/>
      </c>
      <c r="D635" s="612" t="str">
        <f t="shared" si="2575"/>
        <v/>
      </c>
      <c r="E635" s="612" t="str">
        <f t="shared" si="2575"/>
        <v/>
      </c>
      <c r="F635" s="612" t="str">
        <f t="shared" si="2575"/>
        <v/>
      </c>
      <c r="G635" s="612" t="str">
        <f t="shared" si="2575"/>
        <v/>
      </c>
      <c r="H635" s="612" t="str">
        <f t="shared" si="2575"/>
        <v/>
      </c>
      <c r="I635" s="612" t="str">
        <f t="shared" si="2575"/>
        <v/>
      </c>
      <c r="J635" s="612" t="str">
        <f t="shared" si="2575"/>
        <v/>
      </c>
      <c r="K635" s="612" t="str">
        <f t="shared" si="2575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6">IF(T634="","",T631*T634)</f>
        <v/>
      </c>
      <c r="U635" s="612" t="str">
        <f t="shared" si="2576"/>
        <v/>
      </c>
      <c r="V635" s="612" t="str">
        <f t="shared" si="2576"/>
        <v/>
      </c>
      <c r="W635" s="612" t="str">
        <f t="shared" si="2576"/>
        <v/>
      </c>
      <c r="X635" s="612" t="str">
        <f t="shared" si="2576"/>
        <v/>
      </c>
      <c r="Y635" s="612" t="str">
        <f t="shared" si="2576"/>
        <v/>
      </c>
      <c r="Z635" s="612" t="str">
        <f t="shared" si="2576"/>
        <v/>
      </c>
      <c r="AA635" s="612" t="str">
        <f t="shared" si="2576"/>
        <v/>
      </c>
      <c r="AB635" s="612" t="str">
        <f t="shared" si="2576"/>
        <v/>
      </c>
      <c r="AC635" s="612" t="str">
        <f t="shared" si="2576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7">IF(AL634="","",AL631*AL634)</f>
        <v/>
      </c>
      <c r="AM635" s="612" t="str">
        <f t="shared" si="2577"/>
        <v/>
      </c>
      <c r="AN635" s="612" t="str">
        <f t="shared" si="2577"/>
        <v/>
      </c>
      <c r="AO635" s="612" t="str">
        <f t="shared" si="2577"/>
        <v/>
      </c>
      <c r="AP635" s="612" t="str">
        <f t="shared" si="2577"/>
        <v/>
      </c>
      <c r="AQ635" s="612" t="str">
        <f t="shared" si="2577"/>
        <v/>
      </c>
      <c r="AR635" s="612" t="str">
        <f t="shared" si="2577"/>
        <v/>
      </c>
      <c r="AS635" s="612" t="str">
        <f t="shared" si="2577"/>
        <v/>
      </c>
      <c r="AT635" s="612" t="str">
        <f t="shared" si="2577"/>
        <v/>
      </c>
      <c r="AU635" s="612" t="str">
        <f t="shared" si="2577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8">IF(BD634="","",BD631*BD634)</f>
        <v/>
      </c>
      <c r="BE635" s="1201" t="str">
        <f t="shared" si="2578"/>
        <v/>
      </c>
      <c r="BF635" s="1201" t="str">
        <f t="shared" si="2578"/>
        <v/>
      </c>
      <c r="BG635" s="1201" t="str">
        <f t="shared" si="2578"/>
        <v/>
      </c>
      <c r="BH635" s="1201" t="str">
        <f t="shared" si="2578"/>
        <v/>
      </c>
      <c r="BI635" s="1201" t="str">
        <f t="shared" si="2578"/>
        <v/>
      </c>
      <c r="BJ635" s="1201" t="str">
        <f t="shared" si="2578"/>
        <v/>
      </c>
      <c r="BK635" s="1201" t="str">
        <f t="shared" si="2578"/>
        <v/>
      </c>
      <c r="BL635" s="1201" t="str">
        <f t="shared" si="2578"/>
        <v/>
      </c>
      <c r="BM635" s="1201" t="str">
        <f t="shared" si="2578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840</v>
      </c>
      <c r="BW635" s="612">
        <f>IF(BW634="","",BW631*BW634)</f>
        <v>840</v>
      </c>
      <c r="BX635" s="612">
        <f>IF(BX634="","",BX631*BX634)</f>
        <v>960</v>
      </c>
      <c r="BY635" s="612">
        <f>IF(BY634="","",BY631*BY634)</f>
        <v>960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7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79"/>
        <v/>
      </c>
      <c r="CG635" s="989" t="str">
        <f t="shared" si="2579"/>
        <v/>
      </c>
      <c r="CH635" s="990" t="str">
        <f t="shared" si="2579"/>
        <v/>
      </c>
      <c r="CI635" s="990" t="str">
        <f t="shared" si="2579"/>
        <v/>
      </c>
      <c r="CJ635" s="989" t="str">
        <f t="shared" si="2579"/>
        <v/>
      </c>
      <c r="CK635" s="989" t="str">
        <f t="shared" si="2579"/>
        <v/>
      </c>
      <c r="CL635" s="989" t="str">
        <f t="shared" si="2579"/>
        <v/>
      </c>
      <c r="CM635" s="988" t="str">
        <f t="shared" si="2579"/>
        <v/>
      </c>
      <c r="CN635" s="533" t="str">
        <f t="shared" si="2562"/>
        <v/>
      </c>
      <c r="CO635" s="534" t="str">
        <f t="shared" si="2562"/>
        <v/>
      </c>
      <c r="CP635" s="535" t="str">
        <f t="shared" si="2562"/>
        <v/>
      </c>
      <c r="CQ635" s="535" t="str">
        <f t="shared" si="2562"/>
        <v/>
      </c>
      <c r="CR635" s="535" t="str">
        <f t="shared" si="2562"/>
        <v/>
      </c>
      <c r="CS635" s="535" t="str">
        <f t="shared" si="2562"/>
        <v/>
      </c>
      <c r="CT635" s="535" t="str">
        <f t="shared" si="2562"/>
        <v/>
      </c>
      <c r="CU635" s="536" t="str">
        <f t="shared" si="2562"/>
        <v/>
      </c>
      <c r="CV635" s="536" t="str">
        <f t="shared" si="2562"/>
        <v/>
      </c>
      <c r="CW635" s="536" t="str">
        <f t="shared" si="2562"/>
        <v/>
      </c>
      <c r="CX635" s="535" t="str">
        <f t="shared" si="2563"/>
        <v/>
      </c>
      <c r="CY635" s="535" t="str">
        <f t="shared" si="2563"/>
        <v/>
      </c>
      <c r="CZ635" s="535" t="str">
        <f t="shared" si="2563"/>
        <v/>
      </c>
      <c r="DA635" s="535" t="str">
        <f t="shared" si="2563"/>
        <v/>
      </c>
      <c r="DB635" s="535" t="str">
        <f t="shared" si="2563"/>
        <v/>
      </c>
      <c r="DC635" s="534" t="str">
        <f t="shared" si="2563"/>
        <v/>
      </c>
      <c r="DD635" s="533" t="str">
        <f t="shared" si="2563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297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0">IF(DE636&lt;3,"",(SUM(B636:R636)-MIN(B636:R636)-MAX(B636:R636))/(DE636-2))</f>
        <v/>
      </c>
      <c r="CA636" s="574" t="str">
        <f t="shared" ref="CA636:CA643" si="2581">IF(DF636&lt;3,"",(SUM(T636:AJ636)-MIN(T636:AJ636)-MAX(T636:AJ636))/(DF636-2))</f>
        <v/>
      </c>
      <c r="CB636" s="574" t="str">
        <f t="shared" ref="CB636:CB643" si="2582">IF(DG636&lt;3,"",(SUM(AL636:BB636)-MIN(AL636:BB636)-MAX(AL636:BB636))/(DG636-2))</f>
        <v/>
      </c>
      <c r="CC636" s="669" t="str">
        <f t="shared" ref="CC636:CC643" si="2583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296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0"/>
        <v/>
      </c>
      <c r="CA637" s="582" t="str">
        <f t="shared" si="2581"/>
        <v/>
      </c>
      <c r="CB637" s="582" t="str">
        <f t="shared" si="2582"/>
        <v/>
      </c>
      <c r="CC637" s="670" t="str">
        <f t="shared" si="2583"/>
        <v/>
      </c>
      <c r="CD637" s="988" t="str">
        <f t="shared" ref="CD637:CI639" si="258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4"/>
        <v/>
      </c>
      <c r="CF637" s="989" t="str">
        <f t="shared" si="2584"/>
        <v/>
      </c>
      <c r="CG637" s="989" t="str">
        <f t="shared" si="2584"/>
        <v/>
      </c>
      <c r="CH637" s="990" t="str">
        <f t="shared" si="2584"/>
        <v/>
      </c>
      <c r="CI637" s="990" t="str">
        <f t="shared" si="2584"/>
        <v/>
      </c>
      <c r="CJ637" s="989" t="str">
        <f t="shared" ref="CJ637:CM639" si="258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5"/>
        <v/>
      </c>
      <c r="CL637" s="989" t="str">
        <f t="shared" si="2585"/>
        <v/>
      </c>
      <c r="CM637" s="988" t="str">
        <f t="shared" si="2585"/>
        <v/>
      </c>
      <c r="CN637" s="533" t="str">
        <f t="shared" ref="CN637:CN642" si="258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8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3">COUNT(B637:R637)</f>
        <v>0</v>
      </c>
      <c r="DF637" s="95">
        <f t="shared" ref="DF637:DF642" si="2604">COUNT(T637:AJ637)</f>
        <v>0</v>
      </c>
      <c r="DG637" s="95">
        <f t="shared" ref="DG637:DG642" si="2605">COUNT(AL637:BB637)</f>
        <v>0</v>
      </c>
      <c r="DH637" s="95">
        <f t="shared" ref="DH637:DH642" si="2606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292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0"/>
        <v/>
      </c>
      <c r="CA638" s="582" t="str">
        <f t="shared" si="2581"/>
        <v/>
      </c>
      <c r="CB638" s="582" t="str">
        <f t="shared" si="2582"/>
        <v/>
      </c>
      <c r="CC638" s="670" t="str">
        <f t="shared" si="2583"/>
        <v/>
      </c>
      <c r="CD638" s="988" t="str">
        <f t="shared" si="2584"/>
        <v/>
      </c>
      <c r="CE638" s="989" t="str">
        <f t="shared" si="2584"/>
        <v/>
      </c>
      <c r="CF638" s="989" t="str">
        <f t="shared" si="2584"/>
        <v/>
      </c>
      <c r="CG638" s="989" t="str">
        <f t="shared" si="2584"/>
        <v/>
      </c>
      <c r="CH638" s="990" t="str">
        <f t="shared" si="2584"/>
        <v/>
      </c>
      <c r="CI638" s="990" t="str">
        <f t="shared" si="2584"/>
        <v/>
      </c>
      <c r="CJ638" s="989" t="str">
        <f t="shared" si="2585"/>
        <v/>
      </c>
      <c r="CK638" s="989" t="str">
        <f t="shared" si="2585"/>
        <v/>
      </c>
      <c r="CL638" s="989" t="str">
        <f t="shared" si="2585"/>
        <v/>
      </c>
      <c r="CM638" s="988" t="str">
        <f t="shared" si="2585"/>
        <v/>
      </c>
      <c r="CN638" s="533" t="str">
        <f t="shared" si="2586"/>
        <v/>
      </c>
      <c r="CO638" s="534" t="str">
        <f t="shared" si="2587"/>
        <v/>
      </c>
      <c r="CP638" s="535" t="str">
        <f t="shared" si="2588"/>
        <v/>
      </c>
      <c r="CQ638" s="535" t="str">
        <f t="shared" si="2589"/>
        <v/>
      </c>
      <c r="CR638" s="535" t="str">
        <f t="shared" si="2590"/>
        <v/>
      </c>
      <c r="CS638" s="535" t="str">
        <f t="shared" si="2591"/>
        <v/>
      </c>
      <c r="CT638" s="535" t="str">
        <f t="shared" si="2592"/>
        <v/>
      </c>
      <c r="CU638" s="536" t="str">
        <f t="shared" si="2593"/>
        <v/>
      </c>
      <c r="CV638" s="536" t="str">
        <f t="shared" si="2594"/>
        <v/>
      </c>
      <c r="CW638" s="536" t="str">
        <f t="shared" si="2595"/>
        <v/>
      </c>
      <c r="CX638" s="535" t="str">
        <f t="shared" si="2596"/>
        <v/>
      </c>
      <c r="CY638" s="535" t="str">
        <f t="shared" si="2597"/>
        <v/>
      </c>
      <c r="CZ638" s="535" t="str">
        <f t="shared" si="2598"/>
        <v/>
      </c>
      <c r="DA638" s="535" t="str">
        <f t="shared" si="2599"/>
        <v/>
      </c>
      <c r="DB638" s="535" t="str">
        <f t="shared" si="2600"/>
        <v/>
      </c>
      <c r="DC638" s="534" t="str">
        <f t="shared" si="2601"/>
        <v/>
      </c>
      <c r="DD638" s="533" t="str">
        <f t="shared" si="2602"/>
        <v/>
      </c>
      <c r="DE638" s="635">
        <f t="shared" si="2603"/>
        <v>0</v>
      </c>
      <c r="DF638" s="95">
        <f t="shared" si="2604"/>
        <v>0</v>
      </c>
      <c r="DG638" s="95">
        <f t="shared" si="2605"/>
        <v>0</v>
      </c>
      <c r="DH638" s="95">
        <f t="shared" si="2606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288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0"/>
        <v/>
      </c>
      <c r="CA639" s="582" t="str">
        <f t="shared" si="2581"/>
        <v/>
      </c>
      <c r="CB639" s="582" t="str">
        <f t="shared" si="2582"/>
        <v/>
      </c>
      <c r="CC639" s="670" t="str">
        <f t="shared" si="2583"/>
        <v/>
      </c>
      <c r="CD639" s="988" t="str">
        <f t="shared" si="2584"/>
        <v/>
      </c>
      <c r="CE639" s="989" t="str">
        <f t="shared" si="2584"/>
        <v/>
      </c>
      <c r="CF639" s="989" t="str">
        <f t="shared" si="2584"/>
        <v/>
      </c>
      <c r="CG639" s="989" t="str">
        <f t="shared" si="2584"/>
        <v/>
      </c>
      <c r="CH639" s="990" t="str">
        <f t="shared" si="2584"/>
        <v/>
      </c>
      <c r="CI639" s="990" t="str">
        <f t="shared" si="2584"/>
        <v/>
      </c>
      <c r="CJ639" s="989" t="str">
        <f t="shared" si="2585"/>
        <v/>
      </c>
      <c r="CK639" s="989" t="str">
        <f t="shared" si="2585"/>
        <v/>
      </c>
      <c r="CL639" s="989" t="str">
        <f t="shared" si="2585"/>
        <v/>
      </c>
      <c r="CM639" s="988" t="str">
        <f t="shared" si="2585"/>
        <v/>
      </c>
      <c r="CN639" s="533" t="str">
        <f t="shared" si="2586"/>
        <v/>
      </c>
      <c r="CO639" s="534" t="str">
        <f t="shared" si="2587"/>
        <v/>
      </c>
      <c r="CP639" s="535" t="str">
        <f t="shared" si="2588"/>
        <v/>
      </c>
      <c r="CQ639" s="535" t="str">
        <f t="shared" si="2589"/>
        <v/>
      </c>
      <c r="CR639" s="535" t="str">
        <f t="shared" si="2590"/>
        <v/>
      </c>
      <c r="CS639" s="535" t="str">
        <f t="shared" si="2591"/>
        <v/>
      </c>
      <c r="CT639" s="535" t="str">
        <f t="shared" si="2592"/>
        <v/>
      </c>
      <c r="CU639" s="536" t="str">
        <f t="shared" si="2593"/>
        <v/>
      </c>
      <c r="CV639" s="536" t="str">
        <f t="shared" si="2594"/>
        <v/>
      </c>
      <c r="CW639" s="536" t="str">
        <f t="shared" si="2595"/>
        <v/>
      </c>
      <c r="CX639" s="535" t="str">
        <f t="shared" si="2596"/>
        <v/>
      </c>
      <c r="CY639" s="535" t="str">
        <f t="shared" si="2597"/>
        <v/>
      </c>
      <c r="CZ639" s="535" t="str">
        <f t="shared" si="2598"/>
        <v/>
      </c>
      <c r="DA639" s="535" t="str">
        <f t="shared" si="2599"/>
        <v/>
      </c>
      <c r="DB639" s="535" t="str">
        <f t="shared" si="2600"/>
        <v/>
      </c>
      <c r="DC639" s="534" t="str">
        <f t="shared" si="2601"/>
        <v/>
      </c>
      <c r="DD639" s="533" t="str">
        <f t="shared" si="2602"/>
        <v/>
      </c>
      <c r="DE639" s="635">
        <f t="shared" si="2603"/>
        <v>0</v>
      </c>
      <c r="DF639" s="95">
        <f t="shared" si="2604"/>
        <v>0</v>
      </c>
      <c r="DG639" s="95">
        <f t="shared" si="2605"/>
        <v>0</v>
      </c>
      <c r="DH639" s="95">
        <f t="shared" si="2606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226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4.2420678455790777E-2</v>
      </c>
      <c r="BW640" s="615">
        <f>'Data 4'!BW73</f>
        <v>1.944281095890411E-2</v>
      </c>
      <c r="BX640" s="615">
        <f>'Data 4'!BX73</f>
        <v>2.1210339227895388E-2</v>
      </c>
      <c r="BY640" s="615" t="e">
        <f>'Data 4'!BY73</f>
        <v>#VALUE!</v>
      </c>
      <c r="BZ640" s="607">
        <f t="shared" si="2580"/>
        <v>0</v>
      </c>
      <c r="CA640" s="607">
        <f t="shared" si="2581"/>
        <v>0</v>
      </c>
      <c r="CB640" s="607">
        <f t="shared" si="2582"/>
        <v>0</v>
      </c>
      <c r="CC640" s="673">
        <f t="shared" si="2583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7"/>
        <v>0</v>
      </c>
      <c r="CG640" s="992">
        <f t="shared" si="2607"/>
        <v>0</v>
      </c>
      <c r="CH640" s="993">
        <f t="shared" si="2607"/>
        <v>0</v>
      </c>
      <c r="CI640" s="993">
        <f t="shared" si="2607"/>
        <v>0</v>
      </c>
      <c r="CJ640" s="992">
        <f t="shared" si="2607"/>
        <v>0</v>
      </c>
      <c r="CK640" s="992">
        <f t="shared" si="2607"/>
        <v>0</v>
      </c>
      <c r="CL640" s="992">
        <f t="shared" si="2607"/>
        <v>0</v>
      </c>
      <c r="CM640" s="991">
        <f t="shared" si="2607"/>
        <v>0</v>
      </c>
      <c r="CN640" s="521" t="str">
        <f t="shared" si="2586"/>
        <v/>
      </c>
      <c r="CO640" s="522" t="str">
        <f t="shared" si="2587"/>
        <v/>
      </c>
      <c r="CP640" s="523" t="str">
        <f t="shared" si="2588"/>
        <v/>
      </c>
      <c r="CQ640" s="523" t="str">
        <f t="shared" si="2589"/>
        <v/>
      </c>
      <c r="CR640" s="523">
        <f t="shared" si="2590"/>
        <v>0</v>
      </c>
      <c r="CS640" s="523">
        <f t="shared" si="2591"/>
        <v>0</v>
      </c>
      <c r="CT640" s="523">
        <f t="shared" si="2592"/>
        <v>0</v>
      </c>
      <c r="CU640" s="524">
        <f t="shared" si="2593"/>
        <v>0</v>
      </c>
      <c r="CV640" s="524">
        <f t="shared" si="2594"/>
        <v>0</v>
      </c>
      <c r="CW640" s="524">
        <f t="shared" si="2595"/>
        <v>0</v>
      </c>
      <c r="CX640" s="523">
        <f t="shared" si="2596"/>
        <v>0</v>
      </c>
      <c r="CY640" s="523">
        <f t="shared" si="2597"/>
        <v>0</v>
      </c>
      <c r="CZ640" s="523">
        <f t="shared" si="2598"/>
        <v>0</v>
      </c>
      <c r="DA640" s="523">
        <f t="shared" si="2599"/>
        <v>0</v>
      </c>
      <c r="DB640" s="523" t="str">
        <f t="shared" si="2600"/>
        <v/>
      </c>
      <c r="DC640" s="522" t="str">
        <f t="shared" si="2601"/>
        <v/>
      </c>
      <c r="DD640" s="521" t="str">
        <f t="shared" si="2602"/>
        <v/>
      </c>
      <c r="DE640" s="635">
        <f t="shared" si="2603"/>
        <v>10</v>
      </c>
      <c r="DF640" s="95">
        <f t="shared" si="2604"/>
        <v>10</v>
      </c>
      <c r="DG640" s="95">
        <f t="shared" si="2605"/>
        <v>10</v>
      </c>
      <c r="DH640" s="95">
        <f t="shared" si="2606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291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0"/>
        <v/>
      </c>
      <c r="CA641" s="582" t="str">
        <f t="shared" si="2581"/>
        <v/>
      </c>
      <c r="CB641" s="582" t="str">
        <f t="shared" si="2582"/>
        <v/>
      </c>
      <c r="CC641" s="670" t="str">
        <f t="shared" si="2583"/>
        <v/>
      </c>
      <c r="CD641" s="988" t="str">
        <f t="shared" ref="CD641:CM641" si="260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8"/>
        <v/>
      </c>
      <c r="CF641" s="989" t="str">
        <f t="shared" si="2608"/>
        <v/>
      </c>
      <c r="CG641" s="989" t="str">
        <f t="shared" si="2608"/>
        <v/>
      </c>
      <c r="CH641" s="990" t="str">
        <f t="shared" si="2608"/>
        <v/>
      </c>
      <c r="CI641" s="990" t="str">
        <f t="shared" si="2608"/>
        <v/>
      </c>
      <c r="CJ641" s="989" t="str">
        <f t="shared" si="2608"/>
        <v/>
      </c>
      <c r="CK641" s="989" t="str">
        <f t="shared" si="2608"/>
        <v/>
      </c>
      <c r="CL641" s="989" t="str">
        <f t="shared" si="2608"/>
        <v/>
      </c>
      <c r="CM641" s="988" t="str">
        <f t="shared" si="2608"/>
        <v/>
      </c>
      <c r="CN641" s="533" t="str">
        <f t="shared" si="2586"/>
        <v/>
      </c>
      <c r="CO641" s="534" t="str">
        <f t="shared" si="2587"/>
        <v/>
      </c>
      <c r="CP641" s="535" t="str">
        <f t="shared" si="2588"/>
        <v/>
      </c>
      <c r="CQ641" s="535" t="str">
        <f t="shared" si="2589"/>
        <v/>
      </c>
      <c r="CR641" s="535" t="str">
        <f t="shared" si="2590"/>
        <v/>
      </c>
      <c r="CS641" s="535" t="str">
        <f t="shared" si="2591"/>
        <v/>
      </c>
      <c r="CT641" s="535" t="str">
        <f t="shared" si="2592"/>
        <v/>
      </c>
      <c r="CU641" s="536" t="str">
        <f t="shared" si="2593"/>
        <v/>
      </c>
      <c r="CV641" s="536" t="str">
        <f t="shared" si="2594"/>
        <v/>
      </c>
      <c r="CW641" s="536" t="str">
        <f t="shared" si="2595"/>
        <v/>
      </c>
      <c r="CX641" s="535" t="str">
        <f t="shared" si="2596"/>
        <v/>
      </c>
      <c r="CY641" s="535" t="str">
        <f t="shared" si="2597"/>
        <v/>
      </c>
      <c r="CZ641" s="535" t="str">
        <f t="shared" si="2598"/>
        <v/>
      </c>
      <c r="DA641" s="535" t="str">
        <f t="shared" si="2599"/>
        <v/>
      </c>
      <c r="DB641" s="535" t="str">
        <f t="shared" si="2600"/>
        <v/>
      </c>
      <c r="DC641" s="534" t="str">
        <f t="shared" si="2601"/>
        <v/>
      </c>
      <c r="DD641" s="533" t="str">
        <f t="shared" si="2602"/>
        <v/>
      </c>
      <c r="DE641" s="635">
        <f t="shared" si="2603"/>
        <v>0</v>
      </c>
      <c r="DF641" s="95">
        <f t="shared" si="2604"/>
        <v>0</v>
      </c>
      <c r="DG641" s="95">
        <f t="shared" si="2605"/>
        <v>0</v>
      </c>
      <c r="DH641" s="95">
        <f t="shared" si="2606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290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0"/>
        <v>0</v>
      </c>
      <c r="CA642" s="582">
        <f t="shared" si="2581"/>
        <v>0</v>
      </c>
      <c r="CB642" s="582">
        <f t="shared" si="2582"/>
        <v>0</v>
      </c>
      <c r="CC642" s="670">
        <f t="shared" si="2583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0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09"/>
        <v>0</v>
      </c>
      <c r="CG642" s="989">
        <f t="shared" si="2609"/>
        <v>0</v>
      </c>
      <c r="CH642" s="990">
        <f t="shared" si="2609"/>
        <v>0</v>
      </c>
      <c r="CI642" s="990">
        <f t="shared" si="2609"/>
        <v>0</v>
      </c>
      <c r="CJ642" s="989">
        <f t="shared" si="2609"/>
        <v>0</v>
      </c>
      <c r="CK642" s="989">
        <f t="shared" si="2609"/>
        <v>0</v>
      </c>
      <c r="CL642" s="989">
        <f t="shared" si="2609"/>
        <v>0</v>
      </c>
      <c r="CM642" s="988">
        <f t="shared" si="2609"/>
        <v>0</v>
      </c>
      <c r="CN642" s="533" t="str">
        <f t="shared" si="2586"/>
        <v/>
      </c>
      <c r="CO642" s="534" t="str">
        <f t="shared" si="2587"/>
        <v/>
      </c>
      <c r="CP642" s="535" t="str">
        <f t="shared" si="2588"/>
        <v/>
      </c>
      <c r="CQ642" s="535" t="str">
        <f t="shared" si="2589"/>
        <v/>
      </c>
      <c r="CR642" s="535">
        <f t="shared" si="2590"/>
        <v>0</v>
      </c>
      <c r="CS642" s="535">
        <f t="shared" si="2591"/>
        <v>0</v>
      </c>
      <c r="CT642" s="535">
        <f t="shared" si="2592"/>
        <v>0</v>
      </c>
      <c r="CU642" s="536">
        <f t="shared" si="2593"/>
        <v>0</v>
      </c>
      <c r="CV642" s="536">
        <f t="shared" si="2594"/>
        <v>0</v>
      </c>
      <c r="CW642" s="536">
        <f t="shared" si="2595"/>
        <v>0</v>
      </c>
      <c r="CX642" s="535">
        <f t="shared" si="2596"/>
        <v>0</v>
      </c>
      <c r="CY642" s="535">
        <f t="shared" si="2597"/>
        <v>0</v>
      </c>
      <c r="CZ642" s="535">
        <f t="shared" si="2598"/>
        <v>0</v>
      </c>
      <c r="DA642" s="535">
        <f t="shared" si="2599"/>
        <v>0</v>
      </c>
      <c r="DB642" s="535" t="str">
        <f t="shared" si="2600"/>
        <v/>
      </c>
      <c r="DC642" s="534" t="str">
        <f t="shared" si="2601"/>
        <v/>
      </c>
      <c r="DD642" s="533" t="str">
        <f t="shared" si="2602"/>
        <v/>
      </c>
      <c r="DE642" s="635">
        <f t="shared" si="2603"/>
        <v>10</v>
      </c>
      <c r="DF642" s="95">
        <f t="shared" si="2604"/>
        <v>10</v>
      </c>
      <c r="DG642" s="95">
        <f t="shared" si="2605"/>
        <v>10</v>
      </c>
      <c r="DH642" s="95">
        <f t="shared" si="2606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298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0"/>
        <v/>
      </c>
      <c r="CA643" s="574" t="str">
        <f t="shared" si="2581"/>
        <v/>
      </c>
      <c r="CB643" s="574" t="str">
        <f t="shared" si="2582"/>
        <v/>
      </c>
      <c r="CC643" s="669" t="str">
        <f t="shared" si="2583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299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300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0"/>
        <v/>
      </c>
      <c r="CF645" s="989" t="str">
        <f t="shared" si="2610"/>
        <v/>
      </c>
      <c r="CG645" s="989" t="str">
        <f t="shared" si="2610"/>
        <v/>
      </c>
      <c r="CH645" s="990" t="str">
        <f t="shared" si="2610"/>
        <v/>
      </c>
      <c r="CI645" s="990" t="str">
        <f t="shared" si="2610"/>
        <v/>
      </c>
      <c r="CJ645" s="989" t="str">
        <f t="shared" si="2610"/>
        <v/>
      </c>
      <c r="CK645" s="989" t="str">
        <f t="shared" si="2610"/>
        <v/>
      </c>
      <c r="CL645" s="989" t="str">
        <f t="shared" si="2610"/>
        <v/>
      </c>
      <c r="CM645" s="988" t="str">
        <f t="shared" si="2610"/>
        <v/>
      </c>
      <c r="CN645" s="533" t="str">
        <f t="shared" ref="CN645:CW649" si="261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1"/>
        <v/>
      </c>
      <c r="CP645" s="535" t="str">
        <f t="shared" si="2611"/>
        <v/>
      </c>
      <c r="CQ645" s="535" t="str">
        <f t="shared" si="2611"/>
        <v/>
      </c>
      <c r="CR645" s="535" t="str">
        <f t="shared" si="2611"/>
        <v/>
      </c>
      <c r="CS645" s="535" t="str">
        <f t="shared" si="2611"/>
        <v/>
      </c>
      <c r="CT645" s="535" t="str">
        <f t="shared" si="2611"/>
        <v/>
      </c>
      <c r="CU645" s="536" t="str">
        <f t="shared" si="2611"/>
        <v/>
      </c>
      <c r="CV645" s="536" t="str">
        <f t="shared" si="2611"/>
        <v/>
      </c>
      <c r="CW645" s="536" t="str">
        <f t="shared" si="2611"/>
        <v/>
      </c>
      <c r="CX645" s="535" t="str">
        <f t="shared" ref="CX645:DD649" si="261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2"/>
        <v/>
      </c>
      <c r="CZ645" s="535" t="str">
        <f t="shared" si="2612"/>
        <v/>
      </c>
      <c r="DA645" s="535" t="str">
        <f t="shared" si="2612"/>
        <v/>
      </c>
      <c r="DB645" s="535" t="str">
        <f t="shared" si="2612"/>
        <v/>
      </c>
      <c r="DC645" s="534" t="str">
        <f t="shared" si="2612"/>
        <v/>
      </c>
      <c r="DD645" s="533" t="str">
        <f t="shared" si="2612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301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3"/>
        <v/>
      </c>
      <c r="CG646" s="989" t="str">
        <f t="shared" si="2613"/>
        <v/>
      </c>
      <c r="CH646" s="990" t="str">
        <f t="shared" si="2613"/>
        <v/>
      </c>
      <c r="CI646" s="990" t="str">
        <f t="shared" si="2613"/>
        <v/>
      </c>
      <c r="CJ646" s="989" t="str">
        <f t="shared" si="2613"/>
        <v/>
      </c>
      <c r="CK646" s="989" t="str">
        <f t="shared" si="2613"/>
        <v/>
      </c>
      <c r="CL646" s="989" t="str">
        <f t="shared" si="2613"/>
        <v/>
      </c>
      <c r="CM646" s="988" t="str">
        <f t="shared" si="2613"/>
        <v/>
      </c>
      <c r="CN646" s="533" t="str">
        <f t="shared" si="2611"/>
        <v/>
      </c>
      <c r="CO646" s="534" t="str">
        <f t="shared" si="2611"/>
        <v/>
      </c>
      <c r="CP646" s="535" t="str">
        <f t="shared" si="2611"/>
        <v/>
      </c>
      <c r="CQ646" s="535" t="str">
        <f t="shared" si="2611"/>
        <v/>
      </c>
      <c r="CR646" s="535" t="str">
        <f t="shared" si="2611"/>
        <v/>
      </c>
      <c r="CS646" s="535" t="str">
        <f t="shared" si="2611"/>
        <v/>
      </c>
      <c r="CT646" s="535" t="str">
        <f t="shared" si="2611"/>
        <v/>
      </c>
      <c r="CU646" s="536" t="str">
        <f t="shared" si="2611"/>
        <v/>
      </c>
      <c r="CV646" s="536" t="str">
        <f t="shared" si="2611"/>
        <v/>
      </c>
      <c r="CW646" s="536" t="str">
        <f t="shared" si="2611"/>
        <v/>
      </c>
      <c r="CX646" s="535" t="str">
        <f t="shared" si="2612"/>
        <v/>
      </c>
      <c r="CY646" s="535" t="str">
        <f t="shared" si="2612"/>
        <v/>
      </c>
      <c r="CZ646" s="535" t="str">
        <f t="shared" si="2612"/>
        <v/>
      </c>
      <c r="DA646" s="535" t="str">
        <f t="shared" si="2612"/>
        <v/>
      </c>
      <c r="DB646" s="535" t="str">
        <f t="shared" si="2612"/>
        <v/>
      </c>
      <c r="DC646" s="534" t="str">
        <f t="shared" si="2612"/>
        <v/>
      </c>
      <c r="DD646" s="533" t="str">
        <f t="shared" si="2612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287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3"/>
        <v/>
      </c>
      <c r="CF647" s="989" t="str">
        <f t="shared" si="2613"/>
        <v/>
      </c>
      <c r="CG647" s="989" t="str">
        <f t="shared" si="2613"/>
        <v/>
      </c>
      <c r="CH647" s="990" t="str">
        <f t="shared" si="2613"/>
        <v/>
      </c>
      <c r="CI647" s="990" t="str">
        <f t="shared" si="2613"/>
        <v/>
      </c>
      <c r="CJ647" s="989" t="str">
        <f t="shared" si="2613"/>
        <v/>
      </c>
      <c r="CK647" s="989" t="str">
        <f t="shared" si="2613"/>
        <v/>
      </c>
      <c r="CL647" s="989" t="str">
        <f t="shared" si="2613"/>
        <v/>
      </c>
      <c r="CM647" s="988" t="str">
        <f t="shared" si="2613"/>
        <v/>
      </c>
      <c r="CN647" s="533" t="str">
        <f t="shared" si="2611"/>
        <v/>
      </c>
      <c r="CO647" s="534" t="str">
        <f t="shared" si="2611"/>
        <v/>
      </c>
      <c r="CP647" s="535" t="str">
        <f t="shared" si="2611"/>
        <v/>
      </c>
      <c r="CQ647" s="535" t="str">
        <f t="shared" si="2611"/>
        <v/>
      </c>
      <c r="CR647" s="535" t="str">
        <f t="shared" si="2611"/>
        <v/>
      </c>
      <c r="CS647" s="535" t="str">
        <f t="shared" si="2611"/>
        <v/>
      </c>
      <c r="CT647" s="535" t="str">
        <f t="shared" si="2611"/>
        <v/>
      </c>
      <c r="CU647" s="536" t="str">
        <f t="shared" si="2611"/>
        <v/>
      </c>
      <c r="CV647" s="536" t="str">
        <f t="shared" si="2611"/>
        <v/>
      </c>
      <c r="CW647" s="536" t="str">
        <f t="shared" si="2611"/>
        <v/>
      </c>
      <c r="CX647" s="535" t="str">
        <f t="shared" si="2612"/>
        <v/>
      </c>
      <c r="CY647" s="535" t="str">
        <f t="shared" si="2612"/>
        <v/>
      </c>
      <c r="CZ647" s="535" t="str">
        <f t="shared" si="2612"/>
        <v/>
      </c>
      <c r="DA647" s="535" t="str">
        <f t="shared" si="2612"/>
        <v/>
      </c>
      <c r="DB647" s="535" t="str">
        <f t="shared" si="2612"/>
        <v/>
      </c>
      <c r="DC647" s="534" t="str">
        <f t="shared" si="2612"/>
        <v/>
      </c>
      <c r="DD647" s="533" t="str">
        <f t="shared" si="2612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302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3"/>
        <v/>
      </c>
      <c r="CF648" s="989" t="str">
        <f t="shared" si="2613"/>
        <v/>
      </c>
      <c r="CG648" s="989" t="str">
        <f t="shared" si="2613"/>
        <v/>
      </c>
      <c r="CH648" s="990" t="str">
        <f t="shared" si="2613"/>
        <v/>
      </c>
      <c r="CI648" s="990" t="str">
        <f t="shared" si="2613"/>
        <v/>
      </c>
      <c r="CJ648" s="989" t="str">
        <f t="shared" si="2613"/>
        <v/>
      </c>
      <c r="CK648" s="989" t="str">
        <f t="shared" si="2613"/>
        <v/>
      </c>
      <c r="CL648" s="989" t="str">
        <f t="shared" si="2613"/>
        <v/>
      </c>
      <c r="CM648" s="988" t="str">
        <f t="shared" si="2613"/>
        <v/>
      </c>
      <c r="CN648" s="533" t="str">
        <f t="shared" si="2611"/>
        <v/>
      </c>
      <c r="CO648" s="534" t="str">
        <f t="shared" si="2611"/>
        <v/>
      </c>
      <c r="CP648" s="535" t="str">
        <f t="shared" si="2611"/>
        <v/>
      </c>
      <c r="CQ648" s="535" t="str">
        <f t="shared" si="2611"/>
        <v/>
      </c>
      <c r="CR648" s="535" t="str">
        <f t="shared" si="2611"/>
        <v/>
      </c>
      <c r="CS648" s="535" t="str">
        <f t="shared" si="2611"/>
        <v/>
      </c>
      <c r="CT648" s="535" t="str">
        <f t="shared" si="2611"/>
        <v/>
      </c>
      <c r="CU648" s="536" t="str">
        <f t="shared" si="2611"/>
        <v/>
      </c>
      <c r="CV648" s="536" t="str">
        <f t="shared" si="2611"/>
        <v/>
      </c>
      <c r="CW648" s="536" t="str">
        <f t="shared" si="2611"/>
        <v/>
      </c>
      <c r="CX648" s="535" t="str">
        <f t="shared" si="2612"/>
        <v/>
      </c>
      <c r="CY648" s="535" t="str">
        <f t="shared" si="2612"/>
        <v/>
      </c>
      <c r="CZ648" s="535" t="str">
        <f t="shared" si="2612"/>
        <v/>
      </c>
      <c r="DA648" s="535" t="str">
        <f t="shared" si="2612"/>
        <v/>
      </c>
      <c r="DB648" s="535" t="str">
        <f t="shared" si="2612"/>
        <v/>
      </c>
      <c r="DC648" s="534" t="str">
        <f t="shared" si="2612"/>
        <v/>
      </c>
      <c r="DD648" s="533" t="str">
        <f t="shared" si="2612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226</v>
      </c>
      <c r="B649" s="615" t="str">
        <f t="shared" ref="B649:K649" si="2614">IF(B646="","",((B645*B646*B647*B648)*3630*4.1868)/B$46/365/$G$1)</f>
        <v/>
      </c>
      <c r="C649" s="615" t="str">
        <f t="shared" si="2614"/>
        <v/>
      </c>
      <c r="D649" s="615" t="str">
        <f t="shared" si="2614"/>
        <v/>
      </c>
      <c r="E649" s="615" t="str">
        <f t="shared" si="2614"/>
        <v/>
      </c>
      <c r="F649" s="615" t="str">
        <f t="shared" si="2614"/>
        <v/>
      </c>
      <c r="G649" s="615" t="str">
        <f t="shared" si="2614"/>
        <v/>
      </c>
      <c r="H649" s="615" t="str">
        <f t="shared" si="2614"/>
        <v/>
      </c>
      <c r="I649" s="615" t="str">
        <f t="shared" si="2614"/>
        <v/>
      </c>
      <c r="J649" s="615" t="str">
        <f t="shared" si="2614"/>
        <v/>
      </c>
      <c r="K649" s="615" t="str">
        <f t="shared" si="2614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5">IF(T646="","",((T645*T646*T647*T648)*3630*4.1868)/T$46/365/$G$1)</f>
        <v/>
      </c>
      <c r="U649" s="615" t="str">
        <f t="shared" si="2615"/>
        <v/>
      </c>
      <c r="V649" s="615" t="str">
        <f t="shared" si="2615"/>
        <v/>
      </c>
      <c r="W649" s="615" t="str">
        <f t="shared" si="2615"/>
        <v/>
      </c>
      <c r="X649" s="615" t="str">
        <f t="shared" si="2615"/>
        <v/>
      </c>
      <c r="Y649" s="615" t="str">
        <f t="shared" si="2615"/>
        <v/>
      </c>
      <c r="Z649" s="615" t="str">
        <f t="shared" si="2615"/>
        <v/>
      </c>
      <c r="AA649" s="615" t="str">
        <f t="shared" si="2615"/>
        <v/>
      </c>
      <c r="AB649" s="615" t="str">
        <f t="shared" si="2615"/>
        <v/>
      </c>
      <c r="AC649" s="615" t="str">
        <f t="shared" si="2615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6">IF(AL646="","",((AL645*AL646*AL647*AL648)*3630*4.1868)/AL$46/365/$G$1)</f>
        <v/>
      </c>
      <c r="AM649" s="615" t="str">
        <f t="shared" si="2616"/>
        <v/>
      </c>
      <c r="AN649" s="615" t="str">
        <f t="shared" si="2616"/>
        <v/>
      </c>
      <c r="AO649" s="615" t="str">
        <f t="shared" si="2616"/>
        <v/>
      </c>
      <c r="AP649" s="615" t="str">
        <f t="shared" si="2616"/>
        <v/>
      </c>
      <c r="AQ649" s="615" t="str">
        <f t="shared" si="2616"/>
        <v/>
      </c>
      <c r="AR649" s="615" t="str">
        <f t="shared" si="2616"/>
        <v/>
      </c>
      <c r="AS649" s="615" t="str">
        <f t="shared" si="2616"/>
        <v/>
      </c>
      <c r="AT649" s="615" t="str">
        <f t="shared" si="2616"/>
        <v/>
      </c>
      <c r="AU649" s="615" t="str">
        <f t="shared" si="2616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7">IF(BD646="","",((BD645*BD646*BD647*BD648)*3630*4.1868)/BD$46/365/$G$1)</f>
        <v/>
      </c>
      <c r="BE649" s="1202" t="str">
        <f t="shared" si="2617"/>
        <v/>
      </c>
      <c r="BF649" s="1202" t="str">
        <f t="shared" si="2617"/>
        <v/>
      </c>
      <c r="BG649" s="1202" t="str">
        <f t="shared" si="2617"/>
        <v/>
      </c>
      <c r="BH649" s="1202" t="str">
        <f t="shared" si="2617"/>
        <v/>
      </c>
      <c r="BI649" s="1202" t="str">
        <f t="shared" si="2617"/>
        <v/>
      </c>
      <c r="BJ649" s="1202" t="str">
        <f t="shared" si="2617"/>
        <v/>
      </c>
      <c r="BK649" s="1202" t="str">
        <f t="shared" si="2617"/>
        <v/>
      </c>
      <c r="BL649" s="1202" t="str">
        <f t="shared" si="2617"/>
        <v/>
      </c>
      <c r="BM649" s="1202" t="str">
        <f t="shared" si="2617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3"/>
        <v/>
      </c>
      <c r="CF649" s="992" t="str">
        <f t="shared" si="2613"/>
        <v/>
      </c>
      <c r="CG649" s="992" t="str">
        <f t="shared" si="2613"/>
        <v/>
      </c>
      <c r="CH649" s="993" t="str">
        <f t="shared" si="2613"/>
        <v/>
      </c>
      <c r="CI649" s="993" t="str">
        <f t="shared" si="2613"/>
        <v/>
      </c>
      <c r="CJ649" s="992" t="str">
        <f t="shared" si="2613"/>
        <v/>
      </c>
      <c r="CK649" s="992" t="str">
        <f t="shared" si="2613"/>
        <v/>
      </c>
      <c r="CL649" s="992" t="str">
        <f t="shared" si="2613"/>
        <v/>
      </c>
      <c r="CM649" s="991" t="str">
        <f t="shared" si="2613"/>
        <v/>
      </c>
      <c r="CN649" s="521" t="str">
        <f t="shared" si="2611"/>
        <v/>
      </c>
      <c r="CO649" s="522" t="str">
        <f t="shared" si="2611"/>
        <v/>
      </c>
      <c r="CP649" s="523" t="str">
        <f t="shared" si="2611"/>
        <v/>
      </c>
      <c r="CQ649" s="523" t="str">
        <f t="shared" si="2611"/>
        <v/>
      </c>
      <c r="CR649" s="523" t="str">
        <f t="shared" si="2611"/>
        <v/>
      </c>
      <c r="CS649" s="523" t="str">
        <f t="shared" si="2611"/>
        <v/>
      </c>
      <c r="CT649" s="523" t="str">
        <f t="shared" si="2611"/>
        <v/>
      </c>
      <c r="CU649" s="524" t="str">
        <f t="shared" si="2611"/>
        <v/>
      </c>
      <c r="CV649" s="524" t="str">
        <f t="shared" si="2611"/>
        <v/>
      </c>
      <c r="CW649" s="524" t="str">
        <f t="shared" si="2611"/>
        <v/>
      </c>
      <c r="CX649" s="523" t="str">
        <f t="shared" si="2612"/>
        <v/>
      </c>
      <c r="CY649" s="523" t="str">
        <f t="shared" si="2612"/>
        <v/>
      </c>
      <c r="CZ649" s="523" t="str">
        <f t="shared" si="2612"/>
        <v/>
      </c>
      <c r="DA649" s="523" t="str">
        <f t="shared" si="2612"/>
        <v/>
      </c>
      <c r="DB649" s="523" t="str">
        <f t="shared" si="2612"/>
        <v/>
      </c>
      <c r="DC649" s="522" t="str">
        <f t="shared" si="2612"/>
        <v/>
      </c>
      <c r="DD649" s="521" t="str">
        <f t="shared" si="2612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303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300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8"/>
        <v/>
      </c>
      <c r="CF651" s="989" t="str">
        <f t="shared" si="2618"/>
        <v/>
      </c>
      <c r="CG651" s="989" t="str">
        <f t="shared" si="2618"/>
        <v/>
      </c>
      <c r="CH651" s="990" t="str">
        <f t="shared" si="2618"/>
        <v/>
      </c>
      <c r="CI651" s="990" t="str">
        <f t="shared" si="2618"/>
        <v/>
      </c>
      <c r="CJ651" s="989" t="str">
        <f t="shared" si="2618"/>
        <v/>
      </c>
      <c r="CK651" s="989" t="str">
        <f t="shared" si="2618"/>
        <v/>
      </c>
      <c r="CL651" s="989" t="str">
        <f t="shared" si="2618"/>
        <v/>
      </c>
      <c r="CM651" s="988" t="str">
        <f t="shared" si="2618"/>
        <v/>
      </c>
      <c r="CN651" s="533" t="str">
        <f t="shared" ref="CN651:CW655" si="261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19"/>
        <v/>
      </c>
      <c r="CP651" s="535" t="str">
        <f t="shared" si="2619"/>
        <v/>
      </c>
      <c r="CQ651" s="535" t="str">
        <f t="shared" si="2619"/>
        <v/>
      </c>
      <c r="CR651" s="535" t="str">
        <f t="shared" si="2619"/>
        <v/>
      </c>
      <c r="CS651" s="535" t="str">
        <f t="shared" si="2619"/>
        <v/>
      </c>
      <c r="CT651" s="535" t="str">
        <f t="shared" si="2619"/>
        <v/>
      </c>
      <c r="CU651" s="536" t="str">
        <f t="shared" si="2619"/>
        <v/>
      </c>
      <c r="CV651" s="536" t="str">
        <f t="shared" si="2619"/>
        <v/>
      </c>
      <c r="CW651" s="536" t="str">
        <f t="shared" si="2619"/>
        <v/>
      </c>
      <c r="CX651" s="535" t="str">
        <f t="shared" ref="CX651:DD655" si="262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0"/>
        <v/>
      </c>
      <c r="CZ651" s="535" t="str">
        <f t="shared" si="2620"/>
        <v/>
      </c>
      <c r="DA651" s="535" t="str">
        <f t="shared" si="2620"/>
        <v/>
      </c>
      <c r="DB651" s="535" t="str">
        <f t="shared" si="2620"/>
        <v/>
      </c>
      <c r="DC651" s="534" t="str">
        <f t="shared" si="2620"/>
        <v/>
      </c>
      <c r="DD651" s="533" t="str">
        <f t="shared" si="2620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301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1"/>
        <v/>
      </c>
      <c r="CG652" s="989" t="str">
        <f t="shared" si="2621"/>
        <v/>
      </c>
      <c r="CH652" s="990" t="str">
        <f t="shared" si="2621"/>
        <v/>
      </c>
      <c r="CI652" s="990" t="str">
        <f t="shared" si="2621"/>
        <v/>
      </c>
      <c r="CJ652" s="989" t="str">
        <f t="shared" si="2621"/>
        <v/>
      </c>
      <c r="CK652" s="989" t="str">
        <f t="shared" si="2621"/>
        <v/>
      </c>
      <c r="CL652" s="989" t="str">
        <f t="shared" si="2621"/>
        <v/>
      </c>
      <c r="CM652" s="988" t="str">
        <f t="shared" si="2621"/>
        <v/>
      </c>
      <c r="CN652" s="533" t="str">
        <f t="shared" si="2619"/>
        <v/>
      </c>
      <c r="CO652" s="534" t="str">
        <f t="shared" si="2619"/>
        <v/>
      </c>
      <c r="CP652" s="535" t="str">
        <f t="shared" si="2619"/>
        <v/>
      </c>
      <c r="CQ652" s="535" t="str">
        <f t="shared" si="2619"/>
        <v/>
      </c>
      <c r="CR652" s="535" t="str">
        <f t="shared" si="2619"/>
        <v/>
      </c>
      <c r="CS652" s="535" t="str">
        <f t="shared" si="2619"/>
        <v/>
      </c>
      <c r="CT652" s="535" t="str">
        <f t="shared" si="2619"/>
        <v/>
      </c>
      <c r="CU652" s="536" t="str">
        <f t="shared" si="2619"/>
        <v/>
      </c>
      <c r="CV652" s="536" t="str">
        <f t="shared" si="2619"/>
        <v/>
      </c>
      <c r="CW652" s="536" t="str">
        <f t="shared" si="2619"/>
        <v/>
      </c>
      <c r="CX652" s="535" t="str">
        <f t="shared" si="2620"/>
        <v/>
      </c>
      <c r="CY652" s="535" t="str">
        <f t="shared" si="2620"/>
        <v/>
      </c>
      <c r="CZ652" s="535" t="str">
        <f t="shared" si="2620"/>
        <v/>
      </c>
      <c r="DA652" s="535" t="str">
        <f t="shared" si="2620"/>
        <v/>
      </c>
      <c r="DB652" s="535" t="str">
        <f t="shared" si="2620"/>
        <v/>
      </c>
      <c r="DC652" s="534" t="str">
        <f t="shared" si="2620"/>
        <v/>
      </c>
      <c r="DD652" s="533" t="str">
        <f t="shared" si="2620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287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1"/>
        <v/>
      </c>
      <c r="CF653" s="989" t="str">
        <f t="shared" si="2621"/>
        <v/>
      </c>
      <c r="CG653" s="989" t="str">
        <f t="shared" si="2621"/>
        <v/>
      </c>
      <c r="CH653" s="990" t="str">
        <f t="shared" si="2621"/>
        <v/>
      </c>
      <c r="CI653" s="990" t="str">
        <f t="shared" si="2621"/>
        <v/>
      </c>
      <c r="CJ653" s="989" t="str">
        <f t="shared" si="2621"/>
        <v/>
      </c>
      <c r="CK653" s="989" t="str">
        <f t="shared" si="2621"/>
        <v/>
      </c>
      <c r="CL653" s="989" t="str">
        <f t="shared" si="2621"/>
        <v/>
      </c>
      <c r="CM653" s="988" t="str">
        <f t="shared" si="2621"/>
        <v/>
      </c>
      <c r="CN653" s="533" t="str">
        <f t="shared" si="2619"/>
        <v/>
      </c>
      <c r="CO653" s="534" t="str">
        <f t="shared" si="2619"/>
        <v/>
      </c>
      <c r="CP653" s="535" t="str">
        <f t="shared" si="2619"/>
        <v/>
      </c>
      <c r="CQ653" s="535" t="str">
        <f t="shared" si="2619"/>
        <v/>
      </c>
      <c r="CR653" s="535" t="str">
        <f t="shared" si="2619"/>
        <v/>
      </c>
      <c r="CS653" s="535" t="str">
        <f t="shared" si="2619"/>
        <v/>
      </c>
      <c r="CT653" s="535" t="str">
        <f t="shared" si="2619"/>
        <v/>
      </c>
      <c r="CU653" s="536" t="str">
        <f t="shared" si="2619"/>
        <v/>
      </c>
      <c r="CV653" s="536" t="str">
        <f t="shared" si="2619"/>
        <v/>
      </c>
      <c r="CW653" s="536" t="str">
        <f t="shared" si="2619"/>
        <v/>
      </c>
      <c r="CX653" s="535" t="str">
        <f t="shared" si="2620"/>
        <v/>
      </c>
      <c r="CY653" s="535" t="str">
        <f t="shared" si="2620"/>
        <v/>
      </c>
      <c r="CZ653" s="535" t="str">
        <f t="shared" si="2620"/>
        <v/>
      </c>
      <c r="DA653" s="535" t="str">
        <f t="shared" si="2620"/>
        <v/>
      </c>
      <c r="DB653" s="535" t="str">
        <f t="shared" si="2620"/>
        <v/>
      </c>
      <c r="DC653" s="534" t="str">
        <f t="shared" si="2620"/>
        <v/>
      </c>
      <c r="DD653" s="533" t="str">
        <f t="shared" si="2620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302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1"/>
        <v/>
      </c>
      <c r="CF654" s="989" t="str">
        <f t="shared" si="2621"/>
        <v/>
      </c>
      <c r="CG654" s="989" t="str">
        <f t="shared" si="2621"/>
        <v/>
      </c>
      <c r="CH654" s="990" t="str">
        <f t="shared" si="2621"/>
        <v/>
      </c>
      <c r="CI654" s="990" t="str">
        <f t="shared" si="2621"/>
        <v/>
      </c>
      <c r="CJ654" s="989" t="str">
        <f t="shared" si="2621"/>
        <v/>
      </c>
      <c r="CK654" s="989" t="str">
        <f t="shared" si="2621"/>
        <v/>
      </c>
      <c r="CL654" s="989" t="str">
        <f t="shared" si="2621"/>
        <v/>
      </c>
      <c r="CM654" s="988" t="str">
        <f t="shared" si="2621"/>
        <v/>
      </c>
      <c r="CN654" s="533" t="str">
        <f t="shared" si="2619"/>
        <v/>
      </c>
      <c r="CO654" s="534" t="str">
        <f t="shared" si="2619"/>
        <v/>
      </c>
      <c r="CP654" s="535" t="str">
        <f t="shared" si="2619"/>
        <v/>
      </c>
      <c r="CQ654" s="535" t="str">
        <f t="shared" si="2619"/>
        <v/>
      </c>
      <c r="CR654" s="535" t="str">
        <f t="shared" si="2619"/>
        <v/>
      </c>
      <c r="CS654" s="535" t="str">
        <f t="shared" si="2619"/>
        <v/>
      </c>
      <c r="CT654" s="535" t="str">
        <f t="shared" si="2619"/>
        <v/>
      </c>
      <c r="CU654" s="536" t="str">
        <f t="shared" si="2619"/>
        <v/>
      </c>
      <c r="CV654" s="536" t="str">
        <f t="shared" si="2619"/>
        <v/>
      </c>
      <c r="CW654" s="536" t="str">
        <f t="shared" si="2619"/>
        <v/>
      </c>
      <c r="CX654" s="535" t="str">
        <f t="shared" si="2620"/>
        <v/>
      </c>
      <c r="CY654" s="535" t="str">
        <f t="shared" si="2620"/>
        <v/>
      </c>
      <c r="CZ654" s="535" t="str">
        <f t="shared" si="2620"/>
        <v/>
      </c>
      <c r="DA654" s="535" t="str">
        <f t="shared" si="2620"/>
        <v/>
      </c>
      <c r="DB654" s="535" t="str">
        <f t="shared" si="2620"/>
        <v/>
      </c>
      <c r="DC654" s="534" t="str">
        <f t="shared" si="2620"/>
        <v/>
      </c>
      <c r="DD654" s="533" t="str">
        <f t="shared" si="2620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226</v>
      </c>
      <c r="B655" s="615" t="str">
        <f t="shared" ref="B655:K655" si="2622">IF(B652="","",((B651*B652*B653*B654)*3630*4.1868)/B$46/365/$G$1)</f>
        <v/>
      </c>
      <c r="C655" s="615" t="str">
        <f t="shared" si="2622"/>
        <v/>
      </c>
      <c r="D655" s="615" t="str">
        <f t="shared" si="2622"/>
        <v/>
      </c>
      <c r="E655" s="615" t="str">
        <f t="shared" si="2622"/>
        <v/>
      </c>
      <c r="F655" s="615" t="str">
        <f t="shared" si="2622"/>
        <v/>
      </c>
      <c r="G655" s="615" t="str">
        <f t="shared" si="2622"/>
        <v/>
      </c>
      <c r="H655" s="615" t="str">
        <f t="shared" si="2622"/>
        <v/>
      </c>
      <c r="I655" s="615" t="str">
        <f t="shared" si="2622"/>
        <v/>
      </c>
      <c r="J655" s="615" t="str">
        <f t="shared" si="2622"/>
        <v/>
      </c>
      <c r="K655" s="615" t="str">
        <f t="shared" si="2622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3">IF(T652="","",((T651*T652*T653*T654)*3630*4.1868)/T$46/365/$G$1)</f>
        <v/>
      </c>
      <c r="U655" s="615" t="str">
        <f t="shared" si="2623"/>
        <v/>
      </c>
      <c r="V655" s="615" t="str">
        <f t="shared" si="2623"/>
        <v/>
      </c>
      <c r="W655" s="615" t="str">
        <f t="shared" si="2623"/>
        <v/>
      </c>
      <c r="X655" s="615" t="str">
        <f t="shared" si="2623"/>
        <v/>
      </c>
      <c r="Y655" s="615" t="str">
        <f t="shared" si="2623"/>
        <v/>
      </c>
      <c r="Z655" s="615" t="str">
        <f t="shared" si="2623"/>
        <v/>
      </c>
      <c r="AA655" s="615" t="str">
        <f t="shared" si="2623"/>
        <v/>
      </c>
      <c r="AB655" s="615" t="str">
        <f t="shared" si="2623"/>
        <v/>
      </c>
      <c r="AC655" s="615" t="str">
        <f t="shared" si="2623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4">IF(AL652="","",((AL651*AL652*AL653*AL654)*3630*4.1868)/AL$46/365/$G$1)</f>
        <v/>
      </c>
      <c r="AM655" s="615" t="str">
        <f t="shared" si="2624"/>
        <v/>
      </c>
      <c r="AN655" s="615" t="str">
        <f t="shared" si="2624"/>
        <v/>
      </c>
      <c r="AO655" s="615" t="str">
        <f t="shared" si="2624"/>
        <v/>
      </c>
      <c r="AP655" s="615" t="str">
        <f t="shared" si="2624"/>
        <v/>
      </c>
      <c r="AQ655" s="615" t="str">
        <f t="shared" si="2624"/>
        <v/>
      </c>
      <c r="AR655" s="615" t="str">
        <f t="shared" si="2624"/>
        <v/>
      </c>
      <c r="AS655" s="615" t="str">
        <f t="shared" si="2624"/>
        <v/>
      </c>
      <c r="AT655" s="615" t="str">
        <f t="shared" si="2624"/>
        <v/>
      </c>
      <c r="AU655" s="615" t="str">
        <f t="shared" si="2624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5">IF(BD652="","",((BD651*BD652*BD653*BD654)*3630*4.1868)/BD$46/365/$G$1)</f>
        <v/>
      </c>
      <c r="BE655" s="1202" t="str">
        <f t="shared" si="2625"/>
        <v/>
      </c>
      <c r="BF655" s="1202" t="str">
        <f t="shared" si="2625"/>
        <v/>
      </c>
      <c r="BG655" s="1202" t="str">
        <f t="shared" si="2625"/>
        <v/>
      </c>
      <c r="BH655" s="1202" t="str">
        <f t="shared" si="2625"/>
        <v/>
      </c>
      <c r="BI655" s="1202" t="str">
        <f t="shared" si="2625"/>
        <v/>
      </c>
      <c r="BJ655" s="1202" t="str">
        <f t="shared" si="2625"/>
        <v/>
      </c>
      <c r="BK655" s="1202" t="str">
        <f t="shared" si="2625"/>
        <v/>
      </c>
      <c r="BL655" s="1202" t="str">
        <f t="shared" si="2625"/>
        <v/>
      </c>
      <c r="BM655" s="1202" t="str">
        <f t="shared" si="2625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1"/>
        <v/>
      </c>
      <c r="CF655" s="992" t="str">
        <f t="shared" si="2621"/>
        <v/>
      </c>
      <c r="CG655" s="992" t="str">
        <f t="shared" si="2621"/>
        <v/>
      </c>
      <c r="CH655" s="993" t="str">
        <f t="shared" si="2621"/>
        <v/>
      </c>
      <c r="CI655" s="993" t="str">
        <f t="shared" si="2621"/>
        <v/>
      </c>
      <c r="CJ655" s="992" t="str">
        <f t="shared" si="2621"/>
        <v/>
      </c>
      <c r="CK655" s="992" t="str">
        <f t="shared" si="2621"/>
        <v/>
      </c>
      <c r="CL655" s="992" t="str">
        <f t="shared" si="2621"/>
        <v/>
      </c>
      <c r="CM655" s="991" t="str">
        <f t="shared" si="2621"/>
        <v/>
      </c>
      <c r="CN655" s="521" t="str">
        <f t="shared" si="2619"/>
        <v/>
      </c>
      <c r="CO655" s="522" t="str">
        <f t="shared" si="2619"/>
        <v/>
      </c>
      <c r="CP655" s="523" t="str">
        <f t="shared" si="2619"/>
        <v/>
      </c>
      <c r="CQ655" s="523" t="str">
        <f t="shared" si="2619"/>
        <v/>
      </c>
      <c r="CR655" s="523" t="str">
        <f t="shared" si="2619"/>
        <v/>
      </c>
      <c r="CS655" s="523" t="str">
        <f t="shared" si="2619"/>
        <v/>
      </c>
      <c r="CT655" s="523" t="str">
        <f t="shared" si="2619"/>
        <v/>
      </c>
      <c r="CU655" s="524" t="str">
        <f t="shared" si="2619"/>
        <v/>
      </c>
      <c r="CV655" s="524" t="str">
        <f t="shared" si="2619"/>
        <v/>
      </c>
      <c r="CW655" s="524" t="str">
        <f t="shared" si="2619"/>
        <v/>
      </c>
      <c r="CX655" s="523" t="str">
        <f t="shared" si="2620"/>
        <v/>
      </c>
      <c r="CY655" s="523" t="str">
        <f t="shared" si="2620"/>
        <v/>
      </c>
      <c r="CZ655" s="523" t="str">
        <f t="shared" si="2620"/>
        <v/>
      </c>
      <c r="DA655" s="523" t="str">
        <f t="shared" si="2620"/>
        <v/>
      </c>
      <c r="DB655" s="523" t="str">
        <f t="shared" si="2620"/>
        <v/>
      </c>
      <c r="DC655" s="522" t="str">
        <f t="shared" si="2620"/>
        <v/>
      </c>
      <c r="DD655" s="521" t="str">
        <f t="shared" si="2620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304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300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6">IF(DE657&lt;3,"",(SUM(B657:R657)-MIN(B657:R657)-MAX(B657:R657))/(DE657-2))</f>
        <v/>
      </c>
      <c r="CA657" s="582" t="str">
        <f t="shared" ref="CA657:CA664" si="2627">IF(DF657&lt;3,"",(SUM(T657:AJ657)-MIN(T657:AJ657)-MAX(T657:AJ657))/(DF657-2))</f>
        <v/>
      </c>
      <c r="CB657" s="582" t="str">
        <f t="shared" ref="CB657:CB664" si="2628">IF(DG657&lt;3,"",(SUM(AL657:BB657)-MIN(AL657:BB657)-MAX(AL657:BB657))/(DG657-2))</f>
        <v/>
      </c>
      <c r="CC657" s="670" t="str">
        <f t="shared" ref="CC657:CC664" si="2629">IF(DH657&lt;3,"",(SUM(BD657:BT657)-MIN(BD657:BT657)-MAX(BD657:BT657))/(DH657-2))</f>
        <v/>
      </c>
      <c r="CD657" s="988" t="str">
        <f t="shared" ref="CD657:CM657" si="263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0"/>
        <v/>
      </c>
      <c r="CF657" s="989" t="str">
        <f t="shared" si="2630"/>
        <v/>
      </c>
      <c r="CG657" s="989" t="str">
        <f t="shared" si="2630"/>
        <v/>
      </c>
      <c r="CH657" s="990" t="str">
        <f t="shared" si="2630"/>
        <v/>
      </c>
      <c r="CI657" s="990" t="str">
        <f t="shared" si="2630"/>
        <v/>
      </c>
      <c r="CJ657" s="989" t="str">
        <f t="shared" si="2630"/>
        <v/>
      </c>
      <c r="CK657" s="989" t="str">
        <f t="shared" si="2630"/>
        <v/>
      </c>
      <c r="CL657" s="989" t="str">
        <f t="shared" si="2630"/>
        <v/>
      </c>
      <c r="CM657" s="988" t="str">
        <f t="shared" si="2630"/>
        <v/>
      </c>
      <c r="CN657" s="533" t="str">
        <f t="shared" ref="CN657:CN664" si="263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3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8">COUNT(B657:R657)</f>
        <v>0</v>
      </c>
      <c r="DF657" s="95">
        <f t="shared" ref="DF657:DF664" si="2649">COUNT(T657:AJ657)</f>
        <v>0</v>
      </c>
      <c r="DG657" s="95">
        <f t="shared" ref="DG657:DG664" si="2650">COUNT(AL657:BB657)</f>
        <v>0</v>
      </c>
      <c r="DH657" s="95">
        <f t="shared" ref="DH657:DH664" si="2651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301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6"/>
        <v/>
      </c>
      <c r="CA658" s="582" t="str">
        <f t="shared" si="2627"/>
        <v/>
      </c>
      <c r="CB658" s="582" t="str">
        <f t="shared" si="2628"/>
        <v/>
      </c>
      <c r="CC658" s="670" t="str">
        <f t="shared" si="2629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2"/>
        <v/>
      </c>
      <c r="CG658" s="989" t="str">
        <f t="shared" si="2652"/>
        <v/>
      </c>
      <c r="CH658" s="990" t="str">
        <f t="shared" si="2652"/>
        <v/>
      </c>
      <c r="CI658" s="990" t="str">
        <f t="shared" si="2652"/>
        <v/>
      </c>
      <c r="CJ658" s="989" t="str">
        <f t="shared" si="2652"/>
        <v/>
      </c>
      <c r="CK658" s="989" t="str">
        <f t="shared" si="2652"/>
        <v/>
      </c>
      <c r="CL658" s="989" t="str">
        <f t="shared" si="2652"/>
        <v/>
      </c>
      <c r="CM658" s="988" t="str">
        <f t="shared" si="2652"/>
        <v/>
      </c>
      <c r="CN658" s="533" t="str">
        <f t="shared" si="2631"/>
        <v/>
      </c>
      <c r="CO658" s="534" t="str">
        <f t="shared" si="2632"/>
        <v/>
      </c>
      <c r="CP658" s="535" t="str">
        <f t="shared" si="2633"/>
        <v/>
      </c>
      <c r="CQ658" s="535" t="str">
        <f t="shared" si="2634"/>
        <v/>
      </c>
      <c r="CR658" s="535" t="str">
        <f t="shared" si="2635"/>
        <v/>
      </c>
      <c r="CS658" s="535" t="str">
        <f t="shared" si="2636"/>
        <v/>
      </c>
      <c r="CT658" s="535" t="str">
        <f t="shared" si="2637"/>
        <v/>
      </c>
      <c r="CU658" s="536" t="str">
        <f t="shared" si="2638"/>
        <v/>
      </c>
      <c r="CV658" s="536" t="str">
        <f t="shared" si="2639"/>
        <v/>
      </c>
      <c r="CW658" s="536" t="str">
        <f t="shared" si="2640"/>
        <v/>
      </c>
      <c r="CX658" s="535" t="str">
        <f t="shared" si="2641"/>
        <v/>
      </c>
      <c r="CY658" s="535" t="str">
        <f t="shared" si="2642"/>
        <v/>
      </c>
      <c r="CZ658" s="535" t="str">
        <f t="shared" si="2643"/>
        <v/>
      </c>
      <c r="DA658" s="535" t="str">
        <f t="shared" si="2644"/>
        <v/>
      </c>
      <c r="DB658" s="535" t="str">
        <f t="shared" si="2645"/>
        <v/>
      </c>
      <c r="DC658" s="534" t="str">
        <f t="shared" si="2646"/>
        <v/>
      </c>
      <c r="DD658" s="533" t="str">
        <f t="shared" si="2647"/>
        <v/>
      </c>
      <c r="DE658" s="635">
        <f t="shared" si="2648"/>
        <v>0</v>
      </c>
      <c r="DF658" s="95">
        <f t="shared" si="2649"/>
        <v>0</v>
      </c>
      <c r="DG658" s="95">
        <f t="shared" si="2650"/>
        <v>0</v>
      </c>
      <c r="DH658" s="95">
        <f t="shared" si="2651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287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6"/>
        <v/>
      </c>
      <c r="CA659" s="582" t="str">
        <f t="shared" si="2627"/>
        <v/>
      </c>
      <c r="CB659" s="582" t="str">
        <f t="shared" si="2628"/>
        <v/>
      </c>
      <c r="CC659" s="670" t="str">
        <f t="shared" si="2629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2"/>
        <v/>
      </c>
      <c r="CF659" s="989" t="str">
        <f t="shared" si="2652"/>
        <v/>
      </c>
      <c r="CG659" s="989" t="str">
        <f t="shared" si="2652"/>
        <v/>
      </c>
      <c r="CH659" s="990" t="str">
        <f t="shared" si="2652"/>
        <v/>
      </c>
      <c r="CI659" s="990" t="str">
        <f t="shared" si="2652"/>
        <v/>
      </c>
      <c r="CJ659" s="989" t="str">
        <f t="shared" si="2652"/>
        <v/>
      </c>
      <c r="CK659" s="989" t="str">
        <f t="shared" si="2652"/>
        <v/>
      </c>
      <c r="CL659" s="989" t="str">
        <f t="shared" si="2652"/>
        <v/>
      </c>
      <c r="CM659" s="988" t="str">
        <f t="shared" si="2652"/>
        <v/>
      </c>
      <c r="CN659" s="533" t="str">
        <f t="shared" si="2631"/>
        <v/>
      </c>
      <c r="CO659" s="534" t="str">
        <f t="shared" si="2632"/>
        <v/>
      </c>
      <c r="CP659" s="535" t="str">
        <f t="shared" si="2633"/>
        <v/>
      </c>
      <c r="CQ659" s="535" t="str">
        <f t="shared" si="2634"/>
        <v/>
      </c>
      <c r="CR659" s="535" t="str">
        <f t="shared" si="2635"/>
        <v/>
      </c>
      <c r="CS659" s="535" t="str">
        <f t="shared" si="2636"/>
        <v/>
      </c>
      <c r="CT659" s="535" t="str">
        <f t="shared" si="2637"/>
        <v/>
      </c>
      <c r="CU659" s="536" t="str">
        <f t="shared" si="2638"/>
        <v/>
      </c>
      <c r="CV659" s="536" t="str">
        <f t="shared" si="2639"/>
        <v/>
      </c>
      <c r="CW659" s="536" t="str">
        <f t="shared" si="2640"/>
        <v/>
      </c>
      <c r="CX659" s="535" t="str">
        <f t="shared" si="2641"/>
        <v/>
      </c>
      <c r="CY659" s="535" t="str">
        <f t="shared" si="2642"/>
        <v/>
      </c>
      <c r="CZ659" s="535" t="str">
        <f t="shared" si="2643"/>
        <v/>
      </c>
      <c r="DA659" s="535" t="str">
        <f t="shared" si="2644"/>
        <v/>
      </c>
      <c r="DB659" s="535" t="str">
        <f t="shared" si="2645"/>
        <v/>
      </c>
      <c r="DC659" s="534" t="str">
        <f t="shared" si="2646"/>
        <v/>
      </c>
      <c r="DD659" s="533" t="str">
        <f t="shared" si="2647"/>
        <v/>
      </c>
      <c r="DE659" s="635">
        <f t="shared" si="2648"/>
        <v>0</v>
      </c>
      <c r="DF659" s="95">
        <f t="shared" si="2649"/>
        <v>0</v>
      </c>
      <c r="DG659" s="95">
        <f t="shared" si="2650"/>
        <v>0</v>
      </c>
      <c r="DH659" s="95">
        <f t="shared" si="2651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302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6"/>
        <v/>
      </c>
      <c r="CA660" s="582" t="str">
        <f t="shared" si="2627"/>
        <v/>
      </c>
      <c r="CB660" s="582" t="str">
        <f t="shared" si="2628"/>
        <v/>
      </c>
      <c r="CC660" s="670" t="str">
        <f t="shared" si="2629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2"/>
        <v/>
      </c>
      <c r="CF660" s="989" t="str">
        <f t="shared" si="2652"/>
        <v/>
      </c>
      <c r="CG660" s="989" t="str">
        <f t="shared" si="2652"/>
        <v/>
      </c>
      <c r="CH660" s="990" t="str">
        <f t="shared" si="2652"/>
        <v/>
      </c>
      <c r="CI660" s="990" t="str">
        <f t="shared" si="2652"/>
        <v/>
      </c>
      <c r="CJ660" s="989" t="str">
        <f t="shared" si="2652"/>
        <v/>
      </c>
      <c r="CK660" s="989" t="str">
        <f t="shared" si="2652"/>
        <v/>
      </c>
      <c r="CL660" s="989" t="str">
        <f t="shared" si="2652"/>
        <v/>
      </c>
      <c r="CM660" s="988" t="str">
        <f t="shared" si="2652"/>
        <v/>
      </c>
      <c r="CN660" s="533" t="str">
        <f t="shared" si="2631"/>
        <v/>
      </c>
      <c r="CO660" s="534" t="str">
        <f t="shared" si="2632"/>
        <v/>
      </c>
      <c r="CP660" s="535" t="str">
        <f t="shared" si="2633"/>
        <v/>
      </c>
      <c r="CQ660" s="535" t="str">
        <f t="shared" si="2634"/>
        <v/>
      </c>
      <c r="CR660" s="535" t="str">
        <f t="shared" si="2635"/>
        <v/>
      </c>
      <c r="CS660" s="535" t="str">
        <f t="shared" si="2636"/>
        <v/>
      </c>
      <c r="CT660" s="535" t="str">
        <f t="shared" si="2637"/>
        <v/>
      </c>
      <c r="CU660" s="536" t="str">
        <f t="shared" si="2638"/>
        <v/>
      </c>
      <c r="CV660" s="536" t="str">
        <f t="shared" si="2639"/>
        <v/>
      </c>
      <c r="CW660" s="536" t="str">
        <f t="shared" si="2640"/>
        <v/>
      </c>
      <c r="CX660" s="535" t="str">
        <f t="shared" si="2641"/>
        <v/>
      </c>
      <c r="CY660" s="535" t="str">
        <f t="shared" si="2642"/>
        <v/>
      </c>
      <c r="CZ660" s="535" t="str">
        <f t="shared" si="2643"/>
        <v/>
      </c>
      <c r="DA660" s="535" t="str">
        <f t="shared" si="2644"/>
        <v/>
      </c>
      <c r="DB660" s="535" t="str">
        <f t="shared" si="2645"/>
        <v/>
      </c>
      <c r="DC660" s="534" t="str">
        <f t="shared" si="2646"/>
        <v/>
      </c>
      <c r="DD660" s="533" t="str">
        <f t="shared" si="2647"/>
        <v/>
      </c>
      <c r="DE660" s="635">
        <f t="shared" si="2648"/>
        <v>0</v>
      </c>
      <c r="DF660" s="95">
        <f t="shared" si="2649"/>
        <v>0</v>
      </c>
      <c r="DG660" s="95">
        <f t="shared" si="2650"/>
        <v>0</v>
      </c>
      <c r="DH660" s="95">
        <f t="shared" si="2651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226</v>
      </c>
      <c r="B661" s="615" t="str">
        <f t="shared" ref="B661:K661" si="2653">IF(B658="","",((B657*B658*B659*B660)*3630*4.1868)/B$46/365/$G$1)</f>
        <v/>
      </c>
      <c r="C661" s="615" t="str">
        <f t="shared" si="2653"/>
        <v/>
      </c>
      <c r="D661" s="615" t="str">
        <f t="shared" si="2653"/>
        <v/>
      </c>
      <c r="E661" s="615" t="str">
        <f t="shared" si="2653"/>
        <v/>
      </c>
      <c r="F661" s="615" t="str">
        <f t="shared" si="2653"/>
        <v/>
      </c>
      <c r="G661" s="615" t="str">
        <f t="shared" si="2653"/>
        <v/>
      </c>
      <c r="H661" s="615" t="str">
        <f t="shared" si="2653"/>
        <v/>
      </c>
      <c r="I661" s="615" t="str">
        <f t="shared" si="2653"/>
        <v/>
      </c>
      <c r="J661" s="615" t="str">
        <f t="shared" si="2653"/>
        <v/>
      </c>
      <c r="K661" s="615" t="str">
        <f t="shared" si="2653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4">IF(T658="","",((T657*T658*T659*T660)*3630*4.1868)/T$46/365/$G$1)</f>
        <v/>
      </c>
      <c r="U661" s="615" t="str">
        <f t="shared" si="2654"/>
        <v/>
      </c>
      <c r="V661" s="615" t="str">
        <f t="shared" si="2654"/>
        <v/>
      </c>
      <c r="W661" s="615" t="str">
        <f t="shared" si="2654"/>
        <v/>
      </c>
      <c r="X661" s="615" t="str">
        <f t="shared" si="2654"/>
        <v/>
      </c>
      <c r="Y661" s="615" t="str">
        <f t="shared" si="2654"/>
        <v/>
      </c>
      <c r="Z661" s="615" t="str">
        <f t="shared" si="2654"/>
        <v/>
      </c>
      <c r="AA661" s="615" t="str">
        <f t="shared" si="2654"/>
        <v/>
      </c>
      <c r="AB661" s="615" t="str">
        <f t="shared" si="2654"/>
        <v/>
      </c>
      <c r="AC661" s="615" t="str">
        <f t="shared" si="2654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5">IF(AL658="","",((AL657*AL658*AL659*AL660)*3630*4.1868)/AL$46/365/$G$1)</f>
        <v/>
      </c>
      <c r="AM661" s="615" t="str">
        <f t="shared" si="2655"/>
        <v/>
      </c>
      <c r="AN661" s="615" t="str">
        <f t="shared" si="2655"/>
        <v/>
      </c>
      <c r="AO661" s="615" t="str">
        <f t="shared" si="2655"/>
        <v/>
      </c>
      <c r="AP661" s="615" t="str">
        <f t="shared" si="2655"/>
        <v/>
      </c>
      <c r="AQ661" s="615" t="str">
        <f t="shared" si="2655"/>
        <v/>
      </c>
      <c r="AR661" s="615" t="str">
        <f t="shared" si="2655"/>
        <v/>
      </c>
      <c r="AS661" s="615" t="str">
        <f t="shared" si="2655"/>
        <v/>
      </c>
      <c r="AT661" s="615" t="str">
        <f t="shared" si="2655"/>
        <v/>
      </c>
      <c r="AU661" s="615" t="str">
        <f t="shared" si="2655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6">IF(BD658="","",((BD657*BD658*BD659*BD660)*3630*4.1868)/BD$46/365/$G$1)</f>
        <v/>
      </c>
      <c r="BE661" s="1202" t="str">
        <f t="shared" si="2656"/>
        <v/>
      </c>
      <c r="BF661" s="1202" t="str">
        <f t="shared" si="2656"/>
        <v/>
      </c>
      <c r="BG661" s="1202" t="str">
        <f t="shared" si="2656"/>
        <v/>
      </c>
      <c r="BH661" s="1202" t="str">
        <f t="shared" si="2656"/>
        <v/>
      </c>
      <c r="BI661" s="1202" t="str">
        <f t="shared" si="2656"/>
        <v/>
      </c>
      <c r="BJ661" s="1202" t="str">
        <f t="shared" si="2656"/>
        <v/>
      </c>
      <c r="BK661" s="1202" t="str">
        <f t="shared" si="2656"/>
        <v/>
      </c>
      <c r="BL661" s="1202" t="str">
        <f t="shared" si="2656"/>
        <v/>
      </c>
      <c r="BM661" s="1202" t="str">
        <f t="shared" si="2656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6"/>
        <v/>
      </c>
      <c r="CA661" s="607" t="str">
        <f t="shared" si="2627"/>
        <v/>
      </c>
      <c r="CB661" s="607" t="str">
        <f t="shared" si="2628"/>
        <v/>
      </c>
      <c r="CC661" s="673" t="str">
        <f t="shared" si="2629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2"/>
        <v/>
      </c>
      <c r="CF661" s="992" t="str">
        <f t="shared" si="2652"/>
        <v/>
      </c>
      <c r="CG661" s="992" t="str">
        <f t="shared" si="2652"/>
        <v/>
      </c>
      <c r="CH661" s="993" t="str">
        <f t="shared" si="2652"/>
        <v/>
      </c>
      <c r="CI661" s="993" t="str">
        <f t="shared" si="2652"/>
        <v/>
      </c>
      <c r="CJ661" s="992" t="str">
        <f t="shared" si="2652"/>
        <v/>
      </c>
      <c r="CK661" s="992" t="str">
        <f t="shared" si="2652"/>
        <v/>
      </c>
      <c r="CL661" s="992" t="str">
        <f t="shared" si="2652"/>
        <v/>
      </c>
      <c r="CM661" s="991" t="str">
        <f t="shared" si="2652"/>
        <v/>
      </c>
      <c r="CN661" s="521" t="str">
        <f t="shared" si="2631"/>
        <v/>
      </c>
      <c r="CO661" s="522" t="str">
        <f t="shared" si="2632"/>
        <v/>
      </c>
      <c r="CP661" s="523" t="str">
        <f t="shared" si="2633"/>
        <v/>
      </c>
      <c r="CQ661" s="523" t="str">
        <f t="shared" si="2634"/>
        <v/>
      </c>
      <c r="CR661" s="523" t="str">
        <f t="shared" si="2635"/>
        <v/>
      </c>
      <c r="CS661" s="523" t="str">
        <f t="shared" si="2636"/>
        <v/>
      </c>
      <c r="CT661" s="523" t="str">
        <f t="shared" si="2637"/>
        <v/>
      </c>
      <c r="CU661" s="524" t="str">
        <f t="shared" si="2638"/>
        <v/>
      </c>
      <c r="CV661" s="524" t="str">
        <f t="shared" si="2639"/>
        <v/>
      </c>
      <c r="CW661" s="524" t="str">
        <f t="shared" si="2640"/>
        <v/>
      </c>
      <c r="CX661" s="523" t="str">
        <f t="shared" si="2641"/>
        <v/>
      </c>
      <c r="CY661" s="523" t="str">
        <f t="shared" si="2642"/>
        <v/>
      </c>
      <c r="CZ661" s="523" t="str">
        <f t="shared" si="2643"/>
        <v/>
      </c>
      <c r="DA661" s="523" t="str">
        <f t="shared" si="2644"/>
        <v/>
      </c>
      <c r="DB661" s="523" t="str">
        <f t="shared" si="2645"/>
        <v/>
      </c>
      <c r="DC661" s="522" t="str">
        <f t="shared" si="2646"/>
        <v/>
      </c>
      <c r="DD661" s="521" t="str">
        <f t="shared" si="2647"/>
        <v/>
      </c>
      <c r="DE661" s="635">
        <f t="shared" si="2648"/>
        <v>0</v>
      </c>
      <c r="DF661" s="95">
        <f t="shared" si="2649"/>
        <v>0</v>
      </c>
      <c r="DG661" s="95">
        <f t="shared" si="2650"/>
        <v>0</v>
      </c>
      <c r="DH661" s="95">
        <f t="shared" si="2651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305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6"/>
        <v/>
      </c>
      <c r="CA662" s="582" t="str">
        <f t="shared" si="2627"/>
        <v/>
      </c>
      <c r="CB662" s="582" t="str">
        <f t="shared" si="2628"/>
        <v/>
      </c>
      <c r="CC662" s="670" t="str">
        <f t="shared" si="2629"/>
        <v/>
      </c>
      <c r="CD662" s="988" t="str">
        <f t="shared" ref="CD662:CM663" si="265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7"/>
        <v/>
      </c>
      <c r="CF662" s="989" t="str">
        <f t="shared" si="2657"/>
        <v/>
      </c>
      <c r="CG662" s="989" t="str">
        <f t="shared" si="2657"/>
        <v/>
      </c>
      <c r="CH662" s="990" t="str">
        <f t="shared" si="2657"/>
        <v/>
      </c>
      <c r="CI662" s="990" t="str">
        <f t="shared" si="2657"/>
        <v/>
      </c>
      <c r="CJ662" s="989" t="str">
        <f t="shared" si="2657"/>
        <v/>
      </c>
      <c r="CK662" s="989" t="str">
        <f t="shared" si="2657"/>
        <v/>
      </c>
      <c r="CL662" s="989" t="str">
        <f t="shared" si="2657"/>
        <v/>
      </c>
      <c r="CM662" s="988" t="str">
        <f t="shared" si="2657"/>
        <v/>
      </c>
      <c r="CN662" s="533" t="str">
        <f t="shared" si="2631"/>
        <v/>
      </c>
      <c r="CO662" s="534" t="str">
        <f t="shared" si="2632"/>
        <v/>
      </c>
      <c r="CP662" s="535" t="str">
        <f t="shared" si="2633"/>
        <v/>
      </c>
      <c r="CQ662" s="535" t="str">
        <f t="shared" si="2634"/>
        <v/>
      </c>
      <c r="CR662" s="535" t="str">
        <f t="shared" si="2635"/>
        <v/>
      </c>
      <c r="CS662" s="535" t="str">
        <f t="shared" si="2636"/>
        <v/>
      </c>
      <c r="CT662" s="535" t="str">
        <f t="shared" si="2637"/>
        <v/>
      </c>
      <c r="CU662" s="536" t="str">
        <f t="shared" si="2638"/>
        <v/>
      </c>
      <c r="CV662" s="536" t="str">
        <f t="shared" si="2639"/>
        <v/>
      </c>
      <c r="CW662" s="536" t="str">
        <f t="shared" si="2640"/>
        <v/>
      </c>
      <c r="CX662" s="535" t="str">
        <f t="shared" si="2641"/>
        <v/>
      </c>
      <c r="CY662" s="535" t="str">
        <f t="shared" si="2642"/>
        <v/>
      </c>
      <c r="CZ662" s="535" t="str">
        <f t="shared" si="2643"/>
        <v/>
      </c>
      <c r="DA662" s="535" t="str">
        <f t="shared" si="2644"/>
        <v/>
      </c>
      <c r="DB662" s="535" t="str">
        <f t="shared" si="2645"/>
        <v/>
      </c>
      <c r="DC662" s="534" t="str">
        <f t="shared" si="2646"/>
        <v/>
      </c>
      <c r="DD662" s="533" t="str">
        <f t="shared" si="2647"/>
        <v/>
      </c>
      <c r="DE662" s="635">
        <f t="shared" si="2648"/>
        <v>0</v>
      </c>
      <c r="DF662" s="95">
        <f t="shared" si="2649"/>
        <v>0</v>
      </c>
      <c r="DG662" s="95">
        <f t="shared" si="2650"/>
        <v>0</v>
      </c>
      <c r="DH662" s="95">
        <f t="shared" si="2651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287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6"/>
        <v/>
      </c>
      <c r="CA663" s="582" t="str">
        <f t="shared" si="2627"/>
        <v/>
      </c>
      <c r="CB663" s="582" t="str">
        <f t="shared" si="2628"/>
        <v/>
      </c>
      <c r="CC663" s="670" t="str">
        <f t="shared" si="2629"/>
        <v/>
      </c>
      <c r="CD663" s="988" t="str">
        <f t="shared" si="2657"/>
        <v/>
      </c>
      <c r="CE663" s="989" t="str">
        <f t="shared" ref="CE663:CM676" si="265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8"/>
        <v/>
      </c>
      <c r="CG663" s="989" t="str">
        <f t="shared" si="2658"/>
        <v/>
      </c>
      <c r="CH663" s="990" t="str">
        <f t="shared" si="2658"/>
        <v/>
      </c>
      <c r="CI663" s="990" t="str">
        <f t="shared" si="2658"/>
        <v/>
      </c>
      <c r="CJ663" s="989" t="str">
        <f t="shared" si="2658"/>
        <v/>
      </c>
      <c r="CK663" s="989" t="str">
        <f t="shared" si="2658"/>
        <v/>
      </c>
      <c r="CL663" s="989" t="str">
        <f t="shared" si="2658"/>
        <v/>
      </c>
      <c r="CM663" s="988" t="str">
        <f t="shared" si="2658"/>
        <v/>
      </c>
      <c r="CN663" s="533" t="str">
        <f t="shared" si="2631"/>
        <v/>
      </c>
      <c r="CO663" s="534" t="str">
        <f t="shared" si="2632"/>
        <v/>
      </c>
      <c r="CP663" s="535" t="str">
        <f t="shared" si="2633"/>
        <v/>
      </c>
      <c r="CQ663" s="535" t="str">
        <f t="shared" si="2634"/>
        <v/>
      </c>
      <c r="CR663" s="535" t="str">
        <f t="shared" si="2635"/>
        <v/>
      </c>
      <c r="CS663" s="535" t="str">
        <f t="shared" si="2636"/>
        <v/>
      </c>
      <c r="CT663" s="535" t="str">
        <f t="shared" si="2637"/>
        <v/>
      </c>
      <c r="CU663" s="536" t="str">
        <f t="shared" si="2638"/>
        <v/>
      </c>
      <c r="CV663" s="536" t="str">
        <f t="shared" si="2639"/>
        <v/>
      </c>
      <c r="CW663" s="536" t="str">
        <f t="shared" si="2640"/>
        <v/>
      </c>
      <c r="CX663" s="535" t="str">
        <f t="shared" si="2641"/>
        <v/>
      </c>
      <c r="CY663" s="535" t="str">
        <f t="shared" si="2642"/>
        <v/>
      </c>
      <c r="CZ663" s="535" t="str">
        <f t="shared" si="2643"/>
        <v/>
      </c>
      <c r="DA663" s="535" t="str">
        <f t="shared" si="2644"/>
        <v/>
      </c>
      <c r="DB663" s="535" t="str">
        <f t="shared" si="2645"/>
        <v/>
      </c>
      <c r="DC663" s="534" t="str">
        <f t="shared" si="2646"/>
        <v/>
      </c>
      <c r="DD663" s="533" t="str">
        <f t="shared" si="2647"/>
        <v/>
      </c>
      <c r="DE663" s="635">
        <f t="shared" si="2648"/>
        <v>0</v>
      </c>
      <c r="DF663" s="95">
        <f t="shared" si="2649"/>
        <v>0</v>
      </c>
      <c r="DG663" s="95">
        <f t="shared" si="2650"/>
        <v>0</v>
      </c>
      <c r="DH663" s="95">
        <f t="shared" si="2651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226</v>
      </c>
      <c r="B664" s="736" t="str">
        <f t="shared" ref="B664:K664" si="2659">IF(B662="","",B662/B$46*B663/12)</f>
        <v/>
      </c>
      <c r="C664" s="736" t="str">
        <f t="shared" si="2659"/>
        <v/>
      </c>
      <c r="D664" s="736" t="str">
        <f t="shared" si="2659"/>
        <v/>
      </c>
      <c r="E664" s="736" t="str">
        <f t="shared" si="2659"/>
        <v/>
      </c>
      <c r="F664" s="736" t="str">
        <f t="shared" si="2659"/>
        <v/>
      </c>
      <c r="G664" s="736" t="str">
        <f t="shared" si="2659"/>
        <v/>
      </c>
      <c r="H664" s="736" t="str">
        <f t="shared" si="2659"/>
        <v/>
      </c>
      <c r="I664" s="736" t="str">
        <f t="shared" si="2659"/>
        <v/>
      </c>
      <c r="J664" s="736" t="str">
        <f t="shared" si="2659"/>
        <v/>
      </c>
      <c r="K664" s="736" t="str">
        <f t="shared" si="2659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0">IF(T662="","",T662/T$46*T663/12)</f>
        <v/>
      </c>
      <c r="U664" s="736" t="str">
        <f t="shared" si="2660"/>
        <v/>
      </c>
      <c r="V664" s="736" t="str">
        <f t="shared" si="2660"/>
        <v/>
      </c>
      <c r="W664" s="736" t="str">
        <f t="shared" si="2660"/>
        <v/>
      </c>
      <c r="X664" s="736" t="str">
        <f t="shared" si="2660"/>
        <v/>
      </c>
      <c r="Y664" s="736" t="str">
        <f t="shared" si="2660"/>
        <v/>
      </c>
      <c r="Z664" s="736" t="str">
        <f t="shared" si="2660"/>
        <v/>
      </c>
      <c r="AA664" s="736" t="str">
        <f t="shared" si="2660"/>
        <v/>
      </c>
      <c r="AB664" s="736" t="str">
        <f t="shared" si="2660"/>
        <v/>
      </c>
      <c r="AC664" s="736" t="str">
        <f t="shared" si="2660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1">IF(AL662="","",AL662/AL$46*AL663/12)</f>
        <v/>
      </c>
      <c r="AM664" s="736" t="str">
        <f t="shared" si="2661"/>
        <v/>
      </c>
      <c r="AN664" s="736" t="str">
        <f t="shared" si="2661"/>
        <v/>
      </c>
      <c r="AO664" s="736" t="str">
        <f t="shared" si="2661"/>
        <v/>
      </c>
      <c r="AP664" s="736" t="str">
        <f t="shared" si="2661"/>
        <v/>
      </c>
      <c r="AQ664" s="736" t="str">
        <f t="shared" si="2661"/>
        <v/>
      </c>
      <c r="AR664" s="736" t="str">
        <f t="shared" si="2661"/>
        <v/>
      </c>
      <c r="AS664" s="736" t="str">
        <f t="shared" si="2661"/>
        <v/>
      </c>
      <c r="AT664" s="736" t="str">
        <f t="shared" si="2661"/>
        <v/>
      </c>
      <c r="AU664" s="736" t="str">
        <f t="shared" si="2661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2">IF(BJ662="","",BJ662/BJ$46*BJ663/12)</f>
        <v/>
      </c>
      <c r="BK664" s="1234" t="str">
        <f t="shared" si="2662"/>
        <v/>
      </c>
      <c r="BL664" s="1234" t="str">
        <f t="shared" si="2662"/>
        <v/>
      </c>
      <c r="BM664" s="1234" t="str">
        <f t="shared" si="2662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6"/>
        <v/>
      </c>
      <c r="CA664" s="607" t="str">
        <f t="shared" si="2627"/>
        <v/>
      </c>
      <c r="CB664" s="607" t="str">
        <f t="shared" si="2628"/>
        <v/>
      </c>
      <c r="CC664" s="673" t="str">
        <f t="shared" si="2629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8"/>
        <v/>
      </c>
      <c r="CF664" s="992" t="str">
        <f t="shared" si="2658"/>
        <v/>
      </c>
      <c r="CG664" s="992" t="str">
        <f t="shared" si="2658"/>
        <v/>
      </c>
      <c r="CH664" s="993" t="str">
        <f t="shared" si="2658"/>
        <v/>
      </c>
      <c r="CI664" s="993" t="str">
        <f t="shared" si="2658"/>
        <v/>
      </c>
      <c r="CJ664" s="992" t="str">
        <f t="shared" si="2658"/>
        <v/>
      </c>
      <c r="CK664" s="992" t="str">
        <f t="shared" si="2658"/>
        <v/>
      </c>
      <c r="CL664" s="992" t="str">
        <f t="shared" si="2658"/>
        <v/>
      </c>
      <c r="CM664" s="991" t="str">
        <f t="shared" si="2658"/>
        <v/>
      </c>
      <c r="CN664" s="521" t="str">
        <f t="shared" si="2631"/>
        <v/>
      </c>
      <c r="CO664" s="522" t="str">
        <f t="shared" si="2632"/>
        <v/>
      </c>
      <c r="CP664" s="523" t="str">
        <f t="shared" si="2633"/>
        <v/>
      </c>
      <c r="CQ664" s="523" t="str">
        <f t="shared" si="2634"/>
        <v/>
      </c>
      <c r="CR664" s="523" t="str">
        <f t="shared" si="2635"/>
        <v/>
      </c>
      <c r="CS664" s="523" t="str">
        <f t="shared" si="2636"/>
        <v/>
      </c>
      <c r="CT664" s="523" t="str">
        <f t="shared" si="2637"/>
        <v/>
      </c>
      <c r="CU664" s="524" t="str">
        <f t="shared" si="2638"/>
        <v/>
      </c>
      <c r="CV664" s="524" t="str">
        <f t="shared" si="2639"/>
        <v/>
      </c>
      <c r="CW664" s="524" t="str">
        <f t="shared" si="2640"/>
        <v/>
      </c>
      <c r="CX664" s="523" t="str">
        <f t="shared" si="2641"/>
        <v/>
      </c>
      <c r="CY664" s="523" t="str">
        <f t="shared" si="2642"/>
        <v/>
      </c>
      <c r="CZ664" s="523" t="str">
        <f t="shared" si="2643"/>
        <v/>
      </c>
      <c r="DA664" s="523" t="str">
        <f t="shared" si="2644"/>
        <v/>
      </c>
      <c r="DB664" s="523" t="str">
        <f t="shared" si="2645"/>
        <v/>
      </c>
      <c r="DC664" s="522" t="str">
        <f t="shared" si="2646"/>
        <v/>
      </c>
      <c r="DD664" s="521" t="str">
        <f t="shared" si="2647"/>
        <v/>
      </c>
      <c r="DE664" s="635">
        <f t="shared" si="2648"/>
        <v>0</v>
      </c>
      <c r="DF664" s="95">
        <f t="shared" si="2649"/>
        <v>0</v>
      </c>
      <c r="DG664" s="95">
        <f t="shared" si="2650"/>
        <v>0</v>
      </c>
      <c r="DH664" s="95">
        <f t="shared" si="2651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306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307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3.5</v>
      </c>
      <c r="BW666" s="215">
        <v>4</v>
      </c>
      <c r="BX666" s="215">
        <v>3.5</v>
      </c>
      <c r="BY666" s="215"/>
      <c r="BZ666" s="582" t="str">
        <f t="shared" ref="BZ666:BZ681" si="2663">IF(DE666&lt;3,"",(SUM(B666:R666)-MIN(B666:R666)-MAX(B666:R666))/(DE666-2))</f>
        <v/>
      </c>
      <c r="CA666" s="582" t="str">
        <f t="shared" ref="CA666:CA681" si="2664">IF(DF666&lt;3,"",(SUM(T666:AJ666)-MIN(T666:AJ666)-MAX(T666:AJ666))/(DF666-2))</f>
        <v/>
      </c>
      <c r="CB666" s="582" t="str">
        <f t="shared" ref="CB666:CB681" si="2665">IF(DG666&lt;3,"",(SUM(AL666:BB666)-MIN(AL666:BB666)-MAX(AL666:BB666))/(DG666-2))</f>
        <v/>
      </c>
      <c r="CC666" s="670" t="str">
        <f t="shared" ref="CC666:CC681" si="2666">IF(DH666&lt;3,"",(SUM(BD666:BT666)-MIN(BD666:BT666)-MAX(BD666:BT666))/(DH666-2))</f>
        <v/>
      </c>
      <c r="CD666" s="988" t="str">
        <f t="shared" ref="CD666:CD676" si="26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8"/>
        <v/>
      </c>
      <c r="CF666" s="989" t="str">
        <f t="shared" si="2658"/>
        <v/>
      </c>
      <c r="CG666" s="989" t="str">
        <f t="shared" si="2658"/>
        <v/>
      </c>
      <c r="CH666" s="990" t="str">
        <f t="shared" si="2658"/>
        <v/>
      </c>
      <c r="CI666" s="990" t="str">
        <f t="shared" si="2658"/>
        <v/>
      </c>
      <c r="CJ666" s="989" t="str">
        <f t="shared" si="2658"/>
        <v/>
      </c>
      <c r="CK666" s="989" t="str">
        <f t="shared" si="2658"/>
        <v/>
      </c>
      <c r="CL666" s="989" t="str">
        <f t="shared" si="2658"/>
        <v/>
      </c>
      <c r="CM666" s="988" t="str">
        <f t="shared" si="2658"/>
        <v/>
      </c>
      <c r="CN666" s="533" t="str">
        <f t="shared" ref="CN666:CN676" si="2668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6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7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5">COUNT(B666:R666)</f>
        <v>0</v>
      </c>
      <c r="DF666" s="95">
        <f t="shared" ref="DF666:DF676" si="2686">COUNT(T666:AJ666)</f>
        <v>0</v>
      </c>
      <c r="DG666" s="95">
        <f t="shared" ref="DG666:DG676" si="2687">COUNT(AL666:BB666)</f>
        <v>0</v>
      </c>
      <c r="DH666" s="95">
        <f t="shared" ref="DH666:DH676" si="2688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226</v>
      </c>
      <c r="B667" s="615" t="str">
        <f t="shared" ref="B667:K667" si="2689">IF(B666="","",B666/B$46*8/12*5/7*0.5)</f>
        <v/>
      </c>
      <c r="C667" s="615" t="str">
        <f t="shared" si="2689"/>
        <v/>
      </c>
      <c r="D667" s="615" t="str">
        <f t="shared" si="2689"/>
        <v/>
      </c>
      <c r="E667" s="615" t="str">
        <f t="shared" si="2689"/>
        <v/>
      </c>
      <c r="F667" s="615" t="str">
        <f t="shared" si="2689"/>
        <v/>
      </c>
      <c r="G667" s="615" t="str">
        <f t="shared" si="2689"/>
        <v/>
      </c>
      <c r="H667" s="615" t="str">
        <f t="shared" si="2689"/>
        <v/>
      </c>
      <c r="I667" s="615" t="str">
        <f t="shared" si="2689"/>
        <v/>
      </c>
      <c r="J667" s="615" t="str">
        <f t="shared" si="2689"/>
        <v/>
      </c>
      <c r="K667" s="615" t="str">
        <f t="shared" si="2689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0">IF(T666="","",T666/T$46*8/12*5/7*0.5)</f>
        <v/>
      </c>
      <c r="U667" s="615" t="str">
        <f t="shared" si="2690"/>
        <v/>
      </c>
      <c r="V667" s="615" t="str">
        <f t="shared" si="2690"/>
        <v/>
      </c>
      <c r="W667" s="615" t="str">
        <f t="shared" si="2690"/>
        <v/>
      </c>
      <c r="X667" s="615" t="str">
        <f t="shared" si="2690"/>
        <v/>
      </c>
      <c r="Y667" s="615" t="str">
        <f t="shared" si="2690"/>
        <v/>
      </c>
      <c r="Z667" s="615" t="str">
        <f t="shared" si="2690"/>
        <v/>
      </c>
      <c r="AA667" s="615" t="str">
        <f t="shared" si="2690"/>
        <v/>
      </c>
      <c r="AB667" s="615" t="str">
        <f t="shared" si="2690"/>
        <v/>
      </c>
      <c r="AC667" s="615" t="str">
        <f t="shared" si="2690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1">IF(AL666="","",AL666/AL$46*8/12*5/7*0.5)</f>
        <v/>
      </c>
      <c r="AM667" s="615" t="str">
        <f t="shared" si="2691"/>
        <v/>
      </c>
      <c r="AN667" s="615" t="str">
        <f t="shared" si="2691"/>
        <v/>
      </c>
      <c r="AO667" s="615" t="str">
        <f t="shared" si="2691"/>
        <v/>
      </c>
      <c r="AP667" s="615" t="str">
        <f t="shared" si="2691"/>
        <v/>
      </c>
      <c r="AQ667" s="615" t="str">
        <f t="shared" si="2691"/>
        <v/>
      </c>
      <c r="AR667" s="615" t="str">
        <f t="shared" si="2691"/>
        <v/>
      </c>
      <c r="AS667" s="615" t="str">
        <f t="shared" si="2691"/>
        <v/>
      </c>
      <c r="AT667" s="615" t="str">
        <f t="shared" si="2691"/>
        <v/>
      </c>
      <c r="AU667" s="615" t="str">
        <f t="shared" si="2691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2">IF(BD666="","",BD666/BD$46*8/12*5/7*0.5)</f>
        <v/>
      </c>
      <c r="BE667" s="1202" t="str">
        <f t="shared" si="2692"/>
        <v/>
      </c>
      <c r="BF667" s="1202" t="str">
        <f t="shared" si="2692"/>
        <v/>
      </c>
      <c r="BG667" s="1202" t="str">
        <f t="shared" si="2692"/>
        <v/>
      </c>
      <c r="BH667" s="1202" t="str">
        <f t="shared" si="2692"/>
        <v/>
      </c>
      <c r="BI667" s="1202" t="str">
        <f t="shared" si="2692"/>
        <v/>
      </c>
      <c r="BJ667" s="1202" t="str">
        <f t="shared" si="2692"/>
        <v/>
      </c>
      <c r="BK667" s="1202" t="str">
        <f t="shared" si="2692"/>
        <v/>
      </c>
      <c r="BL667" s="1202" t="str">
        <f t="shared" si="2692"/>
        <v/>
      </c>
      <c r="BM667" s="1202" t="str">
        <f t="shared" si="2692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0.16666666666666666</v>
      </c>
      <c r="BW667" s="615">
        <f>IF(BW666="","",BW666/BW$46*8/12*5/7*0.5)</f>
        <v>0.19047619047619047</v>
      </c>
      <c r="BX667" s="615">
        <f>IF(BX666="","",BX666/BX$46*8/12*5/7*0.5)</f>
        <v>0.16666666666666666</v>
      </c>
      <c r="BY667" s="615" t="str">
        <f>IF(BY666="","",BY666/BY$46*8/12*5/7*0.5)</f>
        <v/>
      </c>
      <c r="BZ667" s="582" t="str">
        <f t="shared" si="2663"/>
        <v/>
      </c>
      <c r="CA667" s="607" t="str">
        <f t="shared" si="2664"/>
        <v/>
      </c>
      <c r="CB667" s="607" t="str">
        <f t="shared" si="2665"/>
        <v/>
      </c>
      <c r="CC667" s="673" t="str">
        <f t="shared" si="2666"/>
        <v/>
      </c>
      <c r="CD667" s="991" t="str">
        <f t="shared" si="2667"/>
        <v/>
      </c>
      <c r="CE667" s="992" t="str">
        <f t="shared" si="2658"/>
        <v/>
      </c>
      <c r="CF667" s="992" t="str">
        <f t="shared" si="2658"/>
        <v/>
      </c>
      <c r="CG667" s="992" t="str">
        <f t="shared" si="2658"/>
        <v/>
      </c>
      <c r="CH667" s="993" t="str">
        <f t="shared" si="2658"/>
        <v/>
      </c>
      <c r="CI667" s="993" t="str">
        <f t="shared" si="2658"/>
        <v/>
      </c>
      <c r="CJ667" s="992" t="str">
        <f t="shared" si="2658"/>
        <v/>
      </c>
      <c r="CK667" s="992" t="str">
        <f t="shared" si="2658"/>
        <v/>
      </c>
      <c r="CL667" s="992" t="str">
        <f t="shared" si="2658"/>
        <v/>
      </c>
      <c r="CM667" s="991" t="str">
        <f t="shared" si="2658"/>
        <v/>
      </c>
      <c r="CN667" s="521" t="str">
        <f t="shared" si="2668"/>
        <v/>
      </c>
      <c r="CO667" s="522" t="str">
        <f t="shared" si="2669"/>
        <v/>
      </c>
      <c r="CP667" s="523" t="str">
        <f t="shared" si="2670"/>
        <v/>
      </c>
      <c r="CQ667" s="523" t="str">
        <f t="shared" si="2671"/>
        <v/>
      </c>
      <c r="CR667" s="523" t="str">
        <f t="shared" si="2672"/>
        <v/>
      </c>
      <c r="CS667" s="523" t="str">
        <f t="shared" si="2673"/>
        <v/>
      </c>
      <c r="CT667" s="523" t="str">
        <f t="shared" si="2674"/>
        <v/>
      </c>
      <c r="CU667" s="524" t="str">
        <f t="shared" si="2675"/>
        <v/>
      </c>
      <c r="CV667" s="524" t="str">
        <f t="shared" si="2676"/>
        <v/>
      </c>
      <c r="CW667" s="524" t="str">
        <f t="shared" si="2677"/>
        <v/>
      </c>
      <c r="CX667" s="523" t="str">
        <f t="shared" si="2678"/>
        <v/>
      </c>
      <c r="CY667" s="523" t="str">
        <f t="shared" si="2679"/>
        <v/>
      </c>
      <c r="CZ667" s="523" t="str">
        <f t="shared" si="2680"/>
        <v/>
      </c>
      <c r="DA667" s="523" t="str">
        <f t="shared" si="2681"/>
        <v/>
      </c>
      <c r="DB667" s="523" t="str">
        <f t="shared" si="2682"/>
        <v/>
      </c>
      <c r="DC667" s="522" t="str">
        <f t="shared" si="2683"/>
        <v/>
      </c>
      <c r="DD667" s="521" t="str">
        <f t="shared" si="2684"/>
        <v/>
      </c>
      <c r="DE667" s="635">
        <f t="shared" si="2685"/>
        <v>0</v>
      </c>
      <c r="DF667" s="95">
        <f t="shared" si="2686"/>
        <v>0</v>
      </c>
      <c r="DG667" s="95">
        <f t="shared" si="2687"/>
        <v>0</v>
      </c>
      <c r="DH667" s="95">
        <f t="shared" si="2688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308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3"/>
        <v/>
      </c>
      <c r="CA668" s="582" t="str">
        <f t="shared" si="2664"/>
        <v/>
      </c>
      <c r="CB668" s="582" t="str">
        <f t="shared" si="2665"/>
        <v/>
      </c>
      <c r="CC668" s="670" t="str">
        <f t="shared" si="2666"/>
        <v/>
      </c>
      <c r="CD668" s="988" t="str">
        <f t="shared" si="2667"/>
        <v/>
      </c>
      <c r="CE668" s="989" t="str">
        <f t="shared" si="2658"/>
        <v/>
      </c>
      <c r="CF668" s="989" t="str">
        <f t="shared" si="2658"/>
        <v/>
      </c>
      <c r="CG668" s="989" t="str">
        <f t="shared" si="2658"/>
        <v/>
      </c>
      <c r="CH668" s="990" t="str">
        <f t="shared" si="2658"/>
        <v/>
      </c>
      <c r="CI668" s="990" t="str">
        <f t="shared" si="2658"/>
        <v/>
      </c>
      <c r="CJ668" s="989" t="str">
        <f t="shared" si="2658"/>
        <v/>
      </c>
      <c r="CK668" s="989" t="str">
        <f t="shared" si="2658"/>
        <v/>
      </c>
      <c r="CL668" s="989" t="str">
        <f t="shared" si="2658"/>
        <v/>
      </c>
      <c r="CM668" s="988" t="str">
        <f t="shared" si="2658"/>
        <v/>
      </c>
      <c r="CN668" s="533" t="str">
        <f t="shared" si="2668"/>
        <v/>
      </c>
      <c r="CO668" s="534" t="str">
        <f t="shared" si="2669"/>
        <v/>
      </c>
      <c r="CP668" s="535" t="str">
        <f t="shared" si="2670"/>
        <v/>
      </c>
      <c r="CQ668" s="535" t="str">
        <f t="shared" si="2671"/>
        <v/>
      </c>
      <c r="CR668" s="535" t="str">
        <f t="shared" si="2672"/>
        <v/>
      </c>
      <c r="CS668" s="535" t="str">
        <f t="shared" si="2673"/>
        <v/>
      </c>
      <c r="CT668" s="535" t="str">
        <f t="shared" si="2674"/>
        <v/>
      </c>
      <c r="CU668" s="536" t="str">
        <f t="shared" si="2675"/>
        <v/>
      </c>
      <c r="CV668" s="536" t="str">
        <f t="shared" si="2676"/>
        <v/>
      </c>
      <c r="CW668" s="536" t="str">
        <f t="shared" si="2677"/>
        <v/>
      </c>
      <c r="CX668" s="535" t="str">
        <f t="shared" si="2678"/>
        <v/>
      </c>
      <c r="CY668" s="535" t="str">
        <f t="shared" si="2679"/>
        <v/>
      </c>
      <c r="CZ668" s="535" t="str">
        <f t="shared" si="2680"/>
        <v/>
      </c>
      <c r="DA668" s="535" t="str">
        <f t="shared" si="2681"/>
        <v/>
      </c>
      <c r="DB668" s="535" t="str">
        <f t="shared" si="2682"/>
        <v/>
      </c>
      <c r="DC668" s="534" t="str">
        <f t="shared" si="2683"/>
        <v/>
      </c>
      <c r="DD668" s="533" t="str">
        <f t="shared" si="2684"/>
        <v/>
      </c>
      <c r="DE668" s="635">
        <f t="shared" si="2685"/>
        <v>0</v>
      </c>
      <c r="DF668" s="95">
        <f t="shared" si="2686"/>
        <v>0</v>
      </c>
      <c r="DG668" s="95">
        <f t="shared" si="2687"/>
        <v>0</v>
      </c>
      <c r="DH668" s="95">
        <f t="shared" si="2688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292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3"/>
        <v/>
      </c>
      <c r="CA669" s="582" t="str">
        <f t="shared" si="2664"/>
        <v/>
      </c>
      <c r="CB669" s="582" t="str">
        <f t="shared" si="2665"/>
        <v/>
      </c>
      <c r="CC669" s="670" t="str">
        <f t="shared" si="2666"/>
        <v/>
      </c>
      <c r="CD669" s="988" t="str">
        <f t="shared" si="2667"/>
        <v/>
      </c>
      <c r="CE669" s="989" t="str">
        <f t="shared" si="2658"/>
        <v/>
      </c>
      <c r="CF669" s="989" t="str">
        <f t="shared" si="2658"/>
        <v/>
      </c>
      <c r="CG669" s="989" t="str">
        <f t="shared" si="2658"/>
        <v/>
      </c>
      <c r="CH669" s="990" t="str">
        <f t="shared" si="2658"/>
        <v/>
      </c>
      <c r="CI669" s="990" t="str">
        <f t="shared" si="2658"/>
        <v/>
      </c>
      <c r="CJ669" s="989" t="str">
        <f t="shared" si="2658"/>
        <v/>
      </c>
      <c r="CK669" s="989" t="str">
        <f t="shared" si="2658"/>
        <v/>
      </c>
      <c r="CL669" s="989" t="str">
        <f t="shared" si="2658"/>
        <v/>
      </c>
      <c r="CM669" s="988" t="str">
        <f t="shared" si="2658"/>
        <v/>
      </c>
      <c r="CN669" s="533" t="str">
        <f t="shared" si="2668"/>
        <v/>
      </c>
      <c r="CO669" s="534" t="str">
        <f t="shared" si="2669"/>
        <v/>
      </c>
      <c r="CP669" s="535" t="str">
        <f t="shared" si="2670"/>
        <v/>
      </c>
      <c r="CQ669" s="535" t="str">
        <f t="shared" si="2671"/>
        <v/>
      </c>
      <c r="CR669" s="535" t="str">
        <f t="shared" si="2672"/>
        <v/>
      </c>
      <c r="CS669" s="535" t="str">
        <f t="shared" si="2673"/>
        <v/>
      </c>
      <c r="CT669" s="535" t="str">
        <f t="shared" si="2674"/>
        <v/>
      </c>
      <c r="CU669" s="536" t="str">
        <f t="shared" si="2675"/>
        <v/>
      </c>
      <c r="CV669" s="536" t="str">
        <f t="shared" si="2676"/>
        <v/>
      </c>
      <c r="CW669" s="536" t="str">
        <f t="shared" si="2677"/>
        <v/>
      </c>
      <c r="CX669" s="535" t="str">
        <f t="shared" si="2678"/>
        <v/>
      </c>
      <c r="CY669" s="535" t="str">
        <f t="shared" si="2679"/>
        <v/>
      </c>
      <c r="CZ669" s="535" t="str">
        <f t="shared" si="2680"/>
        <v/>
      </c>
      <c r="DA669" s="535" t="str">
        <f t="shared" si="2681"/>
        <v/>
      </c>
      <c r="DB669" s="535" t="str">
        <f t="shared" si="2682"/>
        <v/>
      </c>
      <c r="DC669" s="534" t="str">
        <f t="shared" si="2683"/>
        <v/>
      </c>
      <c r="DD669" s="533" t="str">
        <f t="shared" si="2684"/>
        <v/>
      </c>
      <c r="DE669" s="635">
        <f t="shared" si="2685"/>
        <v>0</v>
      </c>
      <c r="DF669" s="95">
        <f t="shared" si="2686"/>
        <v>0</v>
      </c>
      <c r="DG669" s="95">
        <f t="shared" si="2687"/>
        <v>0</v>
      </c>
      <c r="DH669" s="95">
        <f t="shared" si="2688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226</v>
      </c>
      <c r="B670" s="615" t="str">
        <f t="shared" ref="B670:K670" si="2693">IF(B668="","",B668*B669/0.6/B$46/365)</f>
        <v/>
      </c>
      <c r="C670" s="615" t="str">
        <f t="shared" si="2693"/>
        <v/>
      </c>
      <c r="D670" s="615" t="str">
        <f t="shared" si="2693"/>
        <v/>
      </c>
      <c r="E670" s="615" t="str">
        <f t="shared" si="2693"/>
        <v/>
      </c>
      <c r="F670" s="615" t="str">
        <f t="shared" si="2693"/>
        <v/>
      </c>
      <c r="G670" s="615" t="str">
        <f t="shared" si="2693"/>
        <v/>
      </c>
      <c r="H670" s="615" t="str">
        <f t="shared" si="2693"/>
        <v/>
      </c>
      <c r="I670" s="615" t="str">
        <f t="shared" si="2693"/>
        <v/>
      </c>
      <c r="J670" s="615" t="str">
        <f t="shared" si="2693"/>
        <v/>
      </c>
      <c r="K670" s="615" t="str">
        <f t="shared" si="2693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4">IF(T668="","",T668*T669/0.6/T$46/365)</f>
        <v/>
      </c>
      <c r="U670" s="615" t="str">
        <f t="shared" si="2694"/>
        <v/>
      </c>
      <c r="V670" s="615" t="str">
        <f t="shared" si="2694"/>
        <v/>
      </c>
      <c r="W670" s="615" t="str">
        <f t="shared" si="2694"/>
        <v/>
      </c>
      <c r="X670" s="615" t="str">
        <f t="shared" si="2694"/>
        <v/>
      </c>
      <c r="Y670" s="615" t="str">
        <f t="shared" si="2694"/>
        <v/>
      </c>
      <c r="Z670" s="615" t="str">
        <f t="shared" si="2694"/>
        <v/>
      </c>
      <c r="AA670" s="615" t="str">
        <f t="shared" si="2694"/>
        <v/>
      </c>
      <c r="AB670" s="615" t="str">
        <f t="shared" si="2694"/>
        <v/>
      </c>
      <c r="AC670" s="615" t="str">
        <f t="shared" si="2694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5">IF(AL668="","",AL668*AL669/0.6/AL$46/365)</f>
        <v/>
      </c>
      <c r="AM670" s="615" t="str">
        <f t="shared" si="2695"/>
        <v/>
      </c>
      <c r="AN670" s="615" t="str">
        <f t="shared" si="2695"/>
        <v/>
      </c>
      <c r="AO670" s="615" t="str">
        <f t="shared" si="2695"/>
        <v/>
      </c>
      <c r="AP670" s="615" t="str">
        <f t="shared" si="2695"/>
        <v/>
      </c>
      <c r="AQ670" s="615" t="str">
        <f t="shared" si="2695"/>
        <v/>
      </c>
      <c r="AR670" s="615" t="str">
        <f t="shared" si="2695"/>
        <v/>
      </c>
      <c r="AS670" s="615" t="str">
        <f t="shared" si="2695"/>
        <v/>
      </c>
      <c r="AT670" s="615" t="str">
        <f t="shared" si="2695"/>
        <v/>
      </c>
      <c r="AU670" s="615" t="str">
        <f t="shared" si="2695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6">IF(BD668="","",BD668*BD669/0.6/BD$46/365)</f>
        <v/>
      </c>
      <c r="BE670" s="1202" t="str">
        <f t="shared" si="2696"/>
        <v/>
      </c>
      <c r="BF670" s="1202" t="str">
        <f t="shared" si="2696"/>
        <v/>
      </c>
      <c r="BG670" s="1202" t="str">
        <f t="shared" si="2696"/>
        <v/>
      </c>
      <c r="BH670" s="1202" t="str">
        <f t="shared" si="2696"/>
        <v/>
      </c>
      <c r="BI670" s="1202" t="str">
        <f t="shared" si="2696"/>
        <v/>
      </c>
      <c r="BJ670" s="1202" t="str">
        <f t="shared" si="2696"/>
        <v/>
      </c>
      <c r="BK670" s="1202" t="str">
        <f t="shared" si="2696"/>
        <v/>
      </c>
      <c r="BL670" s="1202" t="str">
        <f t="shared" si="2696"/>
        <v/>
      </c>
      <c r="BM670" s="1202" t="str">
        <f t="shared" si="2696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3"/>
        <v/>
      </c>
      <c r="CA670" s="607" t="str">
        <f t="shared" si="2664"/>
        <v/>
      </c>
      <c r="CB670" s="607" t="str">
        <f t="shared" si="2665"/>
        <v/>
      </c>
      <c r="CC670" s="673" t="str">
        <f t="shared" si="2666"/>
        <v/>
      </c>
      <c r="CD670" s="991" t="str">
        <f t="shared" si="2667"/>
        <v/>
      </c>
      <c r="CE670" s="992" t="str">
        <f t="shared" si="2658"/>
        <v/>
      </c>
      <c r="CF670" s="992" t="str">
        <f t="shared" si="2658"/>
        <v/>
      </c>
      <c r="CG670" s="992" t="str">
        <f t="shared" si="2658"/>
        <v/>
      </c>
      <c r="CH670" s="993" t="str">
        <f t="shared" si="2658"/>
        <v/>
      </c>
      <c r="CI670" s="993" t="str">
        <f t="shared" si="2658"/>
        <v/>
      </c>
      <c r="CJ670" s="992" t="str">
        <f t="shared" si="2658"/>
        <v/>
      </c>
      <c r="CK670" s="992" t="str">
        <f t="shared" si="2658"/>
        <v/>
      </c>
      <c r="CL670" s="992" t="str">
        <f t="shared" si="2658"/>
        <v/>
      </c>
      <c r="CM670" s="991" t="str">
        <f t="shared" si="2658"/>
        <v/>
      </c>
      <c r="CN670" s="521" t="str">
        <f t="shared" si="2668"/>
        <v/>
      </c>
      <c r="CO670" s="522" t="str">
        <f t="shared" si="2669"/>
        <v/>
      </c>
      <c r="CP670" s="523" t="str">
        <f t="shared" si="2670"/>
        <v/>
      </c>
      <c r="CQ670" s="523" t="str">
        <f t="shared" si="2671"/>
        <v/>
      </c>
      <c r="CR670" s="523" t="str">
        <f t="shared" si="2672"/>
        <v/>
      </c>
      <c r="CS670" s="523" t="str">
        <f t="shared" si="2673"/>
        <v/>
      </c>
      <c r="CT670" s="523" t="str">
        <f t="shared" si="2674"/>
        <v/>
      </c>
      <c r="CU670" s="524" t="str">
        <f t="shared" si="2675"/>
        <v/>
      </c>
      <c r="CV670" s="524" t="str">
        <f t="shared" si="2676"/>
        <v/>
      </c>
      <c r="CW670" s="524" t="str">
        <f t="shared" si="2677"/>
        <v/>
      </c>
      <c r="CX670" s="523" t="str">
        <f t="shared" si="2678"/>
        <v/>
      </c>
      <c r="CY670" s="523" t="str">
        <f t="shared" si="2679"/>
        <v/>
      </c>
      <c r="CZ670" s="523" t="str">
        <f t="shared" si="2680"/>
        <v/>
      </c>
      <c r="DA670" s="523" t="str">
        <f t="shared" si="2681"/>
        <v/>
      </c>
      <c r="DB670" s="523" t="str">
        <f t="shared" si="2682"/>
        <v/>
      </c>
      <c r="DC670" s="522" t="str">
        <f t="shared" si="2683"/>
        <v/>
      </c>
      <c r="DD670" s="521" t="str">
        <f t="shared" si="2684"/>
        <v/>
      </c>
      <c r="DE670" s="635">
        <f t="shared" si="2685"/>
        <v>0</v>
      </c>
      <c r="DF670" s="95">
        <f t="shared" si="2686"/>
        <v>0</v>
      </c>
      <c r="DG670" s="95">
        <f t="shared" si="2687"/>
        <v>0</v>
      </c>
      <c r="DH670" s="95">
        <f t="shared" si="2688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309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3"/>
        <v/>
      </c>
      <c r="CA671" s="582" t="str">
        <f t="shared" si="2664"/>
        <v/>
      </c>
      <c r="CB671" s="582" t="str">
        <f t="shared" si="2665"/>
        <v/>
      </c>
      <c r="CC671" s="670" t="str">
        <f t="shared" si="2666"/>
        <v/>
      </c>
      <c r="CD671" s="988" t="str">
        <f t="shared" si="2667"/>
        <v/>
      </c>
      <c r="CE671" s="989" t="str">
        <f t="shared" si="2658"/>
        <v/>
      </c>
      <c r="CF671" s="989" t="str">
        <f t="shared" si="2658"/>
        <v/>
      </c>
      <c r="CG671" s="989" t="str">
        <f t="shared" si="2658"/>
        <v/>
      </c>
      <c r="CH671" s="990" t="str">
        <f t="shared" si="2658"/>
        <v/>
      </c>
      <c r="CI671" s="990" t="str">
        <f t="shared" si="2658"/>
        <v/>
      </c>
      <c r="CJ671" s="989" t="str">
        <f t="shared" si="2658"/>
        <v/>
      </c>
      <c r="CK671" s="989" t="str">
        <f t="shared" si="2658"/>
        <v/>
      </c>
      <c r="CL671" s="989" t="str">
        <f t="shared" si="2658"/>
        <v/>
      </c>
      <c r="CM671" s="988" t="str">
        <f t="shared" si="2658"/>
        <v/>
      </c>
      <c r="CN671" s="533" t="str">
        <f t="shared" si="2668"/>
        <v/>
      </c>
      <c r="CO671" s="534" t="str">
        <f t="shared" si="2669"/>
        <v/>
      </c>
      <c r="CP671" s="535" t="str">
        <f t="shared" si="2670"/>
        <v/>
      </c>
      <c r="CQ671" s="535" t="str">
        <f t="shared" si="2671"/>
        <v/>
      </c>
      <c r="CR671" s="535" t="str">
        <f t="shared" si="2672"/>
        <v/>
      </c>
      <c r="CS671" s="535" t="str">
        <f t="shared" si="2673"/>
        <v/>
      </c>
      <c r="CT671" s="535" t="str">
        <f t="shared" si="2674"/>
        <v/>
      </c>
      <c r="CU671" s="536" t="str">
        <f t="shared" si="2675"/>
        <v/>
      </c>
      <c r="CV671" s="536" t="str">
        <f t="shared" si="2676"/>
        <v/>
      </c>
      <c r="CW671" s="536" t="str">
        <f t="shared" si="2677"/>
        <v/>
      </c>
      <c r="CX671" s="535" t="str">
        <f t="shared" si="2678"/>
        <v/>
      </c>
      <c r="CY671" s="535" t="str">
        <f t="shared" si="2679"/>
        <v/>
      </c>
      <c r="CZ671" s="535" t="str">
        <f t="shared" si="2680"/>
        <v/>
      </c>
      <c r="DA671" s="535" t="str">
        <f t="shared" si="2681"/>
        <v/>
      </c>
      <c r="DB671" s="535" t="str">
        <f t="shared" si="2682"/>
        <v/>
      </c>
      <c r="DC671" s="534" t="str">
        <f t="shared" si="2683"/>
        <v/>
      </c>
      <c r="DD671" s="533" t="str">
        <f t="shared" si="2684"/>
        <v/>
      </c>
      <c r="DE671" s="635">
        <f t="shared" si="2685"/>
        <v>0</v>
      </c>
      <c r="DF671" s="95">
        <f t="shared" si="2686"/>
        <v>0</v>
      </c>
      <c r="DG671" s="95">
        <f t="shared" si="2687"/>
        <v>0</v>
      </c>
      <c r="DH671" s="95">
        <f t="shared" si="2688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292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3"/>
        <v/>
      </c>
      <c r="CA672" s="582" t="str">
        <f t="shared" si="2664"/>
        <v/>
      </c>
      <c r="CB672" s="582" t="str">
        <f t="shared" si="2665"/>
        <v/>
      </c>
      <c r="CC672" s="670" t="str">
        <f t="shared" si="2666"/>
        <v/>
      </c>
      <c r="CD672" s="988" t="str">
        <f t="shared" si="2667"/>
        <v/>
      </c>
      <c r="CE672" s="989" t="str">
        <f t="shared" si="2658"/>
        <v/>
      </c>
      <c r="CF672" s="989" t="str">
        <f t="shared" si="2658"/>
        <v/>
      </c>
      <c r="CG672" s="989" t="str">
        <f t="shared" si="2658"/>
        <v/>
      </c>
      <c r="CH672" s="990" t="str">
        <f t="shared" si="2658"/>
        <v/>
      </c>
      <c r="CI672" s="990" t="str">
        <f t="shared" si="2658"/>
        <v/>
      </c>
      <c r="CJ672" s="989" t="str">
        <f t="shared" si="2658"/>
        <v/>
      </c>
      <c r="CK672" s="989" t="str">
        <f t="shared" si="2658"/>
        <v/>
      </c>
      <c r="CL672" s="989" t="str">
        <f t="shared" si="2658"/>
        <v/>
      </c>
      <c r="CM672" s="988" t="str">
        <f t="shared" si="2658"/>
        <v/>
      </c>
      <c r="CN672" s="533" t="str">
        <f t="shared" si="2668"/>
        <v/>
      </c>
      <c r="CO672" s="534" t="str">
        <f t="shared" si="2669"/>
        <v/>
      </c>
      <c r="CP672" s="535" t="str">
        <f t="shared" si="2670"/>
        <v/>
      </c>
      <c r="CQ672" s="535" t="str">
        <f t="shared" si="2671"/>
        <v/>
      </c>
      <c r="CR672" s="535" t="str">
        <f t="shared" si="2672"/>
        <v/>
      </c>
      <c r="CS672" s="535" t="str">
        <f t="shared" si="2673"/>
        <v/>
      </c>
      <c r="CT672" s="535" t="str">
        <f t="shared" si="2674"/>
        <v/>
      </c>
      <c r="CU672" s="536" t="str">
        <f t="shared" si="2675"/>
        <v/>
      </c>
      <c r="CV672" s="536" t="str">
        <f t="shared" si="2676"/>
        <v/>
      </c>
      <c r="CW672" s="536" t="str">
        <f t="shared" si="2677"/>
        <v/>
      </c>
      <c r="CX672" s="535" t="str">
        <f t="shared" si="2678"/>
        <v/>
      </c>
      <c r="CY672" s="535" t="str">
        <f t="shared" si="2679"/>
        <v/>
      </c>
      <c r="CZ672" s="535" t="str">
        <f t="shared" si="2680"/>
        <v/>
      </c>
      <c r="DA672" s="535" t="str">
        <f t="shared" si="2681"/>
        <v/>
      </c>
      <c r="DB672" s="535" t="str">
        <f t="shared" si="2682"/>
        <v/>
      </c>
      <c r="DC672" s="534" t="str">
        <f t="shared" si="2683"/>
        <v/>
      </c>
      <c r="DD672" s="533" t="str">
        <f t="shared" si="2684"/>
        <v/>
      </c>
      <c r="DE672" s="635">
        <f t="shared" si="2685"/>
        <v>0</v>
      </c>
      <c r="DF672" s="95">
        <f t="shared" si="2686"/>
        <v>0</v>
      </c>
      <c r="DG672" s="95">
        <f t="shared" si="2687"/>
        <v>0</v>
      </c>
      <c r="DH672" s="95">
        <f t="shared" si="2688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226</v>
      </c>
      <c r="B673" s="615" t="str">
        <f t="shared" ref="B673:K673" si="2697">IF(B671="","",B671*B672/0.62/B$46/365)</f>
        <v/>
      </c>
      <c r="C673" s="615" t="str">
        <f t="shared" si="2697"/>
        <v/>
      </c>
      <c r="D673" s="615" t="str">
        <f t="shared" si="2697"/>
        <v/>
      </c>
      <c r="E673" s="615" t="str">
        <f t="shared" si="2697"/>
        <v/>
      </c>
      <c r="F673" s="615" t="str">
        <f t="shared" si="2697"/>
        <v/>
      </c>
      <c r="G673" s="615" t="str">
        <f t="shared" si="2697"/>
        <v/>
      </c>
      <c r="H673" s="615" t="str">
        <f t="shared" si="2697"/>
        <v/>
      </c>
      <c r="I673" s="615" t="str">
        <f t="shared" si="2697"/>
        <v/>
      </c>
      <c r="J673" s="615" t="str">
        <f t="shared" si="2697"/>
        <v/>
      </c>
      <c r="K673" s="615" t="str">
        <f t="shared" si="2697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8">IF(T671="","",T671*T672/0.62/T$46/365)</f>
        <v/>
      </c>
      <c r="U673" s="615" t="str">
        <f t="shared" si="2698"/>
        <v/>
      </c>
      <c r="V673" s="615" t="str">
        <f t="shared" si="2698"/>
        <v/>
      </c>
      <c r="W673" s="615" t="str">
        <f t="shared" si="2698"/>
        <v/>
      </c>
      <c r="X673" s="615" t="str">
        <f t="shared" si="2698"/>
        <v/>
      </c>
      <c r="Y673" s="615" t="str">
        <f t="shared" si="2698"/>
        <v/>
      </c>
      <c r="Z673" s="615" t="str">
        <f t="shared" si="2698"/>
        <v/>
      </c>
      <c r="AA673" s="615" t="str">
        <f t="shared" si="2698"/>
        <v/>
      </c>
      <c r="AB673" s="615" t="str">
        <f t="shared" si="2698"/>
        <v/>
      </c>
      <c r="AC673" s="615" t="str">
        <f t="shared" si="2698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99">IF(AL671="","",AL671*AL672/0.62/AL$46/365)</f>
        <v/>
      </c>
      <c r="AM673" s="615" t="str">
        <f t="shared" si="2699"/>
        <v/>
      </c>
      <c r="AN673" s="615" t="str">
        <f t="shared" si="2699"/>
        <v/>
      </c>
      <c r="AO673" s="615" t="str">
        <f t="shared" si="2699"/>
        <v/>
      </c>
      <c r="AP673" s="615" t="str">
        <f t="shared" si="2699"/>
        <v/>
      </c>
      <c r="AQ673" s="615" t="str">
        <f t="shared" si="2699"/>
        <v/>
      </c>
      <c r="AR673" s="615" t="str">
        <f t="shared" si="2699"/>
        <v/>
      </c>
      <c r="AS673" s="615" t="str">
        <f t="shared" si="2699"/>
        <v/>
      </c>
      <c r="AT673" s="615" t="str">
        <f t="shared" si="2699"/>
        <v/>
      </c>
      <c r="AU673" s="615" t="str">
        <f t="shared" si="2699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0">IF(BD671="","",BD671*BD672/0.62/BD$46/365)</f>
        <v/>
      </c>
      <c r="BE673" s="1202" t="str">
        <f t="shared" si="2700"/>
        <v/>
      </c>
      <c r="BF673" s="1202" t="str">
        <f t="shared" si="2700"/>
        <v/>
      </c>
      <c r="BG673" s="1202" t="str">
        <f t="shared" si="2700"/>
        <v/>
      </c>
      <c r="BH673" s="1202" t="str">
        <f t="shared" si="2700"/>
        <v/>
      </c>
      <c r="BI673" s="1202" t="str">
        <f t="shared" si="2700"/>
        <v/>
      </c>
      <c r="BJ673" s="1202" t="str">
        <f t="shared" si="2700"/>
        <v/>
      </c>
      <c r="BK673" s="1202" t="str">
        <f t="shared" si="2700"/>
        <v/>
      </c>
      <c r="BL673" s="1202" t="str">
        <f t="shared" si="2700"/>
        <v/>
      </c>
      <c r="BM673" s="1202" t="str">
        <f t="shared" si="2700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3"/>
        <v/>
      </c>
      <c r="CA673" s="607" t="str">
        <f t="shared" si="2664"/>
        <v/>
      </c>
      <c r="CB673" s="607" t="str">
        <f t="shared" si="2665"/>
        <v/>
      </c>
      <c r="CC673" s="673" t="str">
        <f t="shared" si="2666"/>
        <v/>
      </c>
      <c r="CD673" s="991" t="str">
        <f t="shared" si="2667"/>
        <v/>
      </c>
      <c r="CE673" s="992" t="str">
        <f t="shared" si="2658"/>
        <v/>
      </c>
      <c r="CF673" s="992" t="str">
        <f t="shared" si="2658"/>
        <v/>
      </c>
      <c r="CG673" s="992" t="str">
        <f t="shared" si="2658"/>
        <v/>
      </c>
      <c r="CH673" s="993" t="str">
        <f t="shared" si="2658"/>
        <v/>
      </c>
      <c r="CI673" s="993" t="str">
        <f t="shared" si="2658"/>
        <v/>
      </c>
      <c r="CJ673" s="992" t="str">
        <f t="shared" si="2658"/>
        <v/>
      </c>
      <c r="CK673" s="992" t="str">
        <f t="shared" si="2658"/>
        <v/>
      </c>
      <c r="CL673" s="992" t="str">
        <f t="shared" si="2658"/>
        <v/>
      </c>
      <c r="CM673" s="991" t="str">
        <f t="shared" si="2658"/>
        <v/>
      </c>
      <c r="CN673" s="521" t="str">
        <f t="shared" si="2668"/>
        <v/>
      </c>
      <c r="CO673" s="522" t="str">
        <f t="shared" si="2669"/>
        <v/>
      </c>
      <c r="CP673" s="523" t="str">
        <f t="shared" si="2670"/>
        <v/>
      </c>
      <c r="CQ673" s="523" t="str">
        <f t="shared" si="2671"/>
        <v/>
      </c>
      <c r="CR673" s="523" t="str">
        <f t="shared" si="2672"/>
        <v/>
      </c>
      <c r="CS673" s="523" t="str">
        <f t="shared" si="2673"/>
        <v/>
      </c>
      <c r="CT673" s="523" t="str">
        <f t="shared" si="2674"/>
        <v/>
      </c>
      <c r="CU673" s="524" t="str">
        <f t="shared" si="2675"/>
        <v/>
      </c>
      <c r="CV673" s="524" t="str">
        <f t="shared" si="2676"/>
        <v/>
      </c>
      <c r="CW673" s="524" t="str">
        <f t="shared" si="2677"/>
        <v/>
      </c>
      <c r="CX673" s="523" t="str">
        <f t="shared" si="2678"/>
        <v/>
      </c>
      <c r="CY673" s="523" t="str">
        <f t="shared" si="2679"/>
        <v/>
      </c>
      <c r="CZ673" s="523" t="str">
        <f t="shared" si="2680"/>
        <v/>
      </c>
      <c r="DA673" s="523" t="str">
        <f t="shared" si="2681"/>
        <v/>
      </c>
      <c r="DB673" s="523" t="str">
        <f t="shared" si="2682"/>
        <v/>
      </c>
      <c r="DC673" s="522" t="str">
        <f t="shared" si="2683"/>
        <v/>
      </c>
      <c r="DD673" s="521" t="str">
        <f t="shared" si="2684"/>
        <v/>
      </c>
      <c r="DE673" s="635">
        <f t="shared" si="2685"/>
        <v>0</v>
      </c>
      <c r="DF673" s="95">
        <f t="shared" si="2686"/>
        <v>0</v>
      </c>
      <c r="DG673" s="95">
        <f t="shared" si="2687"/>
        <v>0</v>
      </c>
      <c r="DH673" s="95">
        <f t="shared" si="2688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310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3"/>
        <v/>
      </c>
      <c r="CA674" s="582" t="str">
        <f t="shared" si="2664"/>
        <v/>
      </c>
      <c r="CB674" s="582" t="str">
        <f t="shared" si="2665"/>
        <v/>
      </c>
      <c r="CC674" s="670" t="str">
        <f t="shared" si="2666"/>
        <v/>
      </c>
      <c r="CD674" s="988" t="str">
        <f t="shared" si="2667"/>
        <v/>
      </c>
      <c r="CE674" s="989" t="str">
        <f t="shared" si="2658"/>
        <v/>
      </c>
      <c r="CF674" s="989" t="str">
        <f t="shared" si="2658"/>
        <v/>
      </c>
      <c r="CG674" s="989" t="str">
        <f t="shared" si="2658"/>
        <v/>
      </c>
      <c r="CH674" s="990" t="str">
        <f t="shared" si="2658"/>
        <v/>
      </c>
      <c r="CI674" s="990" t="str">
        <f t="shared" si="2658"/>
        <v/>
      </c>
      <c r="CJ674" s="989" t="str">
        <f t="shared" si="2658"/>
        <v/>
      </c>
      <c r="CK674" s="989" t="str">
        <f t="shared" si="2658"/>
        <v/>
      </c>
      <c r="CL674" s="989" t="str">
        <f t="shared" si="2658"/>
        <v/>
      </c>
      <c r="CM674" s="988" t="str">
        <f t="shared" si="2658"/>
        <v/>
      </c>
      <c r="CN674" s="533" t="str">
        <f t="shared" si="2668"/>
        <v/>
      </c>
      <c r="CO674" s="534" t="str">
        <f t="shared" si="2669"/>
        <v/>
      </c>
      <c r="CP674" s="535" t="str">
        <f t="shared" si="2670"/>
        <v/>
      </c>
      <c r="CQ674" s="535" t="str">
        <f t="shared" si="2671"/>
        <v/>
      </c>
      <c r="CR674" s="535" t="str">
        <f t="shared" si="2672"/>
        <v/>
      </c>
      <c r="CS674" s="535" t="str">
        <f t="shared" si="2673"/>
        <v/>
      </c>
      <c r="CT674" s="535" t="str">
        <f t="shared" si="2674"/>
        <v/>
      </c>
      <c r="CU674" s="536" t="str">
        <f t="shared" si="2675"/>
        <v/>
      </c>
      <c r="CV674" s="536" t="str">
        <f t="shared" si="2676"/>
        <v/>
      </c>
      <c r="CW674" s="536" t="str">
        <f t="shared" si="2677"/>
        <v/>
      </c>
      <c r="CX674" s="535" t="str">
        <f t="shared" si="2678"/>
        <v/>
      </c>
      <c r="CY674" s="535" t="str">
        <f t="shared" si="2679"/>
        <v/>
      </c>
      <c r="CZ674" s="535" t="str">
        <f t="shared" si="2680"/>
        <v/>
      </c>
      <c r="DA674" s="535" t="str">
        <f t="shared" si="2681"/>
        <v/>
      </c>
      <c r="DB674" s="535" t="str">
        <f t="shared" si="2682"/>
        <v/>
      </c>
      <c r="DC674" s="534" t="str">
        <f t="shared" si="2683"/>
        <v/>
      </c>
      <c r="DD674" s="533" t="str">
        <f t="shared" si="2684"/>
        <v/>
      </c>
      <c r="DE674" s="635">
        <f t="shared" si="2685"/>
        <v>0</v>
      </c>
      <c r="DF674" s="95">
        <f t="shared" si="2686"/>
        <v>0</v>
      </c>
      <c r="DG674" s="95">
        <f t="shared" si="2687"/>
        <v>0</v>
      </c>
      <c r="DH674" s="95">
        <f t="shared" si="2688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292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3"/>
        <v/>
      </c>
      <c r="CA675" s="582" t="str">
        <f t="shared" si="2664"/>
        <v/>
      </c>
      <c r="CB675" s="582" t="str">
        <f t="shared" si="2665"/>
        <v/>
      </c>
      <c r="CC675" s="670" t="str">
        <f t="shared" si="2666"/>
        <v/>
      </c>
      <c r="CD675" s="988" t="str">
        <f t="shared" si="2667"/>
        <v/>
      </c>
      <c r="CE675" s="989" t="str">
        <f t="shared" si="2658"/>
        <v/>
      </c>
      <c r="CF675" s="989" t="str">
        <f t="shared" si="2658"/>
        <v/>
      </c>
      <c r="CG675" s="989" t="str">
        <f t="shared" si="2658"/>
        <v/>
      </c>
      <c r="CH675" s="990" t="str">
        <f t="shared" si="2658"/>
        <v/>
      </c>
      <c r="CI675" s="990" t="str">
        <f t="shared" si="2658"/>
        <v/>
      </c>
      <c r="CJ675" s="989" t="str">
        <f t="shared" si="2658"/>
        <v/>
      </c>
      <c r="CK675" s="989" t="str">
        <f t="shared" si="2658"/>
        <v/>
      </c>
      <c r="CL675" s="989" t="str">
        <f t="shared" si="2658"/>
        <v/>
      </c>
      <c r="CM675" s="988" t="str">
        <f t="shared" si="2658"/>
        <v/>
      </c>
      <c r="CN675" s="533" t="str">
        <f t="shared" si="2668"/>
        <v/>
      </c>
      <c r="CO675" s="534" t="str">
        <f t="shared" si="2669"/>
        <v/>
      </c>
      <c r="CP675" s="535" t="str">
        <f t="shared" si="2670"/>
        <v/>
      </c>
      <c r="CQ675" s="535" t="str">
        <f t="shared" si="2671"/>
        <v/>
      </c>
      <c r="CR675" s="535" t="str">
        <f t="shared" si="2672"/>
        <v/>
      </c>
      <c r="CS675" s="535" t="str">
        <f t="shared" si="2673"/>
        <v/>
      </c>
      <c r="CT675" s="535" t="str">
        <f t="shared" si="2674"/>
        <v/>
      </c>
      <c r="CU675" s="536" t="str">
        <f t="shared" si="2675"/>
        <v/>
      </c>
      <c r="CV675" s="536" t="str">
        <f t="shared" si="2676"/>
        <v/>
      </c>
      <c r="CW675" s="536" t="str">
        <f t="shared" si="2677"/>
        <v/>
      </c>
      <c r="CX675" s="535" t="str">
        <f t="shared" si="2678"/>
        <v/>
      </c>
      <c r="CY675" s="535" t="str">
        <f t="shared" si="2679"/>
        <v/>
      </c>
      <c r="CZ675" s="535" t="str">
        <f t="shared" si="2680"/>
        <v/>
      </c>
      <c r="DA675" s="535" t="str">
        <f t="shared" si="2681"/>
        <v/>
      </c>
      <c r="DB675" s="535" t="str">
        <f t="shared" si="2682"/>
        <v/>
      </c>
      <c r="DC675" s="534" t="str">
        <f t="shared" si="2683"/>
        <v/>
      </c>
      <c r="DD675" s="533" t="str">
        <f t="shared" si="2684"/>
        <v/>
      </c>
      <c r="DE675" s="635">
        <f t="shared" si="2685"/>
        <v>0</v>
      </c>
      <c r="DF675" s="95">
        <f t="shared" si="2686"/>
        <v>0</v>
      </c>
      <c r="DG675" s="95">
        <f t="shared" si="2687"/>
        <v>0</v>
      </c>
      <c r="DH675" s="95">
        <f t="shared" si="2688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226</v>
      </c>
      <c r="B676" s="615" t="str">
        <f t="shared" ref="B676:K676" si="2701">IF(B674="","",B674*B675/0.23/B$46/365)</f>
        <v/>
      </c>
      <c r="C676" s="615" t="str">
        <f t="shared" si="2701"/>
        <v/>
      </c>
      <c r="D676" s="615" t="str">
        <f t="shared" si="2701"/>
        <v/>
      </c>
      <c r="E676" s="615" t="str">
        <f t="shared" si="2701"/>
        <v/>
      </c>
      <c r="F676" s="615" t="str">
        <f t="shared" si="2701"/>
        <v/>
      </c>
      <c r="G676" s="615" t="str">
        <f t="shared" si="2701"/>
        <v/>
      </c>
      <c r="H676" s="615" t="str">
        <f t="shared" si="2701"/>
        <v/>
      </c>
      <c r="I676" s="615" t="str">
        <f t="shared" si="2701"/>
        <v/>
      </c>
      <c r="J676" s="615" t="str">
        <f t="shared" si="2701"/>
        <v/>
      </c>
      <c r="K676" s="615" t="str">
        <f t="shared" si="2701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2">IF(T674="","",T674*T675/0.23/T$46/365)</f>
        <v/>
      </c>
      <c r="U676" s="615" t="str">
        <f t="shared" si="2702"/>
        <v/>
      </c>
      <c r="V676" s="615" t="str">
        <f t="shared" si="2702"/>
        <v/>
      </c>
      <c r="W676" s="615" t="str">
        <f t="shared" si="2702"/>
        <v/>
      </c>
      <c r="X676" s="615" t="str">
        <f t="shared" si="2702"/>
        <v/>
      </c>
      <c r="Y676" s="615" t="str">
        <f t="shared" si="2702"/>
        <v/>
      </c>
      <c r="Z676" s="615" t="str">
        <f t="shared" si="2702"/>
        <v/>
      </c>
      <c r="AA676" s="615" t="str">
        <f t="shared" si="2702"/>
        <v/>
      </c>
      <c r="AB676" s="615" t="str">
        <f t="shared" si="2702"/>
        <v/>
      </c>
      <c r="AC676" s="615" t="str">
        <f t="shared" si="2702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3">IF(AL674="","",AL674*AL675/0.23/AL$46/365)</f>
        <v/>
      </c>
      <c r="AM676" s="615" t="str">
        <f t="shared" si="2703"/>
        <v/>
      </c>
      <c r="AN676" s="615" t="str">
        <f t="shared" si="2703"/>
        <v/>
      </c>
      <c r="AO676" s="615" t="str">
        <f t="shared" si="2703"/>
        <v/>
      </c>
      <c r="AP676" s="615" t="str">
        <f t="shared" si="2703"/>
        <v/>
      </c>
      <c r="AQ676" s="615" t="str">
        <f t="shared" si="2703"/>
        <v/>
      </c>
      <c r="AR676" s="615" t="str">
        <f t="shared" si="2703"/>
        <v/>
      </c>
      <c r="AS676" s="615" t="str">
        <f t="shared" si="2703"/>
        <v/>
      </c>
      <c r="AT676" s="615" t="str">
        <f t="shared" si="2703"/>
        <v/>
      </c>
      <c r="AU676" s="615" t="str">
        <f t="shared" si="2703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4">IF(BD674="","",BD674*BD675/0.23/BD$46/365)</f>
        <v/>
      </c>
      <c r="BE676" s="1202" t="str">
        <f t="shared" si="2704"/>
        <v/>
      </c>
      <c r="BF676" s="1202" t="str">
        <f t="shared" si="2704"/>
        <v/>
      </c>
      <c r="BG676" s="1202" t="str">
        <f t="shared" si="2704"/>
        <v/>
      </c>
      <c r="BH676" s="1202" t="str">
        <f t="shared" si="2704"/>
        <v/>
      </c>
      <c r="BI676" s="1202" t="str">
        <f t="shared" si="2704"/>
        <v/>
      </c>
      <c r="BJ676" s="1202" t="str">
        <f t="shared" si="2704"/>
        <v/>
      </c>
      <c r="BK676" s="1202" t="str">
        <f t="shared" si="2704"/>
        <v/>
      </c>
      <c r="BL676" s="1202" t="str">
        <f t="shared" si="2704"/>
        <v/>
      </c>
      <c r="BM676" s="1202" t="str">
        <f t="shared" si="2704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3"/>
        <v/>
      </c>
      <c r="CA676" s="607" t="str">
        <f t="shared" si="2664"/>
        <v/>
      </c>
      <c r="CB676" s="607" t="str">
        <f t="shared" si="2665"/>
        <v/>
      </c>
      <c r="CC676" s="673" t="str">
        <f t="shared" si="2666"/>
        <v/>
      </c>
      <c r="CD676" s="991" t="str">
        <f t="shared" si="2667"/>
        <v/>
      </c>
      <c r="CE676" s="992" t="str">
        <f t="shared" si="2658"/>
        <v/>
      </c>
      <c r="CF676" s="992" t="str">
        <f t="shared" si="2658"/>
        <v/>
      </c>
      <c r="CG676" s="992" t="str">
        <f t="shared" si="2658"/>
        <v/>
      </c>
      <c r="CH676" s="993" t="str">
        <f t="shared" si="2658"/>
        <v/>
      </c>
      <c r="CI676" s="993" t="str">
        <f t="shared" si="2658"/>
        <v/>
      </c>
      <c r="CJ676" s="992" t="str">
        <f t="shared" si="2658"/>
        <v/>
      </c>
      <c r="CK676" s="992" t="str">
        <f t="shared" si="2658"/>
        <v/>
      </c>
      <c r="CL676" s="992" t="str">
        <f t="shared" si="2658"/>
        <v/>
      </c>
      <c r="CM676" s="991" t="str">
        <f t="shared" si="2658"/>
        <v/>
      </c>
      <c r="CN676" s="521" t="str">
        <f t="shared" si="2668"/>
        <v/>
      </c>
      <c r="CO676" s="522" t="str">
        <f t="shared" si="2669"/>
        <v/>
      </c>
      <c r="CP676" s="523" t="str">
        <f t="shared" si="2670"/>
        <v/>
      </c>
      <c r="CQ676" s="523" t="str">
        <f t="shared" si="2671"/>
        <v/>
      </c>
      <c r="CR676" s="523" t="str">
        <f t="shared" si="2672"/>
        <v/>
      </c>
      <c r="CS676" s="523" t="str">
        <f t="shared" si="2673"/>
        <v/>
      </c>
      <c r="CT676" s="523" t="str">
        <f t="shared" si="2674"/>
        <v/>
      </c>
      <c r="CU676" s="524" t="str">
        <f t="shared" si="2675"/>
        <v/>
      </c>
      <c r="CV676" s="524" t="str">
        <f t="shared" si="2676"/>
        <v/>
      </c>
      <c r="CW676" s="524" t="str">
        <f t="shared" si="2677"/>
        <v/>
      </c>
      <c r="CX676" s="523" t="str">
        <f t="shared" si="2678"/>
        <v/>
      </c>
      <c r="CY676" s="523" t="str">
        <f t="shared" si="2679"/>
        <v/>
      </c>
      <c r="CZ676" s="523" t="str">
        <f t="shared" si="2680"/>
        <v/>
      </c>
      <c r="DA676" s="523" t="str">
        <f t="shared" si="2681"/>
        <v/>
      </c>
      <c r="DB676" s="523" t="str">
        <f t="shared" si="2682"/>
        <v/>
      </c>
      <c r="DC676" s="522" t="str">
        <f t="shared" si="2683"/>
        <v/>
      </c>
      <c r="DD676" s="521" t="str">
        <f t="shared" si="2684"/>
        <v/>
      </c>
      <c r="DE676" s="635">
        <f t="shared" si="2685"/>
        <v>0</v>
      </c>
      <c r="DF676" s="95">
        <f t="shared" si="2686"/>
        <v>0</v>
      </c>
      <c r="DG676" s="95">
        <f t="shared" si="2687"/>
        <v>0</v>
      </c>
      <c r="DH676" s="95">
        <f t="shared" si="2688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311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3"/>
        <v/>
      </c>
      <c r="CA677" s="574" t="str">
        <f t="shared" si="2664"/>
        <v/>
      </c>
      <c r="CB677" s="574" t="str">
        <f t="shared" si="2665"/>
        <v/>
      </c>
      <c r="CC677" s="669" t="str">
        <f t="shared" si="2666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296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3"/>
        <v/>
      </c>
      <c r="CA678" s="582" t="str">
        <f t="shared" si="2664"/>
        <v/>
      </c>
      <c r="CB678" s="582" t="str">
        <f t="shared" si="2665"/>
        <v/>
      </c>
      <c r="CC678" s="670" t="str">
        <f t="shared" si="2666"/>
        <v/>
      </c>
      <c r="CD678" s="988" t="str">
        <f t="shared" ref="CD678:CM678" si="27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5"/>
        <v/>
      </c>
      <c r="CF678" s="989" t="str">
        <f t="shared" si="2705"/>
        <v/>
      </c>
      <c r="CG678" s="989" t="str">
        <f t="shared" si="2705"/>
        <v/>
      </c>
      <c r="CH678" s="990" t="str">
        <f t="shared" si="2705"/>
        <v/>
      </c>
      <c r="CI678" s="990" t="str">
        <f t="shared" si="2705"/>
        <v/>
      </c>
      <c r="CJ678" s="989" t="str">
        <f t="shared" si="2705"/>
        <v/>
      </c>
      <c r="CK678" s="989" t="str">
        <f t="shared" si="2705"/>
        <v/>
      </c>
      <c r="CL678" s="989" t="str">
        <f t="shared" si="2705"/>
        <v/>
      </c>
      <c r="CM678" s="988" t="str">
        <f t="shared" si="2705"/>
        <v/>
      </c>
      <c r="CN678" s="533" t="str">
        <f t="shared" ref="CN678:CW681" si="270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6"/>
        <v/>
      </c>
      <c r="CP678" s="535" t="str">
        <f t="shared" si="2706"/>
        <v/>
      </c>
      <c r="CQ678" s="535" t="str">
        <f t="shared" si="2706"/>
        <v/>
      </c>
      <c r="CR678" s="535" t="str">
        <f t="shared" si="2706"/>
        <v/>
      </c>
      <c r="CS678" s="535" t="str">
        <f t="shared" si="2706"/>
        <v/>
      </c>
      <c r="CT678" s="535" t="str">
        <f t="shared" si="2706"/>
        <v/>
      </c>
      <c r="CU678" s="536" t="str">
        <f t="shared" si="2706"/>
        <v/>
      </c>
      <c r="CV678" s="536" t="str">
        <f t="shared" si="2706"/>
        <v/>
      </c>
      <c r="CW678" s="536" t="str">
        <f t="shared" si="2706"/>
        <v/>
      </c>
      <c r="CX678" s="535" t="str">
        <f t="shared" ref="CX678:DD681" si="2707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7"/>
        <v/>
      </c>
      <c r="CZ678" s="535" t="str">
        <f t="shared" si="2707"/>
        <v/>
      </c>
      <c r="DA678" s="535" t="str">
        <f t="shared" si="2707"/>
        <v/>
      </c>
      <c r="DB678" s="535" t="str">
        <f t="shared" si="2707"/>
        <v/>
      </c>
      <c r="DC678" s="534" t="str">
        <f t="shared" si="2707"/>
        <v/>
      </c>
      <c r="DD678" s="533" t="str">
        <f t="shared" si="2707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292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3"/>
        <v/>
      </c>
      <c r="CA679" s="582" t="str">
        <f t="shared" si="2664"/>
        <v/>
      </c>
      <c r="CB679" s="582" t="str">
        <f t="shared" si="2665"/>
        <v/>
      </c>
      <c r="CC679" s="670" t="str">
        <f t="shared" si="2666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8"/>
        <v/>
      </c>
      <c r="CG679" s="989" t="str">
        <f t="shared" si="2708"/>
        <v/>
      </c>
      <c r="CH679" s="990" t="str">
        <f t="shared" si="2708"/>
        <v/>
      </c>
      <c r="CI679" s="990" t="str">
        <f t="shared" si="2708"/>
        <v/>
      </c>
      <c r="CJ679" s="989" t="str">
        <f t="shared" si="2708"/>
        <v/>
      </c>
      <c r="CK679" s="989" t="str">
        <f t="shared" si="2708"/>
        <v/>
      </c>
      <c r="CL679" s="989" t="str">
        <f t="shared" si="2708"/>
        <v/>
      </c>
      <c r="CM679" s="988" t="str">
        <f t="shared" si="2708"/>
        <v/>
      </c>
      <c r="CN679" s="533" t="str">
        <f t="shared" si="2706"/>
        <v/>
      </c>
      <c r="CO679" s="534" t="str">
        <f t="shared" si="2706"/>
        <v/>
      </c>
      <c r="CP679" s="535" t="str">
        <f t="shared" si="2706"/>
        <v/>
      </c>
      <c r="CQ679" s="535" t="str">
        <f t="shared" si="2706"/>
        <v/>
      </c>
      <c r="CR679" s="535" t="str">
        <f t="shared" si="2706"/>
        <v/>
      </c>
      <c r="CS679" s="535" t="str">
        <f t="shared" si="2706"/>
        <v/>
      </c>
      <c r="CT679" s="535" t="str">
        <f t="shared" si="2706"/>
        <v/>
      </c>
      <c r="CU679" s="536" t="str">
        <f t="shared" si="2706"/>
        <v/>
      </c>
      <c r="CV679" s="536" t="str">
        <f t="shared" si="2706"/>
        <v/>
      </c>
      <c r="CW679" s="536" t="str">
        <f t="shared" si="2706"/>
        <v/>
      </c>
      <c r="CX679" s="535" t="str">
        <f t="shared" si="2707"/>
        <v/>
      </c>
      <c r="CY679" s="535" t="str">
        <f t="shared" si="2707"/>
        <v/>
      </c>
      <c r="CZ679" s="535" t="str">
        <f t="shared" si="2707"/>
        <v/>
      </c>
      <c r="DA679" s="535" t="str">
        <f t="shared" si="2707"/>
        <v/>
      </c>
      <c r="DB679" s="535" t="str">
        <f t="shared" si="2707"/>
        <v/>
      </c>
      <c r="DC679" s="534" t="str">
        <f t="shared" si="2707"/>
        <v/>
      </c>
      <c r="DD679" s="533" t="str">
        <f t="shared" si="2707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288</v>
      </c>
      <c r="B680" s="740">
        <f>4000*$K$1</f>
        <v>16747.2</v>
      </c>
      <c r="C680" s="740">
        <f t="shared" ref="C680:K680" si="2709">4000*$K$1</f>
        <v>16747.2</v>
      </c>
      <c r="D680" s="740">
        <f t="shared" si="2709"/>
        <v>16747.2</v>
      </c>
      <c r="E680" s="740">
        <f t="shared" si="2709"/>
        <v>16747.2</v>
      </c>
      <c r="F680" s="740">
        <f t="shared" si="2709"/>
        <v>16747.2</v>
      </c>
      <c r="G680" s="740">
        <f t="shared" si="2709"/>
        <v>16747.2</v>
      </c>
      <c r="H680" s="740">
        <f t="shared" si="2709"/>
        <v>16747.2</v>
      </c>
      <c r="I680" s="740">
        <f t="shared" si="2709"/>
        <v>16747.2</v>
      </c>
      <c r="J680" s="740">
        <f t="shared" si="2709"/>
        <v>16747.2</v>
      </c>
      <c r="K680" s="740">
        <f t="shared" si="2709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0">4000*$K$1</f>
        <v>16747.2</v>
      </c>
      <c r="V680" s="740">
        <f t="shared" si="2710"/>
        <v>16747.2</v>
      </c>
      <c r="W680" s="740">
        <f t="shared" si="2710"/>
        <v>16747.2</v>
      </c>
      <c r="X680" s="740">
        <f t="shared" si="2710"/>
        <v>16747.2</v>
      </c>
      <c r="Y680" s="740">
        <f t="shared" si="2710"/>
        <v>16747.2</v>
      </c>
      <c r="Z680" s="740">
        <f t="shared" si="2710"/>
        <v>16747.2</v>
      </c>
      <c r="AA680" s="740">
        <f t="shared" si="2710"/>
        <v>16747.2</v>
      </c>
      <c r="AB680" s="740">
        <f t="shared" si="2710"/>
        <v>16747.2</v>
      </c>
      <c r="AC680" s="740">
        <f t="shared" si="2710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1">4000*$K$1</f>
        <v>16747.2</v>
      </c>
      <c r="AN680" s="740">
        <f t="shared" si="2711"/>
        <v>16747.2</v>
      </c>
      <c r="AO680" s="740">
        <f t="shared" si="2711"/>
        <v>16747.2</v>
      </c>
      <c r="AP680" s="740">
        <f t="shared" si="2711"/>
        <v>16747.2</v>
      </c>
      <c r="AQ680" s="740">
        <f t="shared" si="2711"/>
        <v>16747.2</v>
      </c>
      <c r="AR680" s="740">
        <f t="shared" si="2711"/>
        <v>16747.2</v>
      </c>
      <c r="AS680" s="740">
        <f t="shared" si="2711"/>
        <v>16747.2</v>
      </c>
      <c r="AT680" s="740">
        <f t="shared" si="2711"/>
        <v>16747.2</v>
      </c>
      <c r="AU680" s="740">
        <f t="shared" si="2711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2">4000*$K$1</f>
        <v>16747.2</v>
      </c>
      <c r="BF680" s="1236">
        <f t="shared" si="2712"/>
        <v>16747.2</v>
      </c>
      <c r="BG680" s="1236">
        <f t="shared" si="2712"/>
        <v>16747.2</v>
      </c>
      <c r="BH680" s="1236">
        <f t="shared" si="2712"/>
        <v>16747.2</v>
      </c>
      <c r="BI680" s="1236">
        <f t="shared" si="2712"/>
        <v>16747.2</v>
      </c>
      <c r="BJ680" s="1236">
        <f t="shared" si="2712"/>
        <v>16747.2</v>
      </c>
      <c r="BK680" s="1236">
        <f t="shared" si="2712"/>
        <v>16747.2</v>
      </c>
      <c r="BL680" s="1236">
        <f t="shared" si="2712"/>
        <v>16747.2</v>
      </c>
      <c r="BM680" s="1236">
        <f t="shared" si="2712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3">4000*$K$1</f>
        <v>16747.2</v>
      </c>
      <c r="BW680" s="740">
        <f t="shared" si="2713"/>
        <v>16747.2</v>
      </c>
      <c r="BX680" s="740">
        <f t="shared" si="2713"/>
        <v>16747.2</v>
      </c>
      <c r="BY680" s="740">
        <f t="shared" si="2713"/>
        <v>16747.2</v>
      </c>
      <c r="BZ680" s="582">
        <f t="shared" si="2663"/>
        <v>16747.2</v>
      </c>
      <c r="CA680" s="582">
        <f t="shared" si="2664"/>
        <v>16747.2</v>
      </c>
      <c r="CB680" s="582">
        <f t="shared" si="2665"/>
        <v>16747.2</v>
      </c>
      <c r="CC680" s="670">
        <f t="shared" si="2666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8"/>
        <v>16747.2</v>
      </c>
      <c r="CF680" s="989">
        <f t="shared" si="2708"/>
        <v>16747.2</v>
      </c>
      <c r="CG680" s="989">
        <f t="shared" si="2708"/>
        <v>16747.2</v>
      </c>
      <c r="CH680" s="990">
        <f t="shared" si="2708"/>
        <v>16747.2</v>
      </c>
      <c r="CI680" s="990">
        <f t="shared" si="2708"/>
        <v>16747.2</v>
      </c>
      <c r="CJ680" s="989">
        <f t="shared" si="2708"/>
        <v>16747.2</v>
      </c>
      <c r="CK680" s="989">
        <f t="shared" si="2708"/>
        <v>16747.2</v>
      </c>
      <c r="CL680" s="989">
        <f t="shared" si="2708"/>
        <v>16747.2</v>
      </c>
      <c r="CM680" s="988">
        <f t="shared" si="2708"/>
        <v>16747.2</v>
      </c>
      <c r="CN680" s="533" t="str">
        <f t="shared" si="2706"/>
        <v/>
      </c>
      <c r="CO680" s="534" t="str">
        <f t="shared" si="2706"/>
        <v/>
      </c>
      <c r="CP680" s="535" t="str">
        <f t="shared" si="2706"/>
        <v/>
      </c>
      <c r="CQ680" s="535" t="str">
        <f t="shared" si="2706"/>
        <v/>
      </c>
      <c r="CR680" s="535">
        <f t="shared" si="2706"/>
        <v>16747.2</v>
      </c>
      <c r="CS680" s="535">
        <f t="shared" si="2706"/>
        <v>16747.2</v>
      </c>
      <c r="CT680" s="535">
        <f t="shared" si="2706"/>
        <v>16747.2</v>
      </c>
      <c r="CU680" s="536">
        <f t="shared" si="2706"/>
        <v>16747.2</v>
      </c>
      <c r="CV680" s="536">
        <f t="shared" si="2706"/>
        <v>16747.2</v>
      </c>
      <c r="CW680" s="536">
        <f t="shared" si="2706"/>
        <v>16747.2</v>
      </c>
      <c r="CX680" s="535">
        <f t="shared" si="2707"/>
        <v>16747.2</v>
      </c>
      <c r="CY680" s="535">
        <f t="shared" si="2707"/>
        <v>16747.2</v>
      </c>
      <c r="CZ680" s="535">
        <f t="shared" si="2707"/>
        <v>16747.2</v>
      </c>
      <c r="DA680" s="535">
        <f t="shared" si="2707"/>
        <v>16747.2</v>
      </c>
      <c r="DB680" s="535" t="str">
        <f t="shared" si="2707"/>
        <v/>
      </c>
      <c r="DC680" s="534" t="str">
        <f t="shared" si="2707"/>
        <v/>
      </c>
      <c r="DD680" s="533" t="str">
        <f t="shared" si="2707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226</v>
      </c>
      <c r="B681" s="615" t="str">
        <f t="shared" ref="B681:K681" si="2714">IF(B678="","",B678*B679*B680/B$46/365/$G$1)</f>
        <v/>
      </c>
      <c r="C681" s="615" t="str">
        <f t="shared" si="2714"/>
        <v/>
      </c>
      <c r="D681" s="615" t="str">
        <f t="shared" si="2714"/>
        <v/>
      </c>
      <c r="E681" s="615" t="str">
        <f t="shared" si="2714"/>
        <v/>
      </c>
      <c r="F681" s="615" t="str">
        <f t="shared" si="2714"/>
        <v/>
      </c>
      <c r="G681" s="615" t="str">
        <f t="shared" si="2714"/>
        <v/>
      </c>
      <c r="H681" s="615" t="str">
        <f t="shared" si="2714"/>
        <v/>
      </c>
      <c r="I681" s="615" t="str">
        <f t="shared" si="2714"/>
        <v/>
      </c>
      <c r="J681" s="615" t="str">
        <f t="shared" si="2714"/>
        <v/>
      </c>
      <c r="K681" s="615" t="str">
        <f t="shared" si="2714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5">IF(T678="","",T678*T679*T680/T$46/365/$G$1)</f>
        <v/>
      </c>
      <c r="U681" s="615" t="str">
        <f t="shared" si="2715"/>
        <v/>
      </c>
      <c r="V681" s="615" t="str">
        <f t="shared" si="2715"/>
        <v/>
      </c>
      <c r="W681" s="615" t="str">
        <f t="shared" si="2715"/>
        <v/>
      </c>
      <c r="X681" s="615" t="str">
        <f t="shared" si="2715"/>
        <v/>
      </c>
      <c r="Y681" s="615" t="str">
        <f t="shared" si="2715"/>
        <v/>
      </c>
      <c r="Z681" s="615" t="str">
        <f t="shared" si="2715"/>
        <v/>
      </c>
      <c r="AA681" s="615" t="str">
        <f t="shared" si="2715"/>
        <v/>
      </c>
      <c r="AB681" s="615" t="str">
        <f t="shared" si="2715"/>
        <v/>
      </c>
      <c r="AC681" s="615" t="str">
        <f t="shared" si="2715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6">IF(AL678="","",AL678*AL679*AL680/AL$46/365/$G$1)</f>
        <v/>
      </c>
      <c r="AM681" s="615" t="str">
        <f t="shared" si="2716"/>
        <v/>
      </c>
      <c r="AN681" s="615" t="str">
        <f t="shared" si="2716"/>
        <v/>
      </c>
      <c r="AO681" s="615" t="str">
        <f t="shared" si="2716"/>
        <v/>
      </c>
      <c r="AP681" s="615" t="str">
        <f t="shared" si="2716"/>
        <v/>
      </c>
      <c r="AQ681" s="615" t="str">
        <f t="shared" si="2716"/>
        <v/>
      </c>
      <c r="AR681" s="615" t="str">
        <f t="shared" si="2716"/>
        <v/>
      </c>
      <c r="AS681" s="615" t="str">
        <f t="shared" si="2716"/>
        <v/>
      </c>
      <c r="AT681" s="615" t="str">
        <f t="shared" si="2716"/>
        <v/>
      </c>
      <c r="AU681" s="615" t="str">
        <f t="shared" si="2716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7">IF(BD678="","",BD678*BD679*BD680/BD$46/365/$G$1)</f>
        <v/>
      </c>
      <c r="BE681" s="1202" t="str">
        <f t="shared" si="2717"/>
        <v/>
      </c>
      <c r="BF681" s="1202" t="str">
        <f t="shared" si="2717"/>
        <v/>
      </c>
      <c r="BG681" s="1202" t="str">
        <f t="shared" si="2717"/>
        <v/>
      </c>
      <c r="BH681" s="1202" t="str">
        <f t="shared" si="2717"/>
        <v/>
      </c>
      <c r="BI681" s="1202" t="str">
        <f t="shared" si="2717"/>
        <v/>
      </c>
      <c r="BJ681" s="1202" t="str">
        <f t="shared" si="2717"/>
        <v/>
      </c>
      <c r="BK681" s="1202" t="str">
        <f t="shared" si="2717"/>
        <v/>
      </c>
      <c r="BL681" s="1202" t="str">
        <f t="shared" si="2717"/>
        <v/>
      </c>
      <c r="BM681" s="1202" t="str">
        <f t="shared" si="2717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3"/>
        <v/>
      </c>
      <c r="CA681" s="607" t="str">
        <f t="shared" si="2664"/>
        <v/>
      </c>
      <c r="CB681" s="607" t="str">
        <f t="shared" si="2665"/>
        <v/>
      </c>
      <c r="CC681" s="673" t="str">
        <f t="shared" si="2666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8"/>
        <v/>
      </c>
      <c r="CF681" s="992" t="str">
        <f t="shared" si="2708"/>
        <v/>
      </c>
      <c r="CG681" s="992" t="str">
        <f t="shared" si="2708"/>
        <v/>
      </c>
      <c r="CH681" s="993" t="str">
        <f t="shared" si="2708"/>
        <v/>
      </c>
      <c r="CI681" s="993" t="str">
        <f t="shared" si="2708"/>
        <v/>
      </c>
      <c r="CJ681" s="992" t="str">
        <f t="shared" si="2708"/>
        <v/>
      </c>
      <c r="CK681" s="992" t="str">
        <f t="shared" si="2708"/>
        <v/>
      </c>
      <c r="CL681" s="992" t="str">
        <f t="shared" si="2708"/>
        <v/>
      </c>
      <c r="CM681" s="991" t="str">
        <f t="shared" si="2708"/>
        <v/>
      </c>
      <c r="CN681" s="521" t="str">
        <f t="shared" si="2706"/>
        <v/>
      </c>
      <c r="CO681" s="522" t="str">
        <f t="shared" si="2706"/>
        <v/>
      </c>
      <c r="CP681" s="523" t="str">
        <f t="shared" si="2706"/>
        <v/>
      </c>
      <c r="CQ681" s="523" t="str">
        <f t="shared" si="2706"/>
        <v/>
      </c>
      <c r="CR681" s="523" t="str">
        <f t="shared" si="2706"/>
        <v/>
      </c>
      <c r="CS681" s="523" t="str">
        <f t="shared" si="2706"/>
        <v/>
      </c>
      <c r="CT681" s="523" t="str">
        <f t="shared" si="2706"/>
        <v/>
      </c>
      <c r="CU681" s="524" t="str">
        <f t="shared" si="2706"/>
        <v/>
      </c>
      <c r="CV681" s="524" t="str">
        <f t="shared" si="2706"/>
        <v/>
      </c>
      <c r="CW681" s="524" t="str">
        <f t="shared" si="2706"/>
        <v/>
      </c>
      <c r="CX681" s="523" t="str">
        <f t="shared" si="2707"/>
        <v/>
      </c>
      <c r="CY681" s="523" t="str">
        <f t="shared" si="2707"/>
        <v/>
      </c>
      <c r="CZ681" s="523" t="str">
        <f t="shared" si="2707"/>
        <v/>
      </c>
      <c r="DA681" s="523" t="str">
        <f t="shared" si="2707"/>
        <v/>
      </c>
      <c r="DB681" s="523" t="str">
        <f t="shared" si="2707"/>
        <v/>
      </c>
      <c r="DC681" s="522" t="str">
        <f t="shared" si="2707"/>
        <v/>
      </c>
      <c r="DD681" s="521" t="str">
        <f t="shared" si="2707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312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296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8"/>
        <v/>
      </c>
      <c r="CF683" s="989" t="str">
        <f t="shared" si="2718"/>
        <v/>
      </c>
      <c r="CG683" s="989" t="str">
        <f t="shared" si="2718"/>
        <v/>
      </c>
      <c r="CH683" s="990" t="str">
        <f t="shared" si="2718"/>
        <v/>
      </c>
      <c r="CI683" s="990" t="str">
        <f t="shared" si="2718"/>
        <v/>
      </c>
      <c r="CJ683" s="989" t="str">
        <f t="shared" si="2718"/>
        <v/>
      </c>
      <c r="CK683" s="989" t="str">
        <f t="shared" si="2718"/>
        <v/>
      </c>
      <c r="CL683" s="989" t="str">
        <f t="shared" si="2718"/>
        <v/>
      </c>
      <c r="CM683" s="988" t="str">
        <f t="shared" si="2718"/>
        <v/>
      </c>
      <c r="CN683" s="533" t="str">
        <f t="shared" ref="CN683:CW686" si="271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19"/>
        <v/>
      </c>
      <c r="CP683" s="535" t="str">
        <f t="shared" si="2719"/>
        <v/>
      </c>
      <c r="CQ683" s="535" t="str">
        <f t="shared" si="2719"/>
        <v/>
      </c>
      <c r="CR683" s="535" t="str">
        <f t="shared" si="2719"/>
        <v/>
      </c>
      <c r="CS683" s="535" t="str">
        <f t="shared" si="2719"/>
        <v/>
      </c>
      <c r="CT683" s="535" t="str">
        <f t="shared" si="2719"/>
        <v/>
      </c>
      <c r="CU683" s="536" t="str">
        <f t="shared" si="2719"/>
        <v/>
      </c>
      <c r="CV683" s="536" t="str">
        <f t="shared" si="2719"/>
        <v/>
      </c>
      <c r="CW683" s="536" t="str">
        <f t="shared" si="2719"/>
        <v/>
      </c>
      <c r="CX683" s="535" t="str">
        <f t="shared" ref="CX683:DD686" si="272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0"/>
        <v/>
      </c>
      <c r="CZ683" s="535" t="str">
        <f t="shared" si="2720"/>
        <v/>
      </c>
      <c r="DA683" s="535" t="str">
        <f t="shared" si="2720"/>
        <v/>
      </c>
      <c r="DB683" s="535" t="str">
        <f t="shared" si="2720"/>
        <v/>
      </c>
      <c r="DC683" s="534" t="str">
        <f t="shared" si="2720"/>
        <v/>
      </c>
      <c r="DD683" s="533" t="str">
        <f t="shared" si="2720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292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1"/>
        <v/>
      </c>
      <c r="CG684" s="989" t="str">
        <f t="shared" si="2721"/>
        <v/>
      </c>
      <c r="CH684" s="990" t="str">
        <f t="shared" si="2721"/>
        <v/>
      </c>
      <c r="CI684" s="990" t="str">
        <f t="shared" si="2721"/>
        <v/>
      </c>
      <c r="CJ684" s="989" t="str">
        <f t="shared" si="2721"/>
        <v/>
      </c>
      <c r="CK684" s="989" t="str">
        <f t="shared" si="2721"/>
        <v/>
      </c>
      <c r="CL684" s="989" t="str">
        <f t="shared" si="2721"/>
        <v/>
      </c>
      <c r="CM684" s="988" t="str">
        <f t="shared" si="2721"/>
        <v/>
      </c>
      <c r="CN684" s="533" t="str">
        <f t="shared" si="2719"/>
        <v/>
      </c>
      <c r="CO684" s="534" t="str">
        <f t="shared" si="2719"/>
        <v/>
      </c>
      <c r="CP684" s="535" t="str">
        <f t="shared" si="2719"/>
        <v/>
      </c>
      <c r="CQ684" s="535" t="str">
        <f t="shared" si="2719"/>
        <v/>
      </c>
      <c r="CR684" s="535" t="str">
        <f t="shared" si="2719"/>
        <v/>
      </c>
      <c r="CS684" s="535" t="str">
        <f t="shared" si="2719"/>
        <v/>
      </c>
      <c r="CT684" s="535" t="str">
        <f t="shared" si="2719"/>
        <v/>
      </c>
      <c r="CU684" s="536" t="str">
        <f t="shared" si="2719"/>
        <v/>
      </c>
      <c r="CV684" s="536" t="str">
        <f t="shared" si="2719"/>
        <v/>
      </c>
      <c r="CW684" s="536" t="str">
        <f t="shared" si="2719"/>
        <v/>
      </c>
      <c r="CX684" s="535" t="str">
        <f t="shared" si="2720"/>
        <v/>
      </c>
      <c r="CY684" s="535" t="str">
        <f t="shared" si="2720"/>
        <v/>
      </c>
      <c r="CZ684" s="535" t="str">
        <f t="shared" si="2720"/>
        <v/>
      </c>
      <c r="DA684" s="535" t="str">
        <f t="shared" si="2720"/>
        <v/>
      </c>
      <c r="DB684" s="535" t="str">
        <f t="shared" si="2720"/>
        <v/>
      </c>
      <c r="DC684" s="534" t="str">
        <f t="shared" si="2720"/>
        <v/>
      </c>
      <c r="DD684" s="533" t="str">
        <f t="shared" si="2720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288</v>
      </c>
      <c r="B685" s="740">
        <f>2020*$K$1</f>
        <v>8457.3359999999993</v>
      </c>
      <c r="C685" s="740">
        <f t="shared" ref="C685:K685" si="2722">2020*$K$1</f>
        <v>8457.3359999999993</v>
      </c>
      <c r="D685" s="740">
        <f t="shared" si="2722"/>
        <v>8457.3359999999993</v>
      </c>
      <c r="E685" s="740">
        <f t="shared" si="2722"/>
        <v>8457.3359999999993</v>
      </c>
      <c r="F685" s="740">
        <f t="shared" si="2722"/>
        <v>8457.3359999999993</v>
      </c>
      <c r="G685" s="740">
        <f t="shared" si="2722"/>
        <v>8457.3359999999993</v>
      </c>
      <c r="H685" s="740">
        <f t="shared" si="2722"/>
        <v>8457.3359999999993</v>
      </c>
      <c r="I685" s="740">
        <f t="shared" si="2722"/>
        <v>8457.3359999999993</v>
      </c>
      <c r="J685" s="740">
        <f t="shared" si="2722"/>
        <v>8457.3359999999993</v>
      </c>
      <c r="K685" s="740">
        <f t="shared" si="2722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3">2020*$K$1</f>
        <v>8457.3359999999993</v>
      </c>
      <c r="V685" s="740">
        <f t="shared" si="2723"/>
        <v>8457.3359999999993</v>
      </c>
      <c r="W685" s="740">
        <f t="shared" si="2723"/>
        <v>8457.3359999999993</v>
      </c>
      <c r="X685" s="740">
        <f t="shared" si="2723"/>
        <v>8457.3359999999993</v>
      </c>
      <c r="Y685" s="740">
        <f t="shared" si="2723"/>
        <v>8457.3359999999993</v>
      </c>
      <c r="Z685" s="740">
        <f t="shared" si="2723"/>
        <v>8457.3359999999993</v>
      </c>
      <c r="AA685" s="740">
        <f t="shared" si="2723"/>
        <v>8457.3359999999993</v>
      </c>
      <c r="AB685" s="740">
        <f t="shared" si="2723"/>
        <v>8457.3359999999993</v>
      </c>
      <c r="AC685" s="740">
        <f t="shared" si="2723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4">2020*$K$1</f>
        <v>8457.3359999999993</v>
      </c>
      <c r="AN685" s="740">
        <f t="shared" si="2724"/>
        <v>8457.3359999999993</v>
      </c>
      <c r="AO685" s="740">
        <f t="shared" si="2724"/>
        <v>8457.3359999999993</v>
      </c>
      <c r="AP685" s="740">
        <f t="shared" si="2724"/>
        <v>8457.3359999999993</v>
      </c>
      <c r="AQ685" s="740">
        <f t="shared" si="2724"/>
        <v>8457.3359999999993</v>
      </c>
      <c r="AR685" s="740">
        <f t="shared" si="2724"/>
        <v>8457.3359999999993</v>
      </c>
      <c r="AS685" s="740">
        <f t="shared" si="2724"/>
        <v>8457.3359999999993</v>
      </c>
      <c r="AT685" s="740">
        <f t="shared" si="2724"/>
        <v>8457.3359999999993</v>
      </c>
      <c r="AU685" s="740">
        <f t="shared" si="2724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5">2020*$K$1</f>
        <v>8457.3359999999993</v>
      </c>
      <c r="BF685" s="1236">
        <f t="shared" si="2725"/>
        <v>8457.3359999999993</v>
      </c>
      <c r="BG685" s="1236">
        <f t="shared" si="2725"/>
        <v>8457.3359999999993</v>
      </c>
      <c r="BH685" s="1236">
        <f t="shared" si="2725"/>
        <v>8457.3359999999993</v>
      </c>
      <c r="BI685" s="1236">
        <f t="shared" si="2725"/>
        <v>8457.3359999999993</v>
      </c>
      <c r="BJ685" s="1236">
        <f t="shared" si="2725"/>
        <v>8457.3359999999993</v>
      </c>
      <c r="BK685" s="1236">
        <f t="shared" si="2725"/>
        <v>8457.3359999999993</v>
      </c>
      <c r="BL685" s="1236">
        <f t="shared" si="2725"/>
        <v>8457.3359999999993</v>
      </c>
      <c r="BM685" s="1236">
        <f t="shared" si="2725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6">2020*$K$1</f>
        <v>8457.3359999999993</v>
      </c>
      <c r="BW685" s="740">
        <f t="shared" si="2726"/>
        <v>8457.3359999999993</v>
      </c>
      <c r="BX685" s="740">
        <f t="shared" si="2726"/>
        <v>8457.3359999999993</v>
      </c>
      <c r="BY685" s="740">
        <f t="shared" si="2726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1"/>
        <v>8457.3359999999993</v>
      </c>
      <c r="CF685" s="989">
        <f t="shared" si="2721"/>
        <v>8457.3359999999993</v>
      </c>
      <c r="CG685" s="989">
        <f t="shared" si="2721"/>
        <v>8457.3359999999993</v>
      </c>
      <c r="CH685" s="990">
        <f t="shared" si="2721"/>
        <v>8457.3359999999993</v>
      </c>
      <c r="CI685" s="990">
        <f t="shared" si="2721"/>
        <v>8457.3359999999993</v>
      </c>
      <c r="CJ685" s="989">
        <f t="shared" si="2721"/>
        <v>8457.3359999999993</v>
      </c>
      <c r="CK685" s="989">
        <f t="shared" si="2721"/>
        <v>8457.3359999999993</v>
      </c>
      <c r="CL685" s="989">
        <f t="shared" si="2721"/>
        <v>8457.3359999999993</v>
      </c>
      <c r="CM685" s="988">
        <f t="shared" si="2721"/>
        <v>8457.3359999999993</v>
      </c>
      <c r="CN685" s="533" t="str">
        <f t="shared" si="2719"/>
        <v/>
      </c>
      <c r="CO685" s="534" t="str">
        <f t="shared" si="2719"/>
        <v/>
      </c>
      <c r="CP685" s="535" t="str">
        <f t="shared" si="2719"/>
        <v/>
      </c>
      <c r="CQ685" s="535" t="str">
        <f t="shared" si="2719"/>
        <v/>
      </c>
      <c r="CR685" s="535">
        <f t="shared" si="2719"/>
        <v>8457.3359999999993</v>
      </c>
      <c r="CS685" s="535">
        <f t="shared" si="2719"/>
        <v>8457.3359999999993</v>
      </c>
      <c r="CT685" s="535">
        <f t="shared" si="2719"/>
        <v>8457.3359999999993</v>
      </c>
      <c r="CU685" s="536">
        <f t="shared" si="2719"/>
        <v>8457.3359999999993</v>
      </c>
      <c r="CV685" s="536">
        <f t="shared" si="2719"/>
        <v>8457.3359999999993</v>
      </c>
      <c r="CW685" s="536">
        <f t="shared" si="2719"/>
        <v>8457.3359999999993</v>
      </c>
      <c r="CX685" s="535">
        <f t="shared" si="2720"/>
        <v>8457.3359999999993</v>
      </c>
      <c r="CY685" s="535">
        <f t="shared" si="2720"/>
        <v>8457.3359999999993</v>
      </c>
      <c r="CZ685" s="535">
        <f t="shared" si="2720"/>
        <v>8457.3359999999993</v>
      </c>
      <c r="DA685" s="535">
        <f t="shared" si="2720"/>
        <v>8457.3359999999993</v>
      </c>
      <c r="DB685" s="535" t="str">
        <f t="shared" si="2720"/>
        <v/>
      </c>
      <c r="DC685" s="534" t="str">
        <f t="shared" si="2720"/>
        <v/>
      </c>
      <c r="DD685" s="533" t="str">
        <f t="shared" si="2720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226</v>
      </c>
      <c r="B686" s="615" t="str">
        <f t="shared" ref="B686:K686" si="2727">IF(B683="","",B683*B684*B685/B$46/365/$G$1)</f>
        <v/>
      </c>
      <c r="C686" s="615" t="str">
        <f t="shared" si="2727"/>
        <v/>
      </c>
      <c r="D686" s="615" t="str">
        <f t="shared" si="2727"/>
        <v/>
      </c>
      <c r="E686" s="615" t="str">
        <f t="shared" si="2727"/>
        <v/>
      </c>
      <c r="F686" s="615" t="str">
        <f t="shared" si="2727"/>
        <v/>
      </c>
      <c r="G686" s="615" t="str">
        <f t="shared" si="2727"/>
        <v/>
      </c>
      <c r="H686" s="615" t="str">
        <f t="shared" si="2727"/>
        <v/>
      </c>
      <c r="I686" s="615" t="str">
        <f t="shared" si="2727"/>
        <v/>
      </c>
      <c r="J686" s="615" t="str">
        <f t="shared" si="2727"/>
        <v/>
      </c>
      <c r="K686" s="615" t="str">
        <f t="shared" si="2727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8">IF(T683="","",T683*T684*T685/T$46/365/$G$1)</f>
        <v/>
      </c>
      <c r="U686" s="615" t="str">
        <f t="shared" si="2728"/>
        <v/>
      </c>
      <c r="V686" s="615" t="str">
        <f t="shared" si="2728"/>
        <v/>
      </c>
      <c r="W686" s="615" t="str">
        <f t="shared" si="2728"/>
        <v/>
      </c>
      <c r="X686" s="615" t="str">
        <f t="shared" si="2728"/>
        <v/>
      </c>
      <c r="Y686" s="615" t="str">
        <f t="shared" si="2728"/>
        <v/>
      </c>
      <c r="Z686" s="615" t="str">
        <f t="shared" si="2728"/>
        <v/>
      </c>
      <c r="AA686" s="615" t="str">
        <f t="shared" si="2728"/>
        <v/>
      </c>
      <c r="AB686" s="615" t="str">
        <f t="shared" si="2728"/>
        <v/>
      </c>
      <c r="AC686" s="615" t="str">
        <f t="shared" si="2728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29">IF(AL683="","",AL683*AL684*AL685/AL$46/365/$G$1)</f>
        <v/>
      </c>
      <c r="AM686" s="615" t="str">
        <f t="shared" si="2729"/>
        <v/>
      </c>
      <c r="AN686" s="615" t="str">
        <f t="shared" si="2729"/>
        <v/>
      </c>
      <c r="AO686" s="615" t="str">
        <f t="shared" si="2729"/>
        <v/>
      </c>
      <c r="AP686" s="615" t="str">
        <f t="shared" si="2729"/>
        <v/>
      </c>
      <c r="AQ686" s="615" t="str">
        <f t="shared" si="2729"/>
        <v/>
      </c>
      <c r="AR686" s="615" t="str">
        <f t="shared" si="2729"/>
        <v/>
      </c>
      <c r="AS686" s="615" t="str">
        <f t="shared" si="2729"/>
        <v/>
      </c>
      <c r="AT686" s="615" t="str">
        <f t="shared" si="2729"/>
        <v/>
      </c>
      <c r="AU686" s="615" t="str">
        <f t="shared" si="2729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0">IF(BD683="","",BD683*BD684*BD685/BD$46/365/$G$1)</f>
        <v/>
      </c>
      <c r="BE686" s="1202" t="str">
        <f t="shared" si="2730"/>
        <v/>
      </c>
      <c r="BF686" s="1202" t="str">
        <f t="shared" si="2730"/>
        <v/>
      </c>
      <c r="BG686" s="1202" t="str">
        <f t="shared" si="2730"/>
        <v/>
      </c>
      <c r="BH686" s="1202" t="str">
        <f t="shared" si="2730"/>
        <v/>
      </c>
      <c r="BI686" s="1202" t="str">
        <f t="shared" si="2730"/>
        <v/>
      </c>
      <c r="BJ686" s="1202" t="str">
        <f t="shared" si="2730"/>
        <v/>
      </c>
      <c r="BK686" s="1202" t="str">
        <f t="shared" si="2730"/>
        <v/>
      </c>
      <c r="BL686" s="1202" t="str">
        <f t="shared" si="2730"/>
        <v/>
      </c>
      <c r="BM686" s="1202" t="str">
        <f t="shared" si="2730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1"/>
        <v/>
      </c>
      <c r="CF686" s="992" t="str">
        <f t="shared" si="2721"/>
        <v/>
      </c>
      <c r="CG686" s="992" t="str">
        <f t="shared" si="2721"/>
        <v/>
      </c>
      <c r="CH686" s="993" t="str">
        <f t="shared" si="2721"/>
        <v/>
      </c>
      <c r="CI686" s="993" t="str">
        <f t="shared" si="2721"/>
        <v/>
      </c>
      <c r="CJ686" s="992" t="str">
        <f t="shared" si="2721"/>
        <v/>
      </c>
      <c r="CK686" s="992" t="str">
        <f t="shared" si="2721"/>
        <v/>
      </c>
      <c r="CL686" s="992" t="str">
        <f t="shared" si="2721"/>
        <v/>
      </c>
      <c r="CM686" s="991" t="str">
        <f t="shared" si="2721"/>
        <v/>
      </c>
      <c r="CN686" s="521" t="str">
        <f t="shared" si="2719"/>
        <v/>
      </c>
      <c r="CO686" s="522" t="str">
        <f t="shared" si="2719"/>
        <v/>
      </c>
      <c r="CP686" s="523" t="str">
        <f t="shared" si="2719"/>
        <v/>
      </c>
      <c r="CQ686" s="523" t="str">
        <f t="shared" si="2719"/>
        <v/>
      </c>
      <c r="CR686" s="523" t="str">
        <f t="shared" si="2719"/>
        <v/>
      </c>
      <c r="CS686" s="523" t="str">
        <f t="shared" si="2719"/>
        <v/>
      </c>
      <c r="CT686" s="523" t="str">
        <f t="shared" si="2719"/>
        <v/>
      </c>
      <c r="CU686" s="524" t="str">
        <f t="shared" si="2719"/>
        <v/>
      </c>
      <c r="CV686" s="524" t="str">
        <f t="shared" si="2719"/>
        <v/>
      </c>
      <c r="CW686" s="524" t="str">
        <f t="shared" si="2719"/>
        <v/>
      </c>
      <c r="CX686" s="523" t="str">
        <f t="shared" si="2720"/>
        <v/>
      </c>
      <c r="CY686" s="523" t="str">
        <f t="shared" si="2720"/>
        <v/>
      </c>
      <c r="CZ686" s="523" t="str">
        <f t="shared" si="2720"/>
        <v/>
      </c>
      <c r="DA686" s="523" t="str">
        <f t="shared" si="2720"/>
        <v/>
      </c>
      <c r="DB686" s="523" t="str">
        <f t="shared" si="2720"/>
        <v/>
      </c>
      <c r="DC686" s="522" t="str">
        <f t="shared" si="2720"/>
        <v/>
      </c>
      <c r="DD686" s="521" t="str">
        <f t="shared" si="2720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313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296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1"/>
        <v/>
      </c>
      <c r="CF688" s="989" t="str">
        <f t="shared" si="2731"/>
        <v/>
      </c>
      <c r="CG688" s="989" t="str">
        <f t="shared" si="2731"/>
        <v/>
      </c>
      <c r="CH688" s="990" t="str">
        <f t="shared" si="2731"/>
        <v/>
      </c>
      <c r="CI688" s="990" t="str">
        <f t="shared" si="2731"/>
        <v/>
      </c>
      <c r="CJ688" s="989" t="str">
        <f t="shared" si="2731"/>
        <v/>
      </c>
      <c r="CK688" s="989" t="str">
        <f t="shared" si="2731"/>
        <v/>
      </c>
      <c r="CL688" s="989" t="str">
        <f t="shared" si="2731"/>
        <v/>
      </c>
      <c r="CM688" s="988" t="str">
        <f t="shared" si="2731"/>
        <v/>
      </c>
      <c r="CN688" s="533" t="str">
        <f t="shared" ref="CN688:CW691" si="2732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2"/>
        <v/>
      </c>
      <c r="CP688" s="535" t="str">
        <f t="shared" si="2732"/>
        <v/>
      </c>
      <c r="CQ688" s="535" t="str">
        <f t="shared" si="2732"/>
        <v/>
      </c>
      <c r="CR688" s="535" t="str">
        <f t="shared" si="2732"/>
        <v/>
      </c>
      <c r="CS688" s="535" t="str">
        <f t="shared" si="2732"/>
        <v/>
      </c>
      <c r="CT688" s="535" t="str">
        <f t="shared" si="2732"/>
        <v/>
      </c>
      <c r="CU688" s="536" t="str">
        <f t="shared" si="2732"/>
        <v/>
      </c>
      <c r="CV688" s="536" t="str">
        <f t="shared" si="2732"/>
        <v/>
      </c>
      <c r="CW688" s="536" t="str">
        <f t="shared" si="2732"/>
        <v/>
      </c>
      <c r="CX688" s="535" t="str">
        <f t="shared" ref="CX688:DD691" si="2733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3"/>
        <v/>
      </c>
      <c r="CZ688" s="535" t="str">
        <f t="shared" si="2733"/>
        <v/>
      </c>
      <c r="DA688" s="535" t="str">
        <f t="shared" si="2733"/>
        <v/>
      </c>
      <c r="DB688" s="535" t="str">
        <f t="shared" si="2733"/>
        <v/>
      </c>
      <c r="DC688" s="534" t="str">
        <f t="shared" si="2733"/>
        <v/>
      </c>
      <c r="DD688" s="533" t="str">
        <f t="shared" si="2733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292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4"/>
        <v/>
      </c>
      <c r="CG689" s="989" t="str">
        <f t="shared" si="2734"/>
        <v/>
      </c>
      <c r="CH689" s="990" t="str">
        <f t="shared" si="2734"/>
        <v/>
      </c>
      <c r="CI689" s="990" t="str">
        <f t="shared" si="2734"/>
        <v/>
      </c>
      <c r="CJ689" s="989" t="str">
        <f t="shared" si="2734"/>
        <v/>
      </c>
      <c r="CK689" s="989" t="str">
        <f t="shared" si="2734"/>
        <v/>
      </c>
      <c r="CL689" s="989" t="str">
        <f t="shared" si="2734"/>
        <v/>
      </c>
      <c r="CM689" s="988" t="str">
        <f t="shared" si="2734"/>
        <v/>
      </c>
      <c r="CN689" s="533" t="str">
        <f t="shared" si="2732"/>
        <v/>
      </c>
      <c r="CO689" s="534" t="str">
        <f t="shared" si="2732"/>
        <v/>
      </c>
      <c r="CP689" s="535" t="str">
        <f t="shared" si="2732"/>
        <v/>
      </c>
      <c r="CQ689" s="535" t="str">
        <f t="shared" si="2732"/>
        <v/>
      </c>
      <c r="CR689" s="535" t="str">
        <f t="shared" si="2732"/>
        <v/>
      </c>
      <c r="CS689" s="535" t="str">
        <f t="shared" si="2732"/>
        <v/>
      </c>
      <c r="CT689" s="535" t="str">
        <f t="shared" si="2732"/>
        <v/>
      </c>
      <c r="CU689" s="536" t="str">
        <f t="shared" si="2732"/>
        <v/>
      </c>
      <c r="CV689" s="536" t="str">
        <f t="shared" si="2732"/>
        <v/>
      </c>
      <c r="CW689" s="536" t="str">
        <f t="shared" si="2732"/>
        <v/>
      </c>
      <c r="CX689" s="535" t="str">
        <f t="shared" si="2733"/>
        <v/>
      </c>
      <c r="CY689" s="535" t="str">
        <f t="shared" si="2733"/>
        <v/>
      </c>
      <c r="CZ689" s="535" t="str">
        <f t="shared" si="2733"/>
        <v/>
      </c>
      <c r="DA689" s="535" t="str">
        <f t="shared" si="2733"/>
        <v/>
      </c>
      <c r="DB689" s="535" t="str">
        <f t="shared" si="2733"/>
        <v/>
      </c>
      <c r="DC689" s="534" t="str">
        <f t="shared" si="2733"/>
        <v/>
      </c>
      <c r="DD689" s="533" t="str">
        <f t="shared" si="2733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288</v>
      </c>
      <c r="B690" s="740">
        <f>3620*$K$1</f>
        <v>15156.216</v>
      </c>
      <c r="C690" s="740">
        <f t="shared" ref="C690:K690" si="2735">3620*$K$1</f>
        <v>15156.216</v>
      </c>
      <c r="D690" s="740">
        <f t="shared" si="2735"/>
        <v>15156.216</v>
      </c>
      <c r="E690" s="740">
        <f t="shared" si="2735"/>
        <v>15156.216</v>
      </c>
      <c r="F690" s="740">
        <f t="shared" si="2735"/>
        <v>15156.216</v>
      </c>
      <c r="G690" s="740">
        <f t="shared" si="2735"/>
        <v>15156.216</v>
      </c>
      <c r="H690" s="740">
        <f t="shared" si="2735"/>
        <v>15156.216</v>
      </c>
      <c r="I690" s="740">
        <f t="shared" si="2735"/>
        <v>15156.216</v>
      </c>
      <c r="J690" s="740">
        <f t="shared" si="2735"/>
        <v>15156.216</v>
      </c>
      <c r="K690" s="740">
        <f t="shared" si="2735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6">3620*$K$1</f>
        <v>15156.216</v>
      </c>
      <c r="V690" s="740">
        <f t="shared" si="2736"/>
        <v>15156.216</v>
      </c>
      <c r="W690" s="740">
        <f t="shared" si="2736"/>
        <v>15156.216</v>
      </c>
      <c r="X690" s="740">
        <f t="shared" si="2736"/>
        <v>15156.216</v>
      </c>
      <c r="Y690" s="740">
        <f t="shared" si="2736"/>
        <v>15156.216</v>
      </c>
      <c r="Z690" s="740">
        <f t="shared" si="2736"/>
        <v>15156.216</v>
      </c>
      <c r="AA690" s="740">
        <f t="shared" si="2736"/>
        <v>15156.216</v>
      </c>
      <c r="AB690" s="740">
        <f t="shared" si="2736"/>
        <v>15156.216</v>
      </c>
      <c r="AC690" s="740">
        <f t="shared" si="2736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7">3620*$K$1</f>
        <v>15156.216</v>
      </c>
      <c r="AN690" s="740">
        <f t="shared" si="2737"/>
        <v>15156.216</v>
      </c>
      <c r="AO690" s="740">
        <f t="shared" si="2737"/>
        <v>15156.216</v>
      </c>
      <c r="AP690" s="740">
        <f t="shared" si="2737"/>
        <v>15156.216</v>
      </c>
      <c r="AQ690" s="740">
        <f t="shared" si="2737"/>
        <v>15156.216</v>
      </c>
      <c r="AR690" s="740">
        <f t="shared" si="2737"/>
        <v>15156.216</v>
      </c>
      <c r="AS690" s="740">
        <f t="shared" si="2737"/>
        <v>15156.216</v>
      </c>
      <c r="AT690" s="740">
        <f t="shared" si="2737"/>
        <v>15156.216</v>
      </c>
      <c r="AU690" s="740">
        <f t="shared" si="2737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8">3620*$K$1</f>
        <v>15156.216</v>
      </c>
      <c r="BF690" s="1236">
        <f t="shared" si="2738"/>
        <v>15156.216</v>
      </c>
      <c r="BG690" s="1236">
        <f t="shared" si="2738"/>
        <v>15156.216</v>
      </c>
      <c r="BH690" s="1236">
        <f t="shared" si="2738"/>
        <v>15156.216</v>
      </c>
      <c r="BI690" s="1236">
        <f t="shared" si="2738"/>
        <v>15156.216</v>
      </c>
      <c r="BJ690" s="1236">
        <f t="shared" si="2738"/>
        <v>15156.216</v>
      </c>
      <c r="BK690" s="1236">
        <f t="shared" si="2738"/>
        <v>15156.216</v>
      </c>
      <c r="BL690" s="1236">
        <f t="shared" si="2738"/>
        <v>15156.216</v>
      </c>
      <c r="BM690" s="1236">
        <f t="shared" si="2738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39">3620*$K$1</f>
        <v>15156.216</v>
      </c>
      <c r="BW690" s="740">
        <f t="shared" si="2739"/>
        <v>15156.216</v>
      </c>
      <c r="BX690" s="740">
        <f t="shared" si="2739"/>
        <v>15156.216</v>
      </c>
      <c r="BY690" s="740">
        <f t="shared" si="2739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4"/>
        <v>15156.216</v>
      </c>
      <c r="CF690" s="989">
        <f t="shared" si="2734"/>
        <v>15156.216</v>
      </c>
      <c r="CG690" s="989">
        <f t="shared" si="2734"/>
        <v>15156.216</v>
      </c>
      <c r="CH690" s="990">
        <f t="shared" si="2734"/>
        <v>15156.216</v>
      </c>
      <c r="CI690" s="990">
        <f t="shared" si="2734"/>
        <v>15156.216</v>
      </c>
      <c r="CJ690" s="989">
        <f t="shared" si="2734"/>
        <v>15156.216</v>
      </c>
      <c r="CK690" s="989">
        <f t="shared" si="2734"/>
        <v>15156.216</v>
      </c>
      <c r="CL690" s="989">
        <f t="shared" si="2734"/>
        <v>15156.216</v>
      </c>
      <c r="CM690" s="988">
        <f t="shared" si="2734"/>
        <v>15156.216</v>
      </c>
      <c r="CN690" s="533" t="str">
        <f t="shared" si="2732"/>
        <v/>
      </c>
      <c r="CO690" s="534" t="str">
        <f t="shared" si="2732"/>
        <v/>
      </c>
      <c r="CP690" s="535" t="str">
        <f t="shared" si="2732"/>
        <v/>
      </c>
      <c r="CQ690" s="535" t="str">
        <f t="shared" si="2732"/>
        <v/>
      </c>
      <c r="CR690" s="535">
        <f t="shared" si="2732"/>
        <v>15156.216</v>
      </c>
      <c r="CS690" s="535">
        <f t="shared" si="2732"/>
        <v>15156.216</v>
      </c>
      <c r="CT690" s="535">
        <f t="shared" si="2732"/>
        <v>15156.216</v>
      </c>
      <c r="CU690" s="536">
        <f t="shared" si="2732"/>
        <v>15156.216</v>
      </c>
      <c r="CV690" s="536">
        <f t="shared" si="2732"/>
        <v>15156.216</v>
      </c>
      <c r="CW690" s="536">
        <f t="shared" si="2732"/>
        <v>15156.216</v>
      </c>
      <c r="CX690" s="535">
        <f t="shared" si="2733"/>
        <v>15156.216</v>
      </c>
      <c r="CY690" s="535">
        <f t="shared" si="2733"/>
        <v>15156.216</v>
      </c>
      <c r="CZ690" s="535">
        <f t="shared" si="2733"/>
        <v>15156.216</v>
      </c>
      <c r="DA690" s="535">
        <f t="shared" si="2733"/>
        <v>15156.216</v>
      </c>
      <c r="DB690" s="535" t="str">
        <f t="shared" si="2733"/>
        <v/>
      </c>
      <c r="DC690" s="534" t="str">
        <f t="shared" si="2733"/>
        <v/>
      </c>
      <c r="DD690" s="533" t="str">
        <f t="shared" si="2733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226</v>
      </c>
      <c r="B691" s="615" t="str">
        <f t="shared" ref="B691:K691" si="2740">IF(B688="","",B688*B689*B690/B$46/365/$G$1)</f>
        <v/>
      </c>
      <c r="C691" s="615" t="str">
        <f t="shared" si="2740"/>
        <v/>
      </c>
      <c r="D691" s="615" t="str">
        <f t="shared" si="2740"/>
        <v/>
      </c>
      <c r="E691" s="615" t="str">
        <f t="shared" si="2740"/>
        <v/>
      </c>
      <c r="F691" s="615" t="str">
        <f t="shared" si="2740"/>
        <v/>
      </c>
      <c r="G691" s="615" t="str">
        <f t="shared" si="2740"/>
        <v/>
      </c>
      <c r="H691" s="615" t="str">
        <f t="shared" si="2740"/>
        <v/>
      </c>
      <c r="I691" s="615" t="str">
        <f t="shared" si="2740"/>
        <v/>
      </c>
      <c r="J691" s="615" t="str">
        <f t="shared" si="2740"/>
        <v/>
      </c>
      <c r="K691" s="615" t="str">
        <f t="shared" si="2740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1">IF(T688="","",T688*T689*T690/T$46/365/$G$1)</f>
        <v/>
      </c>
      <c r="U691" s="615" t="str">
        <f t="shared" si="2741"/>
        <v/>
      </c>
      <c r="V691" s="615" t="str">
        <f t="shared" si="2741"/>
        <v/>
      </c>
      <c r="W691" s="615" t="str">
        <f t="shared" si="2741"/>
        <v/>
      </c>
      <c r="X691" s="615" t="str">
        <f t="shared" si="2741"/>
        <v/>
      </c>
      <c r="Y691" s="615" t="str">
        <f t="shared" si="2741"/>
        <v/>
      </c>
      <c r="Z691" s="615" t="str">
        <f t="shared" si="2741"/>
        <v/>
      </c>
      <c r="AA691" s="615" t="str">
        <f t="shared" si="2741"/>
        <v/>
      </c>
      <c r="AB691" s="615" t="str">
        <f t="shared" si="2741"/>
        <v/>
      </c>
      <c r="AC691" s="615" t="str">
        <f t="shared" si="2741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2">IF(AL688="","",AL688*AL689*AL690/AL$46/365/$G$1)</f>
        <v/>
      </c>
      <c r="AM691" s="615" t="str">
        <f t="shared" si="2742"/>
        <v/>
      </c>
      <c r="AN691" s="615" t="str">
        <f t="shared" si="2742"/>
        <v/>
      </c>
      <c r="AO691" s="615" t="str">
        <f t="shared" si="2742"/>
        <v/>
      </c>
      <c r="AP691" s="615" t="str">
        <f t="shared" si="2742"/>
        <v/>
      </c>
      <c r="AQ691" s="615" t="str">
        <f t="shared" si="2742"/>
        <v/>
      </c>
      <c r="AR691" s="615" t="str">
        <f t="shared" si="2742"/>
        <v/>
      </c>
      <c r="AS691" s="615" t="str">
        <f t="shared" si="2742"/>
        <v/>
      </c>
      <c r="AT691" s="615" t="str">
        <f t="shared" si="2742"/>
        <v/>
      </c>
      <c r="AU691" s="615" t="str">
        <f t="shared" si="2742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3">IF(BD688="","",BD688*BD689*BD690/BD$46/365/$G$1)</f>
        <v/>
      </c>
      <c r="BE691" s="1202" t="str">
        <f t="shared" si="2743"/>
        <v/>
      </c>
      <c r="BF691" s="1202" t="str">
        <f t="shared" si="2743"/>
        <v/>
      </c>
      <c r="BG691" s="1202" t="str">
        <f t="shared" si="2743"/>
        <v/>
      </c>
      <c r="BH691" s="1202" t="str">
        <f t="shared" si="2743"/>
        <v/>
      </c>
      <c r="BI691" s="1202" t="str">
        <f t="shared" si="2743"/>
        <v/>
      </c>
      <c r="BJ691" s="1202" t="str">
        <f t="shared" si="2743"/>
        <v/>
      </c>
      <c r="BK691" s="1202" t="str">
        <f t="shared" si="2743"/>
        <v/>
      </c>
      <c r="BL691" s="1202" t="str">
        <f t="shared" si="2743"/>
        <v/>
      </c>
      <c r="BM691" s="1202" t="str">
        <f t="shared" si="2743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4"/>
        <v/>
      </c>
      <c r="CF691" s="992" t="str">
        <f t="shared" si="2734"/>
        <v/>
      </c>
      <c r="CG691" s="992" t="str">
        <f t="shared" si="2734"/>
        <v/>
      </c>
      <c r="CH691" s="993" t="str">
        <f t="shared" si="2734"/>
        <v/>
      </c>
      <c r="CI691" s="993" t="str">
        <f t="shared" si="2734"/>
        <v/>
      </c>
      <c r="CJ691" s="992" t="str">
        <f t="shared" si="2734"/>
        <v/>
      </c>
      <c r="CK691" s="992" t="str">
        <f t="shared" si="2734"/>
        <v/>
      </c>
      <c r="CL691" s="992" t="str">
        <f t="shared" si="2734"/>
        <v/>
      </c>
      <c r="CM691" s="991" t="str">
        <f t="shared" si="2734"/>
        <v/>
      </c>
      <c r="CN691" s="521" t="str">
        <f t="shared" si="2732"/>
        <v/>
      </c>
      <c r="CO691" s="522" t="str">
        <f t="shared" si="2732"/>
        <v/>
      </c>
      <c r="CP691" s="523" t="str">
        <f t="shared" si="2732"/>
        <v/>
      </c>
      <c r="CQ691" s="523" t="str">
        <f t="shared" si="2732"/>
        <v/>
      </c>
      <c r="CR691" s="523" t="str">
        <f t="shared" si="2732"/>
        <v/>
      </c>
      <c r="CS691" s="523" t="str">
        <f t="shared" si="2732"/>
        <v/>
      </c>
      <c r="CT691" s="523" t="str">
        <f t="shared" si="2732"/>
        <v/>
      </c>
      <c r="CU691" s="524" t="str">
        <f t="shared" si="2732"/>
        <v/>
      </c>
      <c r="CV691" s="524" t="str">
        <f t="shared" si="2732"/>
        <v/>
      </c>
      <c r="CW691" s="524" t="str">
        <f t="shared" si="2732"/>
        <v/>
      </c>
      <c r="CX691" s="523" t="str">
        <f t="shared" si="2733"/>
        <v/>
      </c>
      <c r="CY691" s="523" t="str">
        <f t="shared" si="2733"/>
        <v/>
      </c>
      <c r="CZ691" s="523" t="str">
        <f t="shared" si="2733"/>
        <v/>
      </c>
      <c r="DA691" s="523" t="str">
        <f t="shared" si="2733"/>
        <v/>
      </c>
      <c r="DB691" s="523" t="str">
        <f t="shared" si="2733"/>
        <v/>
      </c>
      <c r="DC691" s="522" t="str">
        <f t="shared" si="2733"/>
        <v/>
      </c>
      <c r="DD691" s="521" t="str">
        <f t="shared" si="2733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314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296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4">IF(DE693&lt;3,"",(SUM(B693:R693)-MIN(B693:R693)-MAX(B693:R693))/(DE693-2))</f>
        <v/>
      </c>
      <c r="CA693" s="582" t="str">
        <f t="shared" ref="CA693:CA701" si="2745">IF(DF693&lt;3,"",(SUM(T693:AJ693)-MIN(T693:AJ693)-MAX(T693:AJ693))/(DF693-2))</f>
        <v/>
      </c>
      <c r="CB693" s="582" t="str">
        <f t="shared" ref="CB693:CB701" si="2746">IF(DG693&lt;3,"",(SUM(AL693:BB693)-MIN(AL693:BB693)-MAX(AL693:BB693))/(DG693-2))</f>
        <v/>
      </c>
      <c r="CC693" s="670" t="str">
        <f t="shared" ref="CC693:CC701" si="2747">IF(DH693&lt;3,"",(SUM(BD693:BT693)-MIN(BD693:BT693)-MAX(BD693:BT693))/(DH693-2))</f>
        <v/>
      </c>
      <c r="CD693" s="988" t="str">
        <f t="shared" ref="CD693:CM693" si="274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8"/>
        <v/>
      </c>
      <c r="CF693" s="989" t="str">
        <f t="shared" si="2748"/>
        <v/>
      </c>
      <c r="CG693" s="989" t="str">
        <f t="shared" si="2748"/>
        <v/>
      </c>
      <c r="CH693" s="990" t="str">
        <f t="shared" si="2748"/>
        <v/>
      </c>
      <c r="CI693" s="990" t="str">
        <f t="shared" si="2748"/>
        <v/>
      </c>
      <c r="CJ693" s="989" t="str">
        <f t="shared" si="2748"/>
        <v/>
      </c>
      <c r="CK693" s="989" t="str">
        <f t="shared" si="2748"/>
        <v/>
      </c>
      <c r="CL693" s="989" t="str">
        <f t="shared" si="2748"/>
        <v/>
      </c>
      <c r="CM693" s="988" t="str">
        <f t="shared" si="2748"/>
        <v/>
      </c>
      <c r="CN693" s="533" t="str">
        <f t="shared" ref="CN693:CW696" si="274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49"/>
        <v/>
      </c>
      <c r="CP693" s="535" t="str">
        <f t="shared" si="2749"/>
        <v/>
      </c>
      <c r="CQ693" s="535" t="str">
        <f t="shared" si="2749"/>
        <v/>
      </c>
      <c r="CR693" s="535" t="str">
        <f t="shared" si="2749"/>
        <v/>
      </c>
      <c r="CS693" s="535" t="str">
        <f t="shared" si="2749"/>
        <v/>
      </c>
      <c r="CT693" s="535" t="str">
        <f t="shared" si="2749"/>
        <v/>
      </c>
      <c r="CU693" s="536" t="str">
        <f t="shared" si="2749"/>
        <v/>
      </c>
      <c r="CV693" s="536" t="str">
        <f t="shared" si="2749"/>
        <v/>
      </c>
      <c r="CW693" s="536" t="str">
        <f t="shared" si="2749"/>
        <v/>
      </c>
      <c r="CX693" s="535" t="str">
        <f t="shared" ref="CX693:DD696" si="275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0"/>
        <v/>
      </c>
      <c r="CZ693" s="535" t="str">
        <f t="shared" si="2750"/>
        <v/>
      </c>
      <c r="DA693" s="535" t="str">
        <f t="shared" si="2750"/>
        <v/>
      </c>
      <c r="DB693" s="535" t="str">
        <f t="shared" si="2750"/>
        <v/>
      </c>
      <c r="DC693" s="534" t="str">
        <f t="shared" si="2750"/>
        <v/>
      </c>
      <c r="DD693" s="533" t="str">
        <f t="shared" si="2750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292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4"/>
        <v/>
      </c>
      <c r="CA694" s="582" t="str">
        <f t="shared" si="2745"/>
        <v/>
      </c>
      <c r="CB694" s="582" t="str">
        <f t="shared" si="2746"/>
        <v/>
      </c>
      <c r="CC694" s="670" t="str">
        <f t="shared" si="2747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1"/>
        <v/>
      </c>
      <c r="CG694" s="989" t="str">
        <f t="shared" si="2751"/>
        <v/>
      </c>
      <c r="CH694" s="990" t="str">
        <f t="shared" si="2751"/>
        <v/>
      </c>
      <c r="CI694" s="990" t="str">
        <f t="shared" si="2751"/>
        <v/>
      </c>
      <c r="CJ694" s="989" t="str">
        <f t="shared" si="2751"/>
        <v/>
      </c>
      <c r="CK694" s="989" t="str">
        <f t="shared" si="2751"/>
        <v/>
      </c>
      <c r="CL694" s="989" t="str">
        <f t="shared" si="2751"/>
        <v/>
      </c>
      <c r="CM694" s="988" t="str">
        <f t="shared" si="2751"/>
        <v/>
      </c>
      <c r="CN694" s="533" t="str">
        <f t="shared" si="2749"/>
        <v/>
      </c>
      <c r="CO694" s="534" t="str">
        <f t="shared" si="2749"/>
        <v/>
      </c>
      <c r="CP694" s="535" t="str">
        <f t="shared" si="2749"/>
        <v/>
      </c>
      <c r="CQ694" s="535" t="str">
        <f t="shared" si="2749"/>
        <v/>
      </c>
      <c r="CR694" s="535" t="str">
        <f t="shared" si="2749"/>
        <v/>
      </c>
      <c r="CS694" s="535" t="str">
        <f t="shared" si="2749"/>
        <v/>
      </c>
      <c r="CT694" s="535" t="str">
        <f t="shared" si="2749"/>
        <v/>
      </c>
      <c r="CU694" s="536" t="str">
        <f t="shared" si="2749"/>
        <v/>
      </c>
      <c r="CV694" s="536" t="str">
        <f t="shared" si="2749"/>
        <v/>
      </c>
      <c r="CW694" s="536" t="str">
        <f t="shared" si="2749"/>
        <v/>
      </c>
      <c r="CX694" s="535" t="str">
        <f t="shared" si="2750"/>
        <v/>
      </c>
      <c r="CY694" s="535" t="str">
        <f t="shared" si="2750"/>
        <v/>
      </c>
      <c r="CZ694" s="535" t="str">
        <f t="shared" si="2750"/>
        <v/>
      </c>
      <c r="DA694" s="535" t="str">
        <f t="shared" si="2750"/>
        <v/>
      </c>
      <c r="DB694" s="535" t="str">
        <f t="shared" si="2750"/>
        <v/>
      </c>
      <c r="DC694" s="534" t="str">
        <f t="shared" si="2750"/>
        <v/>
      </c>
      <c r="DD694" s="533" t="str">
        <f t="shared" si="2750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288</v>
      </c>
      <c r="B695" s="740">
        <f>4000*$K$1</f>
        <v>16747.2</v>
      </c>
      <c r="C695" s="740">
        <f t="shared" ref="C695:K695" si="2752">4000*$K$1</f>
        <v>16747.2</v>
      </c>
      <c r="D695" s="740">
        <f t="shared" si="2752"/>
        <v>16747.2</v>
      </c>
      <c r="E695" s="740">
        <f t="shared" si="2752"/>
        <v>16747.2</v>
      </c>
      <c r="F695" s="740">
        <f t="shared" si="2752"/>
        <v>16747.2</v>
      </c>
      <c r="G695" s="740">
        <f t="shared" si="2752"/>
        <v>16747.2</v>
      </c>
      <c r="H695" s="740">
        <f t="shared" si="2752"/>
        <v>16747.2</v>
      </c>
      <c r="I695" s="740">
        <f t="shared" si="2752"/>
        <v>16747.2</v>
      </c>
      <c r="J695" s="740">
        <f t="shared" si="2752"/>
        <v>16747.2</v>
      </c>
      <c r="K695" s="740">
        <f t="shared" si="2752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3">4000*$K$1</f>
        <v>16747.2</v>
      </c>
      <c r="V695" s="740">
        <f t="shared" si="2753"/>
        <v>16747.2</v>
      </c>
      <c r="W695" s="740">
        <f t="shared" si="2753"/>
        <v>16747.2</v>
      </c>
      <c r="X695" s="740">
        <f t="shared" si="2753"/>
        <v>16747.2</v>
      </c>
      <c r="Y695" s="740">
        <f t="shared" si="2753"/>
        <v>16747.2</v>
      </c>
      <c r="Z695" s="740">
        <f t="shared" si="2753"/>
        <v>16747.2</v>
      </c>
      <c r="AA695" s="740">
        <f t="shared" si="2753"/>
        <v>16747.2</v>
      </c>
      <c r="AB695" s="740">
        <f t="shared" si="2753"/>
        <v>16747.2</v>
      </c>
      <c r="AC695" s="740">
        <f t="shared" si="2753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4">4000*$K$1</f>
        <v>16747.2</v>
      </c>
      <c r="AN695" s="740">
        <f t="shared" si="2754"/>
        <v>16747.2</v>
      </c>
      <c r="AO695" s="740">
        <f t="shared" si="2754"/>
        <v>16747.2</v>
      </c>
      <c r="AP695" s="740">
        <f t="shared" si="2754"/>
        <v>16747.2</v>
      </c>
      <c r="AQ695" s="740">
        <f t="shared" si="2754"/>
        <v>16747.2</v>
      </c>
      <c r="AR695" s="740">
        <f t="shared" si="2754"/>
        <v>16747.2</v>
      </c>
      <c r="AS695" s="740">
        <f t="shared" si="2754"/>
        <v>16747.2</v>
      </c>
      <c r="AT695" s="740">
        <f t="shared" si="2754"/>
        <v>16747.2</v>
      </c>
      <c r="AU695" s="740">
        <f t="shared" si="2754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5">4000*$K$1</f>
        <v>16747.2</v>
      </c>
      <c r="BF695" s="1236">
        <f t="shared" si="2755"/>
        <v>16747.2</v>
      </c>
      <c r="BG695" s="1236">
        <f t="shared" si="2755"/>
        <v>16747.2</v>
      </c>
      <c r="BH695" s="1236">
        <f t="shared" si="2755"/>
        <v>16747.2</v>
      </c>
      <c r="BI695" s="1236">
        <f t="shared" si="2755"/>
        <v>16747.2</v>
      </c>
      <c r="BJ695" s="1236">
        <f t="shared" si="2755"/>
        <v>16747.2</v>
      </c>
      <c r="BK695" s="1236">
        <f t="shared" si="2755"/>
        <v>16747.2</v>
      </c>
      <c r="BL695" s="1236">
        <f t="shared" si="2755"/>
        <v>16747.2</v>
      </c>
      <c r="BM695" s="1236">
        <f t="shared" si="2755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6">4000*$K$1</f>
        <v>16747.2</v>
      </c>
      <c r="BW695" s="740">
        <f t="shared" si="2756"/>
        <v>16747.2</v>
      </c>
      <c r="BX695" s="740">
        <f t="shared" si="2756"/>
        <v>16747.2</v>
      </c>
      <c r="BY695" s="740">
        <f t="shared" si="2756"/>
        <v>16747.2</v>
      </c>
      <c r="BZ695" s="582">
        <f t="shared" si="2744"/>
        <v>16747.2</v>
      </c>
      <c r="CA695" s="582">
        <f t="shared" si="2745"/>
        <v>16747.2</v>
      </c>
      <c r="CB695" s="582">
        <f t="shared" si="2746"/>
        <v>16747.2</v>
      </c>
      <c r="CC695" s="670">
        <f t="shared" si="2747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1"/>
        <v>16747.2</v>
      </c>
      <c r="CF695" s="989">
        <f t="shared" si="2751"/>
        <v>16747.2</v>
      </c>
      <c r="CG695" s="989">
        <f t="shared" si="2751"/>
        <v>16747.2</v>
      </c>
      <c r="CH695" s="990">
        <f t="shared" si="2751"/>
        <v>16747.2</v>
      </c>
      <c r="CI695" s="990">
        <f t="shared" si="2751"/>
        <v>16747.2</v>
      </c>
      <c r="CJ695" s="989">
        <f t="shared" si="2751"/>
        <v>16747.2</v>
      </c>
      <c r="CK695" s="989">
        <f t="shared" si="2751"/>
        <v>16747.2</v>
      </c>
      <c r="CL695" s="989">
        <f t="shared" si="2751"/>
        <v>16747.2</v>
      </c>
      <c r="CM695" s="988">
        <f t="shared" si="2751"/>
        <v>16747.2</v>
      </c>
      <c r="CN695" s="533" t="str">
        <f t="shared" si="2749"/>
        <v/>
      </c>
      <c r="CO695" s="534" t="str">
        <f t="shared" si="2749"/>
        <v/>
      </c>
      <c r="CP695" s="535" t="str">
        <f t="shared" si="2749"/>
        <v/>
      </c>
      <c r="CQ695" s="535" t="str">
        <f t="shared" si="2749"/>
        <v/>
      </c>
      <c r="CR695" s="535">
        <f t="shared" si="2749"/>
        <v>16747.2</v>
      </c>
      <c r="CS695" s="535">
        <f t="shared" si="2749"/>
        <v>16747.2</v>
      </c>
      <c r="CT695" s="535">
        <f t="shared" si="2749"/>
        <v>16747.2</v>
      </c>
      <c r="CU695" s="536">
        <f t="shared" si="2749"/>
        <v>16747.2</v>
      </c>
      <c r="CV695" s="536">
        <f t="shared" si="2749"/>
        <v>16747.2</v>
      </c>
      <c r="CW695" s="536">
        <f t="shared" si="2749"/>
        <v>16747.2</v>
      </c>
      <c r="CX695" s="535">
        <f t="shared" si="2750"/>
        <v>16747.2</v>
      </c>
      <c r="CY695" s="535">
        <f t="shared" si="2750"/>
        <v>16747.2</v>
      </c>
      <c r="CZ695" s="535">
        <f t="shared" si="2750"/>
        <v>16747.2</v>
      </c>
      <c r="DA695" s="535">
        <f t="shared" si="2750"/>
        <v>16747.2</v>
      </c>
      <c r="DB695" s="535" t="str">
        <f t="shared" si="2750"/>
        <v/>
      </c>
      <c r="DC695" s="534" t="str">
        <f t="shared" si="2750"/>
        <v/>
      </c>
      <c r="DD695" s="533" t="str">
        <f t="shared" si="2750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226</v>
      </c>
      <c r="B696" s="615" t="str">
        <f t="shared" ref="B696:K696" si="2757">IF(B693="","",B693*B694*B695/B$46/365/$G$1)</f>
        <v/>
      </c>
      <c r="C696" s="615" t="str">
        <f t="shared" si="2757"/>
        <v/>
      </c>
      <c r="D696" s="615" t="str">
        <f t="shared" si="2757"/>
        <v/>
      </c>
      <c r="E696" s="615" t="str">
        <f t="shared" si="2757"/>
        <v/>
      </c>
      <c r="F696" s="615" t="str">
        <f t="shared" si="2757"/>
        <v/>
      </c>
      <c r="G696" s="615" t="str">
        <f t="shared" si="2757"/>
        <v/>
      </c>
      <c r="H696" s="615" t="str">
        <f t="shared" si="2757"/>
        <v/>
      </c>
      <c r="I696" s="615" t="str">
        <f t="shared" si="2757"/>
        <v/>
      </c>
      <c r="J696" s="615" t="str">
        <f t="shared" si="2757"/>
        <v/>
      </c>
      <c r="K696" s="615" t="str">
        <f t="shared" si="2757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8">IF(T693="","",T693*T694*T695/T$46/365/$G$1)</f>
        <v/>
      </c>
      <c r="U696" s="615" t="str">
        <f t="shared" si="2758"/>
        <v/>
      </c>
      <c r="V696" s="615" t="str">
        <f t="shared" si="2758"/>
        <v/>
      </c>
      <c r="W696" s="615" t="str">
        <f t="shared" si="2758"/>
        <v/>
      </c>
      <c r="X696" s="615" t="str">
        <f t="shared" si="2758"/>
        <v/>
      </c>
      <c r="Y696" s="615" t="str">
        <f t="shared" si="2758"/>
        <v/>
      </c>
      <c r="Z696" s="615" t="str">
        <f t="shared" si="2758"/>
        <v/>
      </c>
      <c r="AA696" s="615" t="str">
        <f t="shared" si="2758"/>
        <v/>
      </c>
      <c r="AB696" s="615" t="str">
        <f t="shared" si="2758"/>
        <v/>
      </c>
      <c r="AC696" s="615" t="str">
        <f t="shared" si="2758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59">IF(AL693="","",AL693*AL694*AL695/AL$46/365/$G$1)</f>
        <v/>
      </c>
      <c r="AM696" s="615" t="str">
        <f t="shared" si="2759"/>
        <v/>
      </c>
      <c r="AN696" s="615" t="str">
        <f t="shared" si="2759"/>
        <v/>
      </c>
      <c r="AO696" s="615" t="str">
        <f t="shared" si="2759"/>
        <v/>
      </c>
      <c r="AP696" s="615" t="str">
        <f t="shared" si="2759"/>
        <v/>
      </c>
      <c r="AQ696" s="615" t="str">
        <f t="shared" si="2759"/>
        <v/>
      </c>
      <c r="AR696" s="615" t="str">
        <f t="shared" si="2759"/>
        <v/>
      </c>
      <c r="AS696" s="615" t="str">
        <f t="shared" si="2759"/>
        <v/>
      </c>
      <c r="AT696" s="615" t="str">
        <f t="shared" si="2759"/>
        <v/>
      </c>
      <c r="AU696" s="615" t="str">
        <f t="shared" si="2759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0">IF(BD693="","",BD693*BD694*BD695/BD$46/365/$G$1)</f>
        <v/>
      </c>
      <c r="BE696" s="1202" t="str">
        <f t="shared" si="2760"/>
        <v/>
      </c>
      <c r="BF696" s="1202" t="str">
        <f t="shared" si="2760"/>
        <v/>
      </c>
      <c r="BG696" s="1202" t="str">
        <f t="shared" si="2760"/>
        <v/>
      </c>
      <c r="BH696" s="1202" t="str">
        <f t="shared" si="2760"/>
        <v/>
      </c>
      <c r="BI696" s="1202" t="str">
        <f t="shared" si="2760"/>
        <v/>
      </c>
      <c r="BJ696" s="1202" t="str">
        <f t="shared" si="2760"/>
        <v/>
      </c>
      <c r="BK696" s="1202" t="str">
        <f t="shared" si="2760"/>
        <v/>
      </c>
      <c r="BL696" s="1202" t="str">
        <f t="shared" si="2760"/>
        <v/>
      </c>
      <c r="BM696" s="1202" t="str">
        <f t="shared" si="2760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4"/>
        <v/>
      </c>
      <c r="CA696" s="607" t="str">
        <f t="shared" si="2745"/>
        <v/>
      </c>
      <c r="CB696" s="607" t="str">
        <f t="shared" si="2746"/>
        <v/>
      </c>
      <c r="CC696" s="673" t="str">
        <f t="shared" si="2747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1"/>
        <v/>
      </c>
      <c r="CF696" s="992" t="str">
        <f t="shared" si="2751"/>
        <v/>
      </c>
      <c r="CG696" s="992" t="str">
        <f t="shared" si="2751"/>
        <v/>
      </c>
      <c r="CH696" s="993" t="str">
        <f t="shared" si="2751"/>
        <v/>
      </c>
      <c r="CI696" s="993" t="str">
        <f t="shared" si="2751"/>
        <v/>
      </c>
      <c r="CJ696" s="992" t="str">
        <f t="shared" si="2751"/>
        <v/>
      </c>
      <c r="CK696" s="992" t="str">
        <f t="shared" si="2751"/>
        <v/>
      </c>
      <c r="CL696" s="992" t="str">
        <f t="shared" si="2751"/>
        <v/>
      </c>
      <c r="CM696" s="991" t="str">
        <f t="shared" si="2751"/>
        <v/>
      </c>
      <c r="CN696" s="521" t="str">
        <f t="shared" si="2749"/>
        <v/>
      </c>
      <c r="CO696" s="522" t="str">
        <f t="shared" si="2749"/>
        <v/>
      </c>
      <c r="CP696" s="523" t="str">
        <f t="shared" si="2749"/>
        <v/>
      </c>
      <c r="CQ696" s="523" t="str">
        <f t="shared" si="2749"/>
        <v/>
      </c>
      <c r="CR696" s="523" t="str">
        <f t="shared" si="2749"/>
        <v/>
      </c>
      <c r="CS696" s="523" t="str">
        <f t="shared" si="2749"/>
        <v/>
      </c>
      <c r="CT696" s="523" t="str">
        <f t="shared" si="2749"/>
        <v/>
      </c>
      <c r="CU696" s="524" t="str">
        <f t="shared" si="2749"/>
        <v/>
      </c>
      <c r="CV696" s="524" t="str">
        <f t="shared" si="2749"/>
        <v/>
      </c>
      <c r="CW696" s="524" t="str">
        <f t="shared" si="2749"/>
        <v/>
      </c>
      <c r="CX696" s="523" t="str">
        <f t="shared" si="2750"/>
        <v/>
      </c>
      <c r="CY696" s="523" t="str">
        <f t="shared" si="2750"/>
        <v/>
      </c>
      <c r="CZ696" s="523" t="str">
        <f t="shared" si="2750"/>
        <v/>
      </c>
      <c r="DA696" s="523" t="str">
        <f t="shared" si="2750"/>
        <v/>
      </c>
      <c r="DB696" s="523" t="str">
        <f t="shared" si="2750"/>
        <v/>
      </c>
      <c r="DC696" s="522" t="str">
        <f t="shared" si="2750"/>
        <v/>
      </c>
      <c r="DD696" s="521" t="str">
        <f t="shared" si="2750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315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4"/>
        <v/>
      </c>
      <c r="CA697" s="574" t="str">
        <f t="shared" si="2745"/>
        <v/>
      </c>
      <c r="CB697" s="574" t="str">
        <f t="shared" si="2746"/>
        <v/>
      </c>
      <c r="CC697" s="669" t="str">
        <f t="shared" si="2747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296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4"/>
        <v/>
      </c>
      <c r="CA698" s="582" t="str">
        <f t="shared" si="2745"/>
        <v/>
      </c>
      <c r="CB698" s="582" t="str">
        <f t="shared" si="2746"/>
        <v/>
      </c>
      <c r="CC698" s="670" t="str">
        <f t="shared" si="2747"/>
        <v/>
      </c>
      <c r="CD698" s="988" t="str">
        <f t="shared" ref="CD698:CM698" si="276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1"/>
        <v/>
      </c>
      <c r="CF698" s="989" t="str">
        <f t="shared" si="2761"/>
        <v/>
      </c>
      <c r="CG698" s="989" t="str">
        <f t="shared" si="2761"/>
        <v/>
      </c>
      <c r="CH698" s="990" t="str">
        <f t="shared" si="2761"/>
        <v/>
      </c>
      <c r="CI698" s="990" t="str">
        <f t="shared" si="2761"/>
        <v/>
      </c>
      <c r="CJ698" s="989" t="str">
        <f t="shared" si="2761"/>
        <v/>
      </c>
      <c r="CK698" s="989" t="str">
        <f t="shared" si="2761"/>
        <v/>
      </c>
      <c r="CL698" s="989" t="str">
        <f t="shared" si="2761"/>
        <v/>
      </c>
      <c r="CM698" s="988" t="str">
        <f t="shared" si="2761"/>
        <v/>
      </c>
      <c r="CN698" s="533" t="str">
        <f t="shared" ref="CN698:CW701" si="2762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2"/>
        <v/>
      </c>
      <c r="CP698" s="535" t="str">
        <f t="shared" si="2762"/>
        <v/>
      </c>
      <c r="CQ698" s="535" t="str">
        <f t="shared" si="2762"/>
        <v/>
      </c>
      <c r="CR698" s="535" t="str">
        <f t="shared" si="2762"/>
        <v/>
      </c>
      <c r="CS698" s="535" t="str">
        <f t="shared" si="2762"/>
        <v/>
      </c>
      <c r="CT698" s="535" t="str">
        <f t="shared" si="2762"/>
        <v/>
      </c>
      <c r="CU698" s="536" t="str">
        <f t="shared" si="2762"/>
        <v/>
      </c>
      <c r="CV698" s="536" t="str">
        <f t="shared" si="2762"/>
        <v/>
      </c>
      <c r="CW698" s="536" t="str">
        <f t="shared" si="2762"/>
        <v/>
      </c>
      <c r="CX698" s="535" t="str">
        <f t="shared" ref="CX698:DD701" si="276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3"/>
        <v/>
      </c>
      <c r="CZ698" s="535" t="str">
        <f t="shared" si="2763"/>
        <v/>
      </c>
      <c r="DA698" s="535" t="str">
        <f t="shared" si="2763"/>
        <v/>
      </c>
      <c r="DB698" s="535" t="str">
        <f t="shared" si="2763"/>
        <v/>
      </c>
      <c r="DC698" s="534" t="str">
        <f t="shared" si="2763"/>
        <v/>
      </c>
      <c r="DD698" s="533" t="str">
        <f t="shared" si="2763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292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4"/>
        <v/>
      </c>
      <c r="CA699" s="582" t="str">
        <f t="shared" si="2745"/>
        <v/>
      </c>
      <c r="CB699" s="582" t="str">
        <f t="shared" si="2746"/>
        <v/>
      </c>
      <c r="CC699" s="670" t="str">
        <f t="shared" si="2747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4"/>
        <v/>
      </c>
      <c r="CG699" s="989" t="str">
        <f t="shared" si="2764"/>
        <v/>
      </c>
      <c r="CH699" s="990" t="str">
        <f t="shared" si="2764"/>
        <v/>
      </c>
      <c r="CI699" s="990" t="str">
        <f t="shared" si="2764"/>
        <v/>
      </c>
      <c r="CJ699" s="989" t="str">
        <f t="shared" si="2764"/>
        <v/>
      </c>
      <c r="CK699" s="989" t="str">
        <f t="shared" si="2764"/>
        <v/>
      </c>
      <c r="CL699" s="989" t="str">
        <f t="shared" si="2764"/>
        <v/>
      </c>
      <c r="CM699" s="988" t="str">
        <f t="shared" si="2764"/>
        <v/>
      </c>
      <c r="CN699" s="533" t="str">
        <f t="shared" si="2762"/>
        <v/>
      </c>
      <c r="CO699" s="534" t="str">
        <f t="shared" si="2762"/>
        <v/>
      </c>
      <c r="CP699" s="535" t="str">
        <f t="shared" si="2762"/>
        <v/>
      </c>
      <c r="CQ699" s="535" t="str">
        <f t="shared" si="2762"/>
        <v/>
      </c>
      <c r="CR699" s="535" t="str">
        <f t="shared" si="2762"/>
        <v/>
      </c>
      <c r="CS699" s="535" t="str">
        <f t="shared" si="2762"/>
        <v/>
      </c>
      <c r="CT699" s="535" t="str">
        <f t="shared" si="2762"/>
        <v/>
      </c>
      <c r="CU699" s="536" t="str">
        <f t="shared" si="2762"/>
        <v/>
      </c>
      <c r="CV699" s="536" t="str">
        <f t="shared" si="2762"/>
        <v/>
      </c>
      <c r="CW699" s="536" t="str">
        <f t="shared" si="2762"/>
        <v/>
      </c>
      <c r="CX699" s="535" t="str">
        <f t="shared" si="2763"/>
        <v/>
      </c>
      <c r="CY699" s="535" t="str">
        <f t="shared" si="2763"/>
        <v/>
      </c>
      <c r="CZ699" s="535" t="str">
        <f t="shared" si="2763"/>
        <v/>
      </c>
      <c r="DA699" s="535" t="str">
        <f t="shared" si="2763"/>
        <v/>
      </c>
      <c r="DB699" s="535" t="str">
        <f t="shared" si="2763"/>
        <v/>
      </c>
      <c r="DC699" s="534" t="str">
        <f t="shared" si="2763"/>
        <v/>
      </c>
      <c r="DD699" s="533" t="str">
        <f t="shared" si="2763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4"/>
        <v/>
      </c>
      <c r="CA700" s="582" t="str">
        <f t="shared" si="2745"/>
        <v/>
      </c>
      <c r="CB700" s="582" t="str">
        <f t="shared" si="2746"/>
        <v/>
      </c>
      <c r="CC700" s="670" t="str">
        <f t="shared" si="2747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4"/>
        <v/>
      </c>
      <c r="CF700" s="989" t="str">
        <f t="shared" si="2764"/>
        <v/>
      </c>
      <c r="CG700" s="989" t="str">
        <f t="shared" si="2764"/>
        <v/>
      </c>
      <c r="CH700" s="990" t="str">
        <f t="shared" si="2764"/>
        <v/>
      </c>
      <c r="CI700" s="990" t="str">
        <f t="shared" si="2764"/>
        <v/>
      </c>
      <c r="CJ700" s="989" t="str">
        <f t="shared" si="2764"/>
        <v/>
      </c>
      <c r="CK700" s="989" t="str">
        <f t="shared" si="2764"/>
        <v/>
      </c>
      <c r="CL700" s="989" t="str">
        <f t="shared" si="2764"/>
        <v/>
      </c>
      <c r="CM700" s="988" t="str">
        <f t="shared" si="2764"/>
        <v/>
      </c>
      <c r="CN700" s="533" t="str">
        <f t="shared" si="2762"/>
        <v/>
      </c>
      <c r="CO700" s="534" t="str">
        <f t="shared" si="2762"/>
        <v/>
      </c>
      <c r="CP700" s="535" t="str">
        <f t="shared" si="2762"/>
        <v/>
      </c>
      <c r="CQ700" s="535" t="str">
        <f t="shared" si="2762"/>
        <v/>
      </c>
      <c r="CR700" s="535" t="str">
        <f t="shared" si="2762"/>
        <v/>
      </c>
      <c r="CS700" s="535" t="str">
        <f t="shared" si="2762"/>
        <v/>
      </c>
      <c r="CT700" s="535" t="str">
        <f t="shared" si="2762"/>
        <v/>
      </c>
      <c r="CU700" s="536" t="str">
        <f t="shared" si="2762"/>
        <v/>
      </c>
      <c r="CV700" s="536" t="str">
        <f t="shared" si="2762"/>
        <v/>
      </c>
      <c r="CW700" s="536" t="str">
        <f t="shared" si="2762"/>
        <v/>
      </c>
      <c r="CX700" s="535" t="str">
        <f t="shared" si="2763"/>
        <v/>
      </c>
      <c r="CY700" s="535" t="str">
        <f t="shared" si="2763"/>
        <v/>
      </c>
      <c r="CZ700" s="535" t="str">
        <f t="shared" si="2763"/>
        <v/>
      </c>
      <c r="DA700" s="535" t="str">
        <f t="shared" si="2763"/>
        <v/>
      </c>
      <c r="DB700" s="535" t="str">
        <f t="shared" si="2763"/>
        <v/>
      </c>
      <c r="DC700" s="534" t="str">
        <f t="shared" si="2763"/>
        <v/>
      </c>
      <c r="DD700" s="533" t="str">
        <f t="shared" si="2763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226</v>
      </c>
      <c r="B701" s="615" t="str">
        <f t="shared" ref="B701:K701" si="2765">IF(B698="","",B698*B699*B700/B$46/365/$G$1)</f>
        <v/>
      </c>
      <c r="C701" s="615" t="str">
        <f t="shared" si="2765"/>
        <v/>
      </c>
      <c r="D701" s="615" t="str">
        <f t="shared" si="2765"/>
        <v/>
      </c>
      <c r="E701" s="615" t="str">
        <f t="shared" si="2765"/>
        <v/>
      </c>
      <c r="F701" s="615" t="str">
        <f t="shared" si="2765"/>
        <v/>
      </c>
      <c r="G701" s="615" t="str">
        <f t="shared" si="2765"/>
        <v/>
      </c>
      <c r="H701" s="615" t="str">
        <f t="shared" si="2765"/>
        <v/>
      </c>
      <c r="I701" s="615" t="str">
        <f t="shared" si="2765"/>
        <v/>
      </c>
      <c r="J701" s="615" t="str">
        <f t="shared" si="2765"/>
        <v/>
      </c>
      <c r="K701" s="615" t="str">
        <f t="shared" si="2765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6">IF(T698="","",T698*T699*T700/T$46/365/$G$1)</f>
        <v/>
      </c>
      <c r="U701" s="615" t="str">
        <f t="shared" si="2766"/>
        <v/>
      </c>
      <c r="V701" s="615" t="str">
        <f t="shared" si="2766"/>
        <v/>
      </c>
      <c r="W701" s="615" t="str">
        <f t="shared" si="2766"/>
        <v/>
      </c>
      <c r="X701" s="615" t="str">
        <f t="shared" si="2766"/>
        <v/>
      </c>
      <c r="Y701" s="615" t="str">
        <f t="shared" si="2766"/>
        <v/>
      </c>
      <c r="Z701" s="615" t="str">
        <f t="shared" si="2766"/>
        <v/>
      </c>
      <c r="AA701" s="615" t="str">
        <f t="shared" si="2766"/>
        <v/>
      </c>
      <c r="AB701" s="615" t="str">
        <f t="shared" si="2766"/>
        <v/>
      </c>
      <c r="AC701" s="615" t="str">
        <f t="shared" si="2766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7">IF(AL698="","",AL698*AL699*AL700/AL$46/365/$G$1)</f>
        <v/>
      </c>
      <c r="AM701" s="615" t="str">
        <f t="shared" si="2767"/>
        <v/>
      </c>
      <c r="AN701" s="615" t="str">
        <f t="shared" si="2767"/>
        <v/>
      </c>
      <c r="AO701" s="615" t="str">
        <f t="shared" si="2767"/>
        <v/>
      </c>
      <c r="AP701" s="615" t="str">
        <f t="shared" si="2767"/>
        <v/>
      </c>
      <c r="AQ701" s="615" t="str">
        <f t="shared" si="2767"/>
        <v/>
      </c>
      <c r="AR701" s="615" t="str">
        <f t="shared" si="2767"/>
        <v/>
      </c>
      <c r="AS701" s="615" t="str">
        <f t="shared" si="2767"/>
        <v/>
      </c>
      <c r="AT701" s="615" t="str">
        <f t="shared" si="2767"/>
        <v/>
      </c>
      <c r="AU701" s="615" t="str">
        <f t="shared" si="2767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8">IF(BD698="","",BD698*BD699*BD700/BD$46/365/$G$1)</f>
        <v/>
      </c>
      <c r="BE701" s="1202" t="str">
        <f t="shared" si="2768"/>
        <v/>
      </c>
      <c r="BF701" s="1202" t="str">
        <f t="shared" si="2768"/>
        <v/>
      </c>
      <c r="BG701" s="1202" t="str">
        <f t="shared" si="2768"/>
        <v/>
      </c>
      <c r="BH701" s="1202" t="str">
        <f t="shared" si="2768"/>
        <v/>
      </c>
      <c r="BI701" s="1202" t="str">
        <f t="shared" si="2768"/>
        <v/>
      </c>
      <c r="BJ701" s="1202" t="str">
        <f t="shared" si="2768"/>
        <v/>
      </c>
      <c r="BK701" s="1202" t="str">
        <f t="shared" si="2768"/>
        <v/>
      </c>
      <c r="BL701" s="1202" t="str">
        <f t="shared" si="2768"/>
        <v/>
      </c>
      <c r="BM701" s="1202" t="str">
        <f t="shared" si="2768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4"/>
        <v/>
      </c>
      <c r="CA701" s="607" t="str">
        <f t="shared" si="2745"/>
        <v/>
      </c>
      <c r="CB701" s="607" t="str">
        <f t="shared" si="2746"/>
        <v/>
      </c>
      <c r="CC701" s="673" t="str">
        <f t="shared" si="2747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4"/>
        <v/>
      </c>
      <c r="CF701" s="992" t="str">
        <f t="shared" si="2764"/>
        <v/>
      </c>
      <c r="CG701" s="992" t="str">
        <f t="shared" si="2764"/>
        <v/>
      </c>
      <c r="CH701" s="993" t="str">
        <f t="shared" si="2764"/>
        <v/>
      </c>
      <c r="CI701" s="993" t="str">
        <f t="shared" si="2764"/>
        <v/>
      </c>
      <c r="CJ701" s="992" t="str">
        <f t="shared" si="2764"/>
        <v/>
      </c>
      <c r="CK701" s="992" t="str">
        <f t="shared" si="2764"/>
        <v/>
      </c>
      <c r="CL701" s="992" t="str">
        <f t="shared" si="2764"/>
        <v/>
      </c>
      <c r="CM701" s="991" t="str">
        <f t="shared" si="2764"/>
        <v/>
      </c>
      <c r="CN701" s="521" t="str">
        <f t="shared" si="2762"/>
        <v/>
      </c>
      <c r="CO701" s="522" t="str">
        <f t="shared" si="2762"/>
        <v/>
      </c>
      <c r="CP701" s="523" t="str">
        <f t="shared" si="2762"/>
        <v/>
      </c>
      <c r="CQ701" s="523" t="str">
        <f t="shared" si="2762"/>
        <v/>
      </c>
      <c r="CR701" s="523" t="str">
        <f t="shared" si="2762"/>
        <v/>
      </c>
      <c r="CS701" s="523" t="str">
        <f t="shared" si="2762"/>
        <v/>
      </c>
      <c r="CT701" s="523" t="str">
        <f t="shared" si="2762"/>
        <v/>
      </c>
      <c r="CU701" s="524" t="str">
        <f t="shared" si="2762"/>
        <v/>
      </c>
      <c r="CV701" s="524" t="str">
        <f t="shared" si="2762"/>
        <v/>
      </c>
      <c r="CW701" s="524" t="str">
        <f t="shared" si="2762"/>
        <v/>
      </c>
      <c r="CX701" s="523" t="str">
        <f t="shared" si="2763"/>
        <v/>
      </c>
      <c r="CY701" s="523" t="str">
        <f t="shared" si="2763"/>
        <v/>
      </c>
      <c r="CZ701" s="523" t="str">
        <f t="shared" si="2763"/>
        <v/>
      </c>
      <c r="DA701" s="523" t="str">
        <f t="shared" si="2763"/>
        <v/>
      </c>
      <c r="DB701" s="523" t="str">
        <f t="shared" si="2763"/>
        <v/>
      </c>
      <c r="DC701" s="522" t="str">
        <f t="shared" si="2763"/>
        <v/>
      </c>
      <c r="DD701" s="521" t="str">
        <f t="shared" si="2763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316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317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300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69">IF(DE704&lt;3,"",(SUM(B704:R704)-MIN(B704:R704)-MAX(B704:R704))/(DE704-2))</f>
        <v/>
      </c>
      <c r="CA704" s="582" t="str">
        <f t="shared" ref="CA704:CA727" si="2770">IF(DF704&lt;3,"",(SUM(T704:AJ704)-MIN(T704:AJ704)-MAX(T704:AJ704))/(DF704-2))</f>
        <v/>
      </c>
      <c r="CB704" s="582" t="str">
        <f t="shared" ref="CB704:CB727" si="2771">IF(DG704&lt;3,"",(SUM(AL704:BB704)-MIN(AL704:BB704)-MAX(AL704:BB704))/(DG704-2))</f>
        <v/>
      </c>
      <c r="CC704" s="670" t="str">
        <f t="shared" ref="CC704:CC727" si="2772">IF(DH704&lt;3,"",(SUM(BD704:BT704)-MIN(BD704:BT704)-MAX(BD704:BT704))/(DH704-2))</f>
        <v/>
      </c>
      <c r="CD704" s="988" t="str">
        <f t="shared" ref="CD704:CI707" si="277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3"/>
        <v/>
      </c>
      <c r="CF704" s="989" t="str">
        <f t="shared" si="2773"/>
        <v/>
      </c>
      <c r="CG704" s="989" t="str">
        <f t="shared" si="2773"/>
        <v/>
      </c>
      <c r="CH704" s="990" t="str">
        <f t="shared" si="2773"/>
        <v/>
      </c>
      <c r="CI704" s="990" t="str">
        <f t="shared" si="2773"/>
        <v/>
      </c>
      <c r="CJ704" s="989" t="str">
        <f t="shared" ref="CJ704:CM707" si="2774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4"/>
        <v/>
      </c>
      <c r="CL704" s="989" t="str">
        <f t="shared" si="2774"/>
        <v/>
      </c>
      <c r="CM704" s="988" t="str">
        <f t="shared" si="2774"/>
        <v/>
      </c>
      <c r="CN704" s="533" t="str">
        <f t="shared" ref="CN704:CW708" si="2775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5"/>
        <v/>
      </c>
      <c r="CP704" s="535" t="str">
        <f t="shared" si="2775"/>
        <v/>
      </c>
      <c r="CQ704" s="535" t="str">
        <f t="shared" si="2775"/>
        <v/>
      </c>
      <c r="CR704" s="535" t="str">
        <f t="shared" si="2775"/>
        <v/>
      </c>
      <c r="CS704" s="535" t="str">
        <f t="shared" si="2775"/>
        <v/>
      </c>
      <c r="CT704" s="535" t="str">
        <f t="shared" si="2775"/>
        <v/>
      </c>
      <c r="CU704" s="536" t="str">
        <f t="shared" si="2775"/>
        <v/>
      </c>
      <c r="CV704" s="536" t="str">
        <f t="shared" si="2775"/>
        <v/>
      </c>
      <c r="CW704" s="536" t="str">
        <f t="shared" si="2775"/>
        <v/>
      </c>
      <c r="CX704" s="535" t="str">
        <f t="shared" ref="CX704:DD708" si="277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6"/>
        <v/>
      </c>
      <c r="CZ704" s="535" t="str">
        <f t="shared" si="2776"/>
        <v/>
      </c>
      <c r="DA704" s="535" t="str">
        <f t="shared" si="2776"/>
        <v/>
      </c>
      <c r="DB704" s="535" t="str">
        <f t="shared" si="2776"/>
        <v/>
      </c>
      <c r="DC704" s="534" t="str">
        <f t="shared" si="2776"/>
        <v/>
      </c>
      <c r="DD704" s="533" t="str">
        <f t="shared" si="2776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301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69"/>
        <v/>
      </c>
      <c r="CA705" s="582" t="str">
        <f t="shared" si="2770"/>
        <v/>
      </c>
      <c r="CB705" s="582" t="str">
        <f t="shared" si="2771"/>
        <v/>
      </c>
      <c r="CC705" s="670" t="str">
        <f t="shared" si="2772"/>
        <v/>
      </c>
      <c r="CD705" s="988" t="str">
        <f t="shared" si="2773"/>
        <v/>
      </c>
      <c r="CE705" s="989" t="str">
        <f t="shared" si="2773"/>
        <v/>
      </c>
      <c r="CF705" s="989" t="str">
        <f t="shared" si="2773"/>
        <v/>
      </c>
      <c r="CG705" s="989" t="str">
        <f t="shared" si="2773"/>
        <v/>
      </c>
      <c r="CH705" s="990" t="str">
        <f t="shared" si="2773"/>
        <v/>
      </c>
      <c r="CI705" s="990" t="str">
        <f t="shared" si="2773"/>
        <v/>
      </c>
      <c r="CJ705" s="989" t="str">
        <f t="shared" si="2774"/>
        <v/>
      </c>
      <c r="CK705" s="989" t="str">
        <f t="shared" si="2774"/>
        <v/>
      </c>
      <c r="CL705" s="989" t="str">
        <f t="shared" si="2774"/>
        <v/>
      </c>
      <c r="CM705" s="988" t="str">
        <f t="shared" si="2774"/>
        <v/>
      </c>
      <c r="CN705" s="533" t="str">
        <f t="shared" si="2775"/>
        <v/>
      </c>
      <c r="CO705" s="534" t="str">
        <f t="shared" si="2775"/>
        <v/>
      </c>
      <c r="CP705" s="535" t="str">
        <f t="shared" si="2775"/>
        <v/>
      </c>
      <c r="CQ705" s="535" t="str">
        <f t="shared" si="2775"/>
        <v/>
      </c>
      <c r="CR705" s="535" t="str">
        <f t="shared" si="2775"/>
        <v/>
      </c>
      <c r="CS705" s="535" t="str">
        <f t="shared" si="2775"/>
        <v/>
      </c>
      <c r="CT705" s="535" t="str">
        <f t="shared" si="2775"/>
        <v/>
      </c>
      <c r="CU705" s="536" t="str">
        <f t="shared" si="2775"/>
        <v/>
      </c>
      <c r="CV705" s="536" t="str">
        <f t="shared" si="2775"/>
        <v/>
      </c>
      <c r="CW705" s="536" t="str">
        <f t="shared" si="2775"/>
        <v/>
      </c>
      <c r="CX705" s="535" t="str">
        <f t="shared" si="2776"/>
        <v/>
      </c>
      <c r="CY705" s="535" t="str">
        <f t="shared" si="2776"/>
        <v/>
      </c>
      <c r="CZ705" s="535" t="str">
        <f t="shared" si="2776"/>
        <v/>
      </c>
      <c r="DA705" s="535" t="str">
        <f t="shared" si="2776"/>
        <v/>
      </c>
      <c r="DB705" s="535" t="str">
        <f t="shared" si="2776"/>
        <v/>
      </c>
      <c r="DC705" s="534" t="str">
        <f t="shared" si="2776"/>
        <v/>
      </c>
      <c r="DD705" s="533" t="str">
        <f t="shared" si="2776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287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69"/>
        <v/>
      </c>
      <c r="CA706" s="582" t="str">
        <f t="shared" si="2770"/>
        <v/>
      </c>
      <c r="CB706" s="582" t="str">
        <f t="shared" si="2771"/>
        <v/>
      </c>
      <c r="CC706" s="670" t="str">
        <f t="shared" si="2772"/>
        <v/>
      </c>
      <c r="CD706" s="988" t="str">
        <f t="shared" si="2773"/>
        <v/>
      </c>
      <c r="CE706" s="989" t="str">
        <f t="shared" si="2773"/>
        <v/>
      </c>
      <c r="CF706" s="989" t="str">
        <f t="shared" si="2773"/>
        <v/>
      </c>
      <c r="CG706" s="989" t="str">
        <f t="shared" si="2773"/>
        <v/>
      </c>
      <c r="CH706" s="990" t="str">
        <f t="shared" si="2773"/>
        <v/>
      </c>
      <c r="CI706" s="990" t="str">
        <f t="shared" si="2773"/>
        <v/>
      </c>
      <c r="CJ706" s="989" t="str">
        <f t="shared" si="2774"/>
        <v/>
      </c>
      <c r="CK706" s="989" t="str">
        <f t="shared" si="2774"/>
        <v/>
      </c>
      <c r="CL706" s="989" t="str">
        <f t="shared" si="2774"/>
        <v/>
      </c>
      <c r="CM706" s="988" t="str">
        <f t="shared" si="2774"/>
        <v/>
      </c>
      <c r="CN706" s="533" t="str">
        <f t="shared" si="2775"/>
        <v/>
      </c>
      <c r="CO706" s="534" t="str">
        <f t="shared" si="2775"/>
        <v/>
      </c>
      <c r="CP706" s="535" t="str">
        <f t="shared" si="2775"/>
        <v/>
      </c>
      <c r="CQ706" s="535" t="str">
        <f t="shared" si="2775"/>
        <v/>
      </c>
      <c r="CR706" s="535" t="str">
        <f t="shared" si="2775"/>
        <v/>
      </c>
      <c r="CS706" s="535" t="str">
        <f t="shared" si="2775"/>
        <v/>
      </c>
      <c r="CT706" s="535" t="str">
        <f t="shared" si="2775"/>
        <v/>
      </c>
      <c r="CU706" s="536" t="str">
        <f t="shared" si="2775"/>
        <v/>
      </c>
      <c r="CV706" s="536" t="str">
        <f t="shared" si="2775"/>
        <v/>
      </c>
      <c r="CW706" s="536" t="str">
        <f t="shared" si="2775"/>
        <v/>
      </c>
      <c r="CX706" s="535" t="str">
        <f t="shared" si="2776"/>
        <v/>
      </c>
      <c r="CY706" s="535" t="str">
        <f t="shared" si="2776"/>
        <v/>
      </c>
      <c r="CZ706" s="535" t="str">
        <f t="shared" si="2776"/>
        <v/>
      </c>
      <c r="DA706" s="535" t="str">
        <f t="shared" si="2776"/>
        <v/>
      </c>
      <c r="DB706" s="535" t="str">
        <f t="shared" si="2776"/>
        <v/>
      </c>
      <c r="DC706" s="534" t="str">
        <f t="shared" si="2776"/>
        <v/>
      </c>
      <c r="DD706" s="533" t="str">
        <f t="shared" si="2776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318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69"/>
        <v/>
      </c>
      <c r="CA707" s="582" t="str">
        <f t="shared" si="2770"/>
        <v/>
      </c>
      <c r="CB707" s="582" t="str">
        <f t="shared" si="2771"/>
        <v/>
      </c>
      <c r="CC707" s="670" t="str">
        <f t="shared" si="2772"/>
        <v/>
      </c>
      <c r="CD707" s="988" t="str">
        <f t="shared" si="2773"/>
        <v/>
      </c>
      <c r="CE707" s="989" t="str">
        <f t="shared" si="2773"/>
        <v/>
      </c>
      <c r="CF707" s="989" t="str">
        <f t="shared" si="2773"/>
        <v/>
      </c>
      <c r="CG707" s="989" t="str">
        <f t="shared" si="2773"/>
        <v/>
      </c>
      <c r="CH707" s="990" t="str">
        <f t="shared" si="2773"/>
        <v/>
      </c>
      <c r="CI707" s="990" t="str">
        <f t="shared" si="2773"/>
        <v/>
      </c>
      <c r="CJ707" s="989" t="str">
        <f t="shared" si="2774"/>
        <v/>
      </c>
      <c r="CK707" s="989" t="str">
        <f t="shared" si="2774"/>
        <v/>
      </c>
      <c r="CL707" s="989" t="str">
        <f t="shared" si="2774"/>
        <v/>
      </c>
      <c r="CM707" s="988" t="str">
        <f t="shared" si="2774"/>
        <v/>
      </c>
      <c r="CN707" s="533" t="str">
        <f t="shared" si="2775"/>
        <v/>
      </c>
      <c r="CO707" s="534" t="str">
        <f t="shared" si="2775"/>
        <v/>
      </c>
      <c r="CP707" s="535" t="str">
        <f t="shared" si="2775"/>
        <v/>
      </c>
      <c r="CQ707" s="535" t="str">
        <f t="shared" si="2775"/>
        <v/>
      </c>
      <c r="CR707" s="535" t="str">
        <f t="shared" si="2775"/>
        <v/>
      </c>
      <c r="CS707" s="535" t="str">
        <f t="shared" si="2775"/>
        <v/>
      </c>
      <c r="CT707" s="535" t="str">
        <f t="shared" si="2775"/>
        <v/>
      </c>
      <c r="CU707" s="536" t="str">
        <f t="shared" si="2775"/>
        <v/>
      </c>
      <c r="CV707" s="536" t="str">
        <f t="shared" si="2775"/>
        <v/>
      </c>
      <c r="CW707" s="536" t="str">
        <f t="shared" si="2775"/>
        <v/>
      </c>
      <c r="CX707" s="535" t="str">
        <f t="shared" si="2776"/>
        <v/>
      </c>
      <c r="CY707" s="535" t="str">
        <f t="shared" si="2776"/>
        <v/>
      </c>
      <c r="CZ707" s="535" t="str">
        <f t="shared" si="2776"/>
        <v/>
      </c>
      <c r="DA707" s="535" t="str">
        <f t="shared" si="2776"/>
        <v/>
      </c>
      <c r="DB707" s="535" t="str">
        <f t="shared" si="2776"/>
        <v/>
      </c>
      <c r="DC707" s="534" t="str">
        <f t="shared" si="2776"/>
        <v/>
      </c>
      <c r="DD707" s="533" t="str">
        <f t="shared" si="2776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319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760</v>
      </c>
      <c r="BW708" s="591">
        <f>'Data 2'!BW63</f>
        <v>2760</v>
      </c>
      <c r="BX708" s="591">
        <f>'Data 2'!BX63</f>
        <v>0</v>
      </c>
      <c r="BY708" s="591">
        <f>'Data 2'!BY63</f>
        <v>0</v>
      </c>
      <c r="BZ708" s="582">
        <f t="shared" si="2769"/>
        <v>0</v>
      </c>
      <c r="CA708" s="582">
        <f t="shared" si="2770"/>
        <v>0</v>
      </c>
      <c r="CB708" s="582">
        <f t="shared" si="2771"/>
        <v>0</v>
      </c>
      <c r="CC708" s="670">
        <f t="shared" si="2772"/>
        <v>0</v>
      </c>
      <c r="CD708" s="988">
        <f t="shared" ref="CD708:CM708" si="277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7"/>
        <v>0</v>
      </c>
      <c r="CF708" s="989">
        <f t="shared" si="2777"/>
        <v>0</v>
      </c>
      <c r="CG708" s="989">
        <f t="shared" si="2777"/>
        <v>0</v>
      </c>
      <c r="CH708" s="990">
        <f t="shared" si="2777"/>
        <v>0</v>
      </c>
      <c r="CI708" s="990">
        <f t="shared" si="2777"/>
        <v>0</v>
      </c>
      <c r="CJ708" s="989">
        <f t="shared" si="2777"/>
        <v>0</v>
      </c>
      <c r="CK708" s="989">
        <f t="shared" si="2777"/>
        <v>0</v>
      </c>
      <c r="CL708" s="989">
        <f t="shared" si="2777"/>
        <v>0</v>
      </c>
      <c r="CM708" s="988">
        <f t="shared" si="2777"/>
        <v>0</v>
      </c>
      <c r="CN708" s="533" t="str">
        <f t="shared" si="2775"/>
        <v/>
      </c>
      <c r="CO708" s="534" t="str">
        <f t="shared" si="2775"/>
        <v/>
      </c>
      <c r="CP708" s="535" t="str">
        <f t="shared" si="2775"/>
        <v/>
      </c>
      <c r="CQ708" s="535" t="str">
        <f t="shared" si="2775"/>
        <v/>
      </c>
      <c r="CR708" s="535">
        <f t="shared" si="2775"/>
        <v>0</v>
      </c>
      <c r="CS708" s="535">
        <f t="shared" si="2775"/>
        <v>0</v>
      </c>
      <c r="CT708" s="535">
        <f t="shared" si="2775"/>
        <v>0</v>
      </c>
      <c r="CU708" s="536">
        <f t="shared" si="2775"/>
        <v>0</v>
      </c>
      <c r="CV708" s="536">
        <f t="shared" si="2775"/>
        <v>0</v>
      </c>
      <c r="CW708" s="536">
        <f t="shared" si="2775"/>
        <v>0</v>
      </c>
      <c r="CX708" s="535">
        <f t="shared" si="2776"/>
        <v>0</v>
      </c>
      <c r="CY708" s="535">
        <f t="shared" si="2776"/>
        <v>0</v>
      </c>
      <c r="CZ708" s="535">
        <f t="shared" si="2776"/>
        <v>0</v>
      </c>
      <c r="DA708" s="535">
        <f t="shared" si="2776"/>
        <v>0</v>
      </c>
      <c r="DB708" s="535" t="str">
        <f t="shared" si="2776"/>
        <v/>
      </c>
      <c r="DC708" s="534" t="str">
        <f t="shared" si="2776"/>
        <v/>
      </c>
      <c r="DD708" s="533" t="str">
        <f t="shared" si="2776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320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69"/>
        <v/>
      </c>
      <c r="CA709" s="574" t="str">
        <f t="shared" si="2770"/>
        <v/>
      </c>
      <c r="CB709" s="574" t="str">
        <f t="shared" si="2771"/>
        <v/>
      </c>
      <c r="CC709" s="669" t="str">
        <f t="shared" si="2772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300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69"/>
        <v/>
      </c>
      <c r="CA710" s="582" t="str">
        <f t="shared" si="2770"/>
        <v/>
      </c>
      <c r="CB710" s="582" t="str">
        <f t="shared" si="2771"/>
        <v/>
      </c>
      <c r="CC710" s="670" t="str">
        <f t="shared" si="2772"/>
        <v/>
      </c>
      <c r="CD710" s="988" t="str">
        <f t="shared" ref="CD710:CI713" si="277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8"/>
        <v/>
      </c>
      <c r="CF710" s="989" t="str">
        <f t="shared" si="2778"/>
        <v/>
      </c>
      <c r="CG710" s="989" t="str">
        <f t="shared" si="2778"/>
        <v/>
      </c>
      <c r="CH710" s="990" t="str">
        <f t="shared" si="2778"/>
        <v/>
      </c>
      <c r="CI710" s="990" t="str">
        <f t="shared" si="2778"/>
        <v/>
      </c>
      <c r="CJ710" s="989" t="str">
        <f t="shared" ref="CJ710:CM713" si="2779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79"/>
        <v/>
      </c>
      <c r="CL710" s="989" t="str">
        <f t="shared" si="2779"/>
        <v/>
      </c>
      <c r="CM710" s="988" t="str">
        <f t="shared" si="2779"/>
        <v/>
      </c>
      <c r="CN710" s="533" t="str">
        <f t="shared" ref="CN710:CW714" si="2780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0"/>
        <v/>
      </c>
      <c r="CP710" s="535" t="str">
        <f t="shared" si="2780"/>
        <v/>
      </c>
      <c r="CQ710" s="535" t="str">
        <f t="shared" si="2780"/>
        <v/>
      </c>
      <c r="CR710" s="535" t="str">
        <f t="shared" si="2780"/>
        <v/>
      </c>
      <c r="CS710" s="535" t="str">
        <f t="shared" si="2780"/>
        <v/>
      </c>
      <c r="CT710" s="535" t="str">
        <f t="shared" si="2780"/>
        <v/>
      </c>
      <c r="CU710" s="536" t="str">
        <f t="shared" si="2780"/>
        <v/>
      </c>
      <c r="CV710" s="536" t="str">
        <f t="shared" si="2780"/>
        <v/>
      </c>
      <c r="CW710" s="536" t="str">
        <f t="shared" si="2780"/>
        <v/>
      </c>
      <c r="CX710" s="535" t="str">
        <f t="shared" ref="CX710:DD714" si="278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1"/>
        <v/>
      </c>
      <c r="CZ710" s="535" t="str">
        <f t="shared" si="2781"/>
        <v/>
      </c>
      <c r="DA710" s="535" t="str">
        <f t="shared" si="2781"/>
        <v/>
      </c>
      <c r="DB710" s="535" t="str">
        <f t="shared" si="2781"/>
        <v/>
      </c>
      <c r="DC710" s="534" t="str">
        <f t="shared" si="2781"/>
        <v/>
      </c>
      <c r="DD710" s="533" t="str">
        <f t="shared" si="2781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301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69"/>
        <v/>
      </c>
      <c r="CA711" s="582" t="str">
        <f t="shared" si="2770"/>
        <v/>
      </c>
      <c r="CB711" s="582" t="str">
        <f t="shared" si="2771"/>
        <v/>
      </c>
      <c r="CC711" s="670" t="str">
        <f t="shared" si="2772"/>
        <v/>
      </c>
      <c r="CD711" s="988" t="str">
        <f t="shared" si="2778"/>
        <v/>
      </c>
      <c r="CE711" s="989" t="str">
        <f t="shared" si="2778"/>
        <v/>
      </c>
      <c r="CF711" s="989" t="str">
        <f t="shared" si="2778"/>
        <v/>
      </c>
      <c r="CG711" s="989" t="str">
        <f t="shared" si="2778"/>
        <v/>
      </c>
      <c r="CH711" s="990" t="str">
        <f t="shared" si="2778"/>
        <v/>
      </c>
      <c r="CI711" s="990" t="str">
        <f t="shared" si="2778"/>
        <v/>
      </c>
      <c r="CJ711" s="989" t="str">
        <f t="shared" si="2779"/>
        <v/>
      </c>
      <c r="CK711" s="989" t="str">
        <f t="shared" si="2779"/>
        <v/>
      </c>
      <c r="CL711" s="989" t="str">
        <f t="shared" si="2779"/>
        <v/>
      </c>
      <c r="CM711" s="988" t="str">
        <f t="shared" si="2779"/>
        <v/>
      </c>
      <c r="CN711" s="533" t="str">
        <f t="shared" si="2780"/>
        <v/>
      </c>
      <c r="CO711" s="534" t="str">
        <f t="shared" si="2780"/>
        <v/>
      </c>
      <c r="CP711" s="535" t="str">
        <f t="shared" si="2780"/>
        <v/>
      </c>
      <c r="CQ711" s="535" t="str">
        <f t="shared" si="2780"/>
        <v/>
      </c>
      <c r="CR711" s="535" t="str">
        <f t="shared" si="2780"/>
        <v/>
      </c>
      <c r="CS711" s="535" t="str">
        <f t="shared" si="2780"/>
        <v/>
      </c>
      <c r="CT711" s="535" t="str">
        <f t="shared" si="2780"/>
        <v/>
      </c>
      <c r="CU711" s="536" t="str">
        <f t="shared" si="2780"/>
        <v/>
      </c>
      <c r="CV711" s="536" t="str">
        <f t="shared" si="2780"/>
        <v/>
      </c>
      <c r="CW711" s="536" t="str">
        <f t="shared" si="2780"/>
        <v/>
      </c>
      <c r="CX711" s="535" t="str">
        <f t="shared" si="2781"/>
        <v/>
      </c>
      <c r="CY711" s="535" t="str">
        <f t="shared" si="2781"/>
        <v/>
      </c>
      <c r="CZ711" s="535" t="str">
        <f t="shared" si="2781"/>
        <v/>
      </c>
      <c r="DA711" s="535" t="str">
        <f t="shared" si="2781"/>
        <v/>
      </c>
      <c r="DB711" s="535" t="str">
        <f t="shared" si="2781"/>
        <v/>
      </c>
      <c r="DC711" s="534" t="str">
        <f t="shared" si="2781"/>
        <v/>
      </c>
      <c r="DD711" s="533" t="str">
        <f t="shared" si="2781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287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69"/>
        <v/>
      </c>
      <c r="CA712" s="582" t="str">
        <f t="shared" si="2770"/>
        <v/>
      </c>
      <c r="CB712" s="582" t="str">
        <f t="shared" si="2771"/>
        <v/>
      </c>
      <c r="CC712" s="670" t="str">
        <f t="shared" si="2772"/>
        <v/>
      </c>
      <c r="CD712" s="988" t="str">
        <f t="shared" si="2778"/>
        <v/>
      </c>
      <c r="CE712" s="989" t="str">
        <f t="shared" si="2778"/>
        <v/>
      </c>
      <c r="CF712" s="989" t="str">
        <f t="shared" si="2778"/>
        <v/>
      </c>
      <c r="CG712" s="989" t="str">
        <f t="shared" si="2778"/>
        <v/>
      </c>
      <c r="CH712" s="990" t="str">
        <f t="shared" si="2778"/>
        <v/>
      </c>
      <c r="CI712" s="990" t="str">
        <f t="shared" si="2778"/>
        <v/>
      </c>
      <c r="CJ712" s="989" t="str">
        <f t="shared" si="2779"/>
        <v/>
      </c>
      <c r="CK712" s="989" t="str">
        <f t="shared" si="2779"/>
        <v/>
      </c>
      <c r="CL712" s="989" t="str">
        <f t="shared" si="2779"/>
        <v/>
      </c>
      <c r="CM712" s="988" t="str">
        <f t="shared" si="2779"/>
        <v/>
      </c>
      <c r="CN712" s="533" t="str">
        <f t="shared" si="2780"/>
        <v/>
      </c>
      <c r="CO712" s="534" t="str">
        <f t="shared" si="2780"/>
        <v/>
      </c>
      <c r="CP712" s="535" t="str">
        <f t="shared" si="2780"/>
        <v/>
      </c>
      <c r="CQ712" s="535" t="str">
        <f t="shared" si="2780"/>
        <v/>
      </c>
      <c r="CR712" s="535" t="str">
        <f t="shared" si="2780"/>
        <v/>
      </c>
      <c r="CS712" s="535" t="str">
        <f t="shared" si="2780"/>
        <v/>
      </c>
      <c r="CT712" s="535" t="str">
        <f t="shared" si="2780"/>
        <v/>
      </c>
      <c r="CU712" s="536" t="str">
        <f t="shared" si="2780"/>
        <v/>
      </c>
      <c r="CV712" s="536" t="str">
        <f t="shared" si="2780"/>
        <v/>
      </c>
      <c r="CW712" s="536" t="str">
        <f t="shared" si="2780"/>
        <v/>
      </c>
      <c r="CX712" s="535" t="str">
        <f t="shared" si="2781"/>
        <v/>
      </c>
      <c r="CY712" s="535" t="str">
        <f t="shared" si="2781"/>
        <v/>
      </c>
      <c r="CZ712" s="535" t="str">
        <f t="shared" si="2781"/>
        <v/>
      </c>
      <c r="DA712" s="535" t="str">
        <f t="shared" si="2781"/>
        <v/>
      </c>
      <c r="DB712" s="535" t="str">
        <f t="shared" si="2781"/>
        <v/>
      </c>
      <c r="DC712" s="534" t="str">
        <f t="shared" si="2781"/>
        <v/>
      </c>
      <c r="DD712" s="533" t="str">
        <f t="shared" si="2781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318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69"/>
        <v/>
      </c>
      <c r="CA713" s="582" t="str">
        <f t="shared" si="2770"/>
        <v/>
      </c>
      <c r="CB713" s="582" t="str">
        <f t="shared" si="2771"/>
        <v/>
      </c>
      <c r="CC713" s="670" t="str">
        <f t="shared" si="2772"/>
        <v/>
      </c>
      <c r="CD713" s="988" t="str">
        <f t="shared" si="2778"/>
        <v/>
      </c>
      <c r="CE713" s="989" t="str">
        <f t="shared" si="2778"/>
        <v/>
      </c>
      <c r="CF713" s="989" t="str">
        <f t="shared" si="2778"/>
        <v/>
      </c>
      <c r="CG713" s="989" t="str">
        <f t="shared" si="2778"/>
        <v/>
      </c>
      <c r="CH713" s="990" t="str">
        <f t="shared" si="2778"/>
        <v/>
      </c>
      <c r="CI713" s="990" t="str">
        <f t="shared" si="2778"/>
        <v/>
      </c>
      <c r="CJ713" s="989" t="str">
        <f t="shared" si="2779"/>
        <v/>
      </c>
      <c r="CK713" s="989" t="str">
        <f t="shared" si="2779"/>
        <v/>
      </c>
      <c r="CL713" s="989" t="str">
        <f t="shared" si="2779"/>
        <v/>
      </c>
      <c r="CM713" s="988" t="str">
        <f t="shared" si="2779"/>
        <v/>
      </c>
      <c r="CN713" s="533" t="str">
        <f t="shared" si="2780"/>
        <v/>
      </c>
      <c r="CO713" s="534" t="str">
        <f t="shared" si="2780"/>
        <v/>
      </c>
      <c r="CP713" s="535" t="str">
        <f t="shared" si="2780"/>
        <v/>
      </c>
      <c r="CQ713" s="535" t="str">
        <f t="shared" si="2780"/>
        <v/>
      </c>
      <c r="CR713" s="535" t="str">
        <f t="shared" si="2780"/>
        <v/>
      </c>
      <c r="CS713" s="535" t="str">
        <f t="shared" si="2780"/>
        <v/>
      </c>
      <c r="CT713" s="535" t="str">
        <f t="shared" si="2780"/>
        <v/>
      </c>
      <c r="CU713" s="536" t="str">
        <f t="shared" si="2780"/>
        <v/>
      </c>
      <c r="CV713" s="536" t="str">
        <f t="shared" si="2780"/>
        <v/>
      </c>
      <c r="CW713" s="536" t="str">
        <f t="shared" si="2780"/>
        <v/>
      </c>
      <c r="CX713" s="535" t="str">
        <f t="shared" si="2781"/>
        <v/>
      </c>
      <c r="CY713" s="535" t="str">
        <f t="shared" si="2781"/>
        <v/>
      </c>
      <c r="CZ713" s="535" t="str">
        <f t="shared" si="2781"/>
        <v/>
      </c>
      <c r="DA713" s="535" t="str">
        <f t="shared" si="2781"/>
        <v/>
      </c>
      <c r="DB713" s="535" t="str">
        <f t="shared" si="2781"/>
        <v/>
      </c>
      <c r="DC713" s="534" t="str">
        <f t="shared" si="2781"/>
        <v/>
      </c>
      <c r="DD713" s="533" t="str">
        <f t="shared" si="2781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319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940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69"/>
        <v>0</v>
      </c>
      <c r="CA714" s="582">
        <f t="shared" si="2770"/>
        <v>0</v>
      </c>
      <c r="CB714" s="582">
        <f t="shared" si="2771"/>
        <v>0</v>
      </c>
      <c r="CC714" s="670">
        <f t="shared" si="2772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2"/>
        <v>0</v>
      </c>
      <c r="CG714" s="989">
        <f t="shared" si="2782"/>
        <v>0</v>
      </c>
      <c r="CH714" s="990">
        <f t="shared" si="2782"/>
        <v>0</v>
      </c>
      <c r="CI714" s="990">
        <f t="shared" si="2782"/>
        <v>0</v>
      </c>
      <c r="CJ714" s="989">
        <f t="shared" si="2782"/>
        <v>0</v>
      </c>
      <c r="CK714" s="989">
        <f t="shared" si="2782"/>
        <v>0</v>
      </c>
      <c r="CL714" s="989">
        <f t="shared" si="2782"/>
        <v>0</v>
      </c>
      <c r="CM714" s="988">
        <f t="shared" si="2782"/>
        <v>0</v>
      </c>
      <c r="CN714" s="533" t="str">
        <f t="shared" si="2780"/>
        <v/>
      </c>
      <c r="CO714" s="534" t="str">
        <f t="shared" si="2780"/>
        <v/>
      </c>
      <c r="CP714" s="535" t="str">
        <f t="shared" si="2780"/>
        <v/>
      </c>
      <c r="CQ714" s="535" t="str">
        <f t="shared" si="2780"/>
        <v/>
      </c>
      <c r="CR714" s="535">
        <f t="shared" si="2780"/>
        <v>0</v>
      </c>
      <c r="CS714" s="535">
        <f t="shared" si="2780"/>
        <v>0</v>
      </c>
      <c r="CT714" s="535">
        <f t="shared" si="2780"/>
        <v>0</v>
      </c>
      <c r="CU714" s="536">
        <f t="shared" si="2780"/>
        <v>0</v>
      </c>
      <c r="CV714" s="536">
        <f t="shared" si="2780"/>
        <v>0</v>
      </c>
      <c r="CW714" s="536">
        <f t="shared" si="2780"/>
        <v>0</v>
      </c>
      <c r="CX714" s="535">
        <f t="shared" si="2781"/>
        <v>0</v>
      </c>
      <c r="CY714" s="535">
        <f t="shared" si="2781"/>
        <v>0</v>
      </c>
      <c r="CZ714" s="535">
        <f t="shared" si="2781"/>
        <v>0</v>
      </c>
      <c r="DA714" s="535">
        <f t="shared" si="2781"/>
        <v>0</v>
      </c>
      <c r="DB714" s="535" t="str">
        <f t="shared" si="2781"/>
        <v/>
      </c>
      <c r="DC714" s="534" t="str">
        <f t="shared" si="2781"/>
        <v/>
      </c>
      <c r="DD714" s="533" t="str">
        <f t="shared" si="2781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321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69"/>
        <v/>
      </c>
      <c r="CA715" s="574" t="str">
        <f t="shared" si="2770"/>
        <v/>
      </c>
      <c r="CB715" s="574" t="str">
        <f t="shared" si="2771"/>
        <v/>
      </c>
      <c r="CC715" s="669" t="str">
        <f t="shared" si="2772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300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69"/>
        <v/>
      </c>
      <c r="CA716" s="582" t="str">
        <f t="shared" si="2770"/>
        <v/>
      </c>
      <c r="CB716" s="582" t="str">
        <f t="shared" si="2771"/>
        <v/>
      </c>
      <c r="CC716" s="670" t="str">
        <f t="shared" si="2772"/>
        <v/>
      </c>
      <c r="CD716" s="988" t="str">
        <f t="shared" ref="CD716:CD719" si="278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8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3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9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0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0">COUNT(B716:R716)</f>
        <v>0</v>
      </c>
      <c r="DF716" s="95">
        <f t="shared" ref="DF716:DF727" si="2811">COUNT(T716:AJ716)</f>
        <v>0</v>
      </c>
      <c r="DG716" s="95">
        <f t="shared" ref="DG716:DG727" si="2812">COUNT(AL716:BB716)</f>
        <v>0</v>
      </c>
      <c r="DH716" s="95">
        <f t="shared" ref="DH716:DH727" si="2813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301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69"/>
        <v/>
      </c>
      <c r="CA717" s="582" t="str">
        <f t="shared" si="2770"/>
        <v/>
      </c>
      <c r="CB717" s="582" t="str">
        <f t="shared" si="2771"/>
        <v/>
      </c>
      <c r="CC717" s="670" t="str">
        <f t="shared" si="2772"/>
        <v/>
      </c>
      <c r="CD717" s="988" t="str">
        <f t="shared" si="2783"/>
        <v/>
      </c>
      <c r="CE717" s="989" t="str">
        <f t="shared" si="2784"/>
        <v/>
      </c>
      <c r="CF717" s="989" t="str">
        <f t="shared" si="2785"/>
        <v/>
      </c>
      <c r="CG717" s="989" t="str">
        <f t="shared" si="2786"/>
        <v/>
      </c>
      <c r="CH717" s="990" t="str">
        <f t="shared" si="2787"/>
        <v/>
      </c>
      <c r="CI717" s="990" t="str">
        <f t="shared" si="2788"/>
        <v/>
      </c>
      <c r="CJ717" s="989" t="str">
        <f t="shared" si="2789"/>
        <v/>
      </c>
      <c r="CK717" s="989" t="str">
        <f t="shared" si="2790"/>
        <v/>
      </c>
      <c r="CL717" s="989" t="str">
        <f t="shared" si="2791"/>
        <v/>
      </c>
      <c r="CM717" s="988" t="str">
        <f t="shared" si="2792"/>
        <v/>
      </c>
      <c r="CN717" s="533" t="str">
        <f t="shared" si="2793"/>
        <v/>
      </c>
      <c r="CO717" s="534" t="str">
        <f t="shared" si="2794"/>
        <v/>
      </c>
      <c r="CP717" s="535" t="str">
        <f t="shared" si="2795"/>
        <v/>
      </c>
      <c r="CQ717" s="535" t="str">
        <f t="shared" si="2796"/>
        <v/>
      </c>
      <c r="CR717" s="535" t="str">
        <f t="shared" si="2797"/>
        <v/>
      </c>
      <c r="CS717" s="535" t="str">
        <f t="shared" si="2798"/>
        <v/>
      </c>
      <c r="CT717" s="535" t="str">
        <f t="shared" si="2799"/>
        <v/>
      </c>
      <c r="CU717" s="536" t="str">
        <f t="shared" si="2800"/>
        <v/>
      </c>
      <c r="CV717" s="536" t="str">
        <f t="shared" si="2801"/>
        <v/>
      </c>
      <c r="CW717" s="536" t="str">
        <f t="shared" si="2802"/>
        <v/>
      </c>
      <c r="CX717" s="535" t="str">
        <f t="shared" si="2803"/>
        <v/>
      </c>
      <c r="CY717" s="535" t="str">
        <f t="shared" si="2804"/>
        <v/>
      </c>
      <c r="CZ717" s="535" t="str">
        <f t="shared" si="2805"/>
        <v/>
      </c>
      <c r="DA717" s="535" t="str">
        <f t="shared" si="2806"/>
        <v/>
      </c>
      <c r="DB717" s="535" t="str">
        <f t="shared" si="2807"/>
        <v/>
      </c>
      <c r="DC717" s="534" t="str">
        <f t="shared" si="2808"/>
        <v/>
      </c>
      <c r="DD717" s="533" t="str">
        <f t="shared" si="2809"/>
        <v/>
      </c>
      <c r="DE717" s="635">
        <f t="shared" si="2810"/>
        <v>0</v>
      </c>
      <c r="DF717" s="95">
        <f t="shared" si="2811"/>
        <v>0</v>
      </c>
      <c r="DG717" s="95">
        <f t="shared" si="2812"/>
        <v>0</v>
      </c>
      <c r="DH717" s="95">
        <f t="shared" si="2813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287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69"/>
        <v/>
      </c>
      <c r="CA718" s="582" t="str">
        <f t="shared" si="2770"/>
        <v/>
      </c>
      <c r="CB718" s="582" t="str">
        <f t="shared" si="2771"/>
        <v/>
      </c>
      <c r="CC718" s="670" t="str">
        <f t="shared" si="2772"/>
        <v/>
      </c>
      <c r="CD718" s="988" t="str">
        <f t="shared" si="2783"/>
        <v/>
      </c>
      <c r="CE718" s="989" t="str">
        <f t="shared" si="2784"/>
        <v/>
      </c>
      <c r="CF718" s="989" t="str">
        <f t="shared" si="2785"/>
        <v/>
      </c>
      <c r="CG718" s="989" t="str">
        <f t="shared" si="2786"/>
        <v/>
      </c>
      <c r="CH718" s="990" t="str">
        <f t="shared" si="2787"/>
        <v/>
      </c>
      <c r="CI718" s="990" t="str">
        <f t="shared" si="2788"/>
        <v/>
      </c>
      <c r="CJ718" s="989" t="str">
        <f t="shared" si="2789"/>
        <v/>
      </c>
      <c r="CK718" s="989" t="str">
        <f t="shared" si="2790"/>
        <v/>
      </c>
      <c r="CL718" s="989" t="str">
        <f t="shared" si="2791"/>
        <v/>
      </c>
      <c r="CM718" s="988" t="str">
        <f t="shared" si="2792"/>
        <v/>
      </c>
      <c r="CN718" s="533" t="str">
        <f t="shared" si="2793"/>
        <v/>
      </c>
      <c r="CO718" s="534" t="str">
        <f t="shared" si="2794"/>
        <v/>
      </c>
      <c r="CP718" s="535" t="str">
        <f t="shared" si="2795"/>
        <v/>
      </c>
      <c r="CQ718" s="535" t="str">
        <f t="shared" si="2796"/>
        <v/>
      </c>
      <c r="CR718" s="535" t="str">
        <f t="shared" si="2797"/>
        <v/>
      </c>
      <c r="CS718" s="535" t="str">
        <f t="shared" si="2798"/>
        <v/>
      </c>
      <c r="CT718" s="535" t="str">
        <f t="shared" si="2799"/>
        <v/>
      </c>
      <c r="CU718" s="536" t="str">
        <f t="shared" si="2800"/>
        <v/>
      </c>
      <c r="CV718" s="536" t="str">
        <f t="shared" si="2801"/>
        <v/>
      </c>
      <c r="CW718" s="536" t="str">
        <f t="shared" si="2802"/>
        <v/>
      </c>
      <c r="CX718" s="535" t="str">
        <f t="shared" si="2803"/>
        <v/>
      </c>
      <c r="CY718" s="535" t="str">
        <f t="shared" si="2804"/>
        <v/>
      </c>
      <c r="CZ718" s="535" t="str">
        <f t="shared" si="2805"/>
        <v/>
      </c>
      <c r="DA718" s="535" t="str">
        <f t="shared" si="2806"/>
        <v/>
      </c>
      <c r="DB718" s="535" t="str">
        <f t="shared" si="2807"/>
        <v/>
      </c>
      <c r="DC718" s="534" t="str">
        <f t="shared" si="2808"/>
        <v/>
      </c>
      <c r="DD718" s="533" t="str">
        <f t="shared" si="2809"/>
        <v/>
      </c>
      <c r="DE718" s="635">
        <f t="shared" si="2810"/>
        <v>0</v>
      </c>
      <c r="DF718" s="95">
        <f t="shared" si="2811"/>
        <v>0</v>
      </c>
      <c r="DG718" s="95">
        <f t="shared" si="2812"/>
        <v>0</v>
      </c>
      <c r="DH718" s="95">
        <f t="shared" si="2813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318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69"/>
        <v/>
      </c>
      <c r="CA719" s="582" t="str">
        <f t="shared" si="2770"/>
        <v/>
      </c>
      <c r="CB719" s="582" t="str">
        <f t="shared" si="2771"/>
        <v/>
      </c>
      <c r="CC719" s="670" t="str">
        <f t="shared" si="2772"/>
        <v/>
      </c>
      <c r="CD719" s="988" t="str">
        <f t="shared" si="2783"/>
        <v/>
      </c>
      <c r="CE719" s="989" t="str">
        <f t="shared" si="2784"/>
        <v/>
      </c>
      <c r="CF719" s="989" t="str">
        <f t="shared" si="2785"/>
        <v/>
      </c>
      <c r="CG719" s="989" t="str">
        <f t="shared" si="2786"/>
        <v/>
      </c>
      <c r="CH719" s="990" t="str">
        <f t="shared" si="2787"/>
        <v/>
      </c>
      <c r="CI719" s="990" t="str">
        <f t="shared" si="2788"/>
        <v/>
      </c>
      <c r="CJ719" s="989" t="str">
        <f t="shared" si="2789"/>
        <v/>
      </c>
      <c r="CK719" s="989" t="str">
        <f t="shared" si="2790"/>
        <v/>
      </c>
      <c r="CL719" s="989" t="str">
        <f t="shared" si="2791"/>
        <v/>
      </c>
      <c r="CM719" s="988" t="str">
        <f t="shared" si="2792"/>
        <v/>
      </c>
      <c r="CN719" s="533" t="str">
        <f t="shared" si="2793"/>
        <v/>
      </c>
      <c r="CO719" s="534" t="str">
        <f t="shared" si="2794"/>
        <v/>
      </c>
      <c r="CP719" s="535" t="str">
        <f t="shared" si="2795"/>
        <v/>
      </c>
      <c r="CQ719" s="535" t="str">
        <f t="shared" si="2796"/>
        <v/>
      </c>
      <c r="CR719" s="535" t="str">
        <f t="shared" si="2797"/>
        <v/>
      </c>
      <c r="CS719" s="535" t="str">
        <f t="shared" si="2798"/>
        <v/>
      </c>
      <c r="CT719" s="535" t="str">
        <f t="shared" si="2799"/>
        <v/>
      </c>
      <c r="CU719" s="536" t="str">
        <f t="shared" si="2800"/>
        <v/>
      </c>
      <c r="CV719" s="536" t="str">
        <f t="shared" si="2801"/>
        <v/>
      </c>
      <c r="CW719" s="536" t="str">
        <f t="shared" si="2802"/>
        <v/>
      </c>
      <c r="CX719" s="535" t="str">
        <f t="shared" si="2803"/>
        <v/>
      </c>
      <c r="CY719" s="535" t="str">
        <f t="shared" si="2804"/>
        <v/>
      </c>
      <c r="CZ719" s="535" t="str">
        <f t="shared" si="2805"/>
        <v/>
      </c>
      <c r="DA719" s="535" t="str">
        <f t="shared" si="2806"/>
        <v/>
      </c>
      <c r="DB719" s="535" t="str">
        <f t="shared" si="2807"/>
        <v/>
      </c>
      <c r="DC719" s="534" t="str">
        <f t="shared" si="2808"/>
        <v/>
      </c>
      <c r="DD719" s="533" t="str">
        <f t="shared" si="2809"/>
        <v/>
      </c>
      <c r="DE719" s="635">
        <f t="shared" si="2810"/>
        <v>0</v>
      </c>
      <c r="DF719" s="95">
        <f t="shared" si="2811"/>
        <v>0</v>
      </c>
      <c r="DG719" s="95">
        <f t="shared" si="2812"/>
        <v>0</v>
      </c>
      <c r="DH719" s="95">
        <f t="shared" si="2813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319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4800</v>
      </c>
      <c r="BW720" s="591">
        <f>'Data 2'!BW153</f>
        <v>2200</v>
      </c>
      <c r="BX720" s="591">
        <f>'Data 2'!BX153</f>
        <v>0</v>
      </c>
      <c r="BY720" s="591">
        <f>'Data 2'!BY153</f>
        <v>0</v>
      </c>
      <c r="BZ720" s="582">
        <f t="shared" si="2769"/>
        <v>0</v>
      </c>
      <c r="CA720" s="582">
        <f t="shared" si="2770"/>
        <v>0</v>
      </c>
      <c r="CB720" s="582">
        <f t="shared" si="2771"/>
        <v>0</v>
      </c>
      <c r="CC720" s="670">
        <f t="shared" si="2772"/>
        <v>0</v>
      </c>
      <c r="CD720" s="988">
        <f t="shared" ref="CD720:CM720" si="28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4"/>
        <v>0</v>
      </c>
      <c r="CF720" s="989">
        <f t="shared" si="2814"/>
        <v>0</v>
      </c>
      <c r="CG720" s="989">
        <f t="shared" si="2814"/>
        <v>0</v>
      </c>
      <c r="CH720" s="990">
        <f t="shared" si="2814"/>
        <v>0</v>
      </c>
      <c r="CI720" s="990">
        <f t="shared" si="2814"/>
        <v>0</v>
      </c>
      <c r="CJ720" s="989">
        <f t="shared" si="2814"/>
        <v>0</v>
      </c>
      <c r="CK720" s="989">
        <f t="shared" si="2814"/>
        <v>0</v>
      </c>
      <c r="CL720" s="989">
        <f t="shared" si="2814"/>
        <v>0</v>
      </c>
      <c r="CM720" s="988">
        <f t="shared" si="2814"/>
        <v>0</v>
      </c>
      <c r="CN720" s="533" t="str">
        <f t="shared" si="2793"/>
        <v/>
      </c>
      <c r="CO720" s="534" t="str">
        <f t="shared" si="2794"/>
        <v/>
      </c>
      <c r="CP720" s="535" t="str">
        <f t="shared" si="2795"/>
        <v/>
      </c>
      <c r="CQ720" s="535" t="str">
        <f t="shared" si="2796"/>
        <v/>
      </c>
      <c r="CR720" s="535">
        <f t="shared" si="2797"/>
        <v>0</v>
      </c>
      <c r="CS720" s="535">
        <f t="shared" si="2798"/>
        <v>0</v>
      </c>
      <c r="CT720" s="535">
        <f t="shared" si="2799"/>
        <v>0</v>
      </c>
      <c r="CU720" s="536">
        <f t="shared" si="2800"/>
        <v>0</v>
      </c>
      <c r="CV720" s="536">
        <f t="shared" si="2801"/>
        <v>0</v>
      </c>
      <c r="CW720" s="536">
        <f t="shared" si="2802"/>
        <v>0</v>
      </c>
      <c r="CX720" s="535">
        <f t="shared" si="2803"/>
        <v>0</v>
      </c>
      <c r="CY720" s="535">
        <f t="shared" si="2804"/>
        <v>0</v>
      </c>
      <c r="CZ720" s="535">
        <f t="shared" si="2805"/>
        <v>0</v>
      </c>
      <c r="DA720" s="535">
        <f t="shared" si="2806"/>
        <v>0</v>
      </c>
      <c r="DB720" s="535" t="str">
        <f t="shared" si="2807"/>
        <v/>
      </c>
      <c r="DC720" s="534" t="str">
        <f t="shared" si="2808"/>
        <v/>
      </c>
      <c r="DD720" s="533" t="str">
        <f t="shared" si="2809"/>
        <v/>
      </c>
      <c r="DE720" s="635">
        <f t="shared" si="2810"/>
        <v>10</v>
      </c>
      <c r="DF720" s="95">
        <f t="shared" si="2811"/>
        <v>10</v>
      </c>
      <c r="DG720" s="95">
        <f t="shared" si="2812"/>
        <v>10</v>
      </c>
      <c r="DH720" s="95">
        <f t="shared" si="2813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322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69"/>
        <v/>
      </c>
      <c r="CA721" s="582" t="str">
        <f t="shared" si="2770"/>
        <v/>
      </c>
      <c r="CB721" s="582" t="str">
        <f t="shared" si="2771"/>
        <v/>
      </c>
      <c r="CC721" s="670" t="str">
        <f t="shared" si="2772"/>
        <v/>
      </c>
      <c r="CD721" s="988" t="str">
        <f t="shared" ref="CD721:CD733" si="281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6"/>
        <v/>
      </c>
      <c r="CG721" s="989" t="str">
        <f t="shared" si="2816"/>
        <v/>
      </c>
      <c r="CH721" s="990" t="str">
        <f t="shared" si="2816"/>
        <v/>
      </c>
      <c r="CI721" s="990" t="str">
        <f t="shared" si="2816"/>
        <v/>
      </c>
      <c r="CJ721" s="989" t="str">
        <f t="shared" si="2816"/>
        <v/>
      </c>
      <c r="CK721" s="989" t="str">
        <f t="shared" si="2816"/>
        <v/>
      </c>
      <c r="CL721" s="989" t="str">
        <f t="shared" si="2816"/>
        <v/>
      </c>
      <c r="CM721" s="988" t="str">
        <f t="shared" si="2816"/>
        <v/>
      </c>
      <c r="CN721" s="533" t="str">
        <f t="shared" si="2793"/>
        <v/>
      </c>
      <c r="CO721" s="534" t="str">
        <f t="shared" si="2794"/>
        <v/>
      </c>
      <c r="CP721" s="535" t="str">
        <f t="shared" si="2795"/>
        <v/>
      </c>
      <c r="CQ721" s="535" t="str">
        <f t="shared" si="2796"/>
        <v/>
      </c>
      <c r="CR721" s="535" t="str">
        <f t="shared" si="2797"/>
        <v/>
      </c>
      <c r="CS721" s="535" t="str">
        <f t="shared" si="2798"/>
        <v/>
      </c>
      <c r="CT721" s="535" t="str">
        <f t="shared" si="2799"/>
        <v/>
      </c>
      <c r="CU721" s="536" t="str">
        <f t="shared" si="2800"/>
        <v/>
      </c>
      <c r="CV721" s="536" t="str">
        <f t="shared" si="2801"/>
        <v/>
      </c>
      <c r="CW721" s="536" t="str">
        <f t="shared" si="2802"/>
        <v/>
      </c>
      <c r="CX721" s="535" t="str">
        <f t="shared" si="2803"/>
        <v/>
      </c>
      <c r="CY721" s="535" t="str">
        <f t="shared" si="2804"/>
        <v/>
      </c>
      <c r="CZ721" s="535" t="str">
        <f t="shared" si="2805"/>
        <v/>
      </c>
      <c r="DA721" s="535" t="str">
        <f t="shared" si="2806"/>
        <v/>
      </c>
      <c r="DB721" s="535" t="str">
        <f t="shared" si="2807"/>
        <v/>
      </c>
      <c r="DC721" s="534" t="str">
        <f t="shared" si="2808"/>
        <v/>
      </c>
      <c r="DD721" s="533" t="str">
        <f t="shared" si="2809"/>
        <v/>
      </c>
      <c r="DE721" s="635">
        <f t="shared" si="2810"/>
        <v>0</v>
      </c>
      <c r="DF721" s="95">
        <f t="shared" si="2811"/>
        <v>0</v>
      </c>
      <c r="DG721" s="95">
        <f t="shared" si="2812"/>
        <v>0</v>
      </c>
      <c r="DH721" s="95">
        <f t="shared" si="2813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287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12</v>
      </c>
      <c r="BY722" s="215">
        <v>12</v>
      </c>
      <c r="BZ722" s="582" t="str">
        <f t="shared" si="2769"/>
        <v/>
      </c>
      <c r="CA722" s="582" t="str">
        <f t="shared" si="2770"/>
        <v/>
      </c>
      <c r="CB722" s="582" t="str">
        <f t="shared" si="2771"/>
        <v/>
      </c>
      <c r="CC722" s="670" t="str">
        <f t="shared" si="2772"/>
        <v/>
      </c>
      <c r="CD722" s="988" t="str">
        <f t="shared" si="2815"/>
        <v/>
      </c>
      <c r="CE722" s="989" t="str">
        <f t="shared" si="2816"/>
        <v/>
      </c>
      <c r="CF722" s="989" t="str">
        <f t="shared" si="2816"/>
        <v/>
      </c>
      <c r="CG722" s="989" t="str">
        <f t="shared" si="2816"/>
        <v/>
      </c>
      <c r="CH722" s="990" t="str">
        <f t="shared" si="2816"/>
        <v/>
      </c>
      <c r="CI722" s="990" t="str">
        <f t="shared" si="2816"/>
        <v/>
      </c>
      <c r="CJ722" s="989" t="str">
        <f t="shared" si="2816"/>
        <v/>
      </c>
      <c r="CK722" s="989" t="str">
        <f t="shared" si="2816"/>
        <v/>
      </c>
      <c r="CL722" s="989" t="str">
        <f t="shared" si="2816"/>
        <v/>
      </c>
      <c r="CM722" s="988" t="str">
        <f t="shared" si="2816"/>
        <v/>
      </c>
      <c r="CN722" s="533" t="str">
        <f t="shared" si="2793"/>
        <v/>
      </c>
      <c r="CO722" s="534" t="str">
        <f t="shared" si="2794"/>
        <v/>
      </c>
      <c r="CP722" s="535" t="str">
        <f t="shared" si="2795"/>
        <v/>
      </c>
      <c r="CQ722" s="535" t="str">
        <f t="shared" si="2796"/>
        <v/>
      </c>
      <c r="CR722" s="535" t="str">
        <f t="shared" si="2797"/>
        <v/>
      </c>
      <c r="CS722" s="535" t="str">
        <f t="shared" si="2798"/>
        <v/>
      </c>
      <c r="CT722" s="535" t="str">
        <f t="shared" si="2799"/>
        <v/>
      </c>
      <c r="CU722" s="536" t="str">
        <f t="shared" si="2800"/>
        <v/>
      </c>
      <c r="CV722" s="536" t="str">
        <f t="shared" si="2801"/>
        <v/>
      </c>
      <c r="CW722" s="536" t="str">
        <f t="shared" si="2802"/>
        <v/>
      </c>
      <c r="CX722" s="535" t="str">
        <f t="shared" si="2803"/>
        <v/>
      </c>
      <c r="CY722" s="535" t="str">
        <f t="shared" si="2804"/>
        <v/>
      </c>
      <c r="CZ722" s="535" t="str">
        <f t="shared" si="2805"/>
        <v/>
      </c>
      <c r="DA722" s="535" t="str">
        <f t="shared" si="2806"/>
        <v/>
      </c>
      <c r="DB722" s="535" t="str">
        <f t="shared" si="2807"/>
        <v/>
      </c>
      <c r="DC722" s="534" t="str">
        <f t="shared" si="2808"/>
        <v/>
      </c>
      <c r="DD722" s="533" t="str">
        <f t="shared" si="2809"/>
        <v/>
      </c>
      <c r="DE722" s="635">
        <f t="shared" si="2810"/>
        <v>0</v>
      </c>
      <c r="DF722" s="95">
        <f t="shared" si="2811"/>
        <v>0</v>
      </c>
      <c r="DG722" s="95">
        <f t="shared" si="2812"/>
        <v>0</v>
      </c>
      <c r="DH722" s="95">
        <f t="shared" si="2813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323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1600</v>
      </c>
      <c r="BY723" s="215">
        <v>6300</v>
      </c>
      <c r="BZ723" s="582" t="str">
        <f t="shared" si="2769"/>
        <v/>
      </c>
      <c r="CA723" s="582" t="str">
        <f t="shared" si="2770"/>
        <v/>
      </c>
      <c r="CB723" s="582" t="str">
        <f t="shared" si="2771"/>
        <v/>
      </c>
      <c r="CC723" s="670" t="str">
        <f t="shared" si="2772"/>
        <v/>
      </c>
      <c r="CD723" s="988" t="str">
        <f t="shared" si="2815"/>
        <v/>
      </c>
      <c r="CE723" s="989" t="str">
        <f t="shared" si="2816"/>
        <v/>
      </c>
      <c r="CF723" s="989" t="str">
        <f t="shared" si="2816"/>
        <v/>
      </c>
      <c r="CG723" s="989" t="str">
        <f t="shared" si="2816"/>
        <v/>
      </c>
      <c r="CH723" s="990" t="str">
        <f t="shared" si="2816"/>
        <v/>
      </c>
      <c r="CI723" s="990" t="str">
        <f t="shared" si="2816"/>
        <v/>
      </c>
      <c r="CJ723" s="989" t="str">
        <f t="shared" si="2816"/>
        <v/>
      </c>
      <c r="CK723" s="989" t="str">
        <f t="shared" si="2816"/>
        <v/>
      </c>
      <c r="CL723" s="989" t="str">
        <f t="shared" si="2816"/>
        <v/>
      </c>
      <c r="CM723" s="988" t="str">
        <f t="shared" si="2816"/>
        <v/>
      </c>
      <c r="CN723" s="533" t="str">
        <f t="shared" si="2793"/>
        <v/>
      </c>
      <c r="CO723" s="534" t="str">
        <f t="shared" si="2794"/>
        <v/>
      </c>
      <c r="CP723" s="535" t="str">
        <f t="shared" si="2795"/>
        <v/>
      </c>
      <c r="CQ723" s="535" t="str">
        <f t="shared" si="2796"/>
        <v/>
      </c>
      <c r="CR723" s="535" t="str">
        <f t="shared" si="2797"/>
        <v/>
      </c>
      <c r="CS723" s="535" t="str">
        <f t="shared" si="2798"/>
        <v/>
      </c>
      <c r="CT723" s="535" t="str">
        <f t="shared" si="2799"/>
        <v/>
      </c>
      <c r="CU723" s="536" t="str">
        <f t="shared" si="2800"/>
        <v/>
      </c>
      <c r="CV723" s="536" t="str">
        <f t="shared" si="2801"/>
        <v/>
      </c>
      <c r="CW723" s="536" t="str">
        <f t="shared" si="2802"/>
        <v/>
      </c>
      <c r="CX723" s="535" t="str">
        <f t="shared" si="2803"/>
        <v/>
      </c>
      <c r="CY723" s="535" t="str">
        <f t="shared" si="2804"/>
        <v/>
      </c>
      <c r="CZ723" s="535" t="str">
        <f t="shared" si="2805"/>
        <v/>
      </c>
      <c r="DA723" s="535" t="str">
        <f t="shared" si="2806"/>
        <v/>
      </c>
      <c r="DB723" s="535" t="str">
        <f t="shared" si="2807"/>
        <v/>
      </c>
      <c r="DC723" s="534" t="str">
        <f t="shared" si="2808"/>
        <v/>
      </c>
      <c r="DD723" s="533" t="str">
        <f t="shared" si="2809"/>
        <v/>
      </c>
      <c r="DE723" s="635">
        <f t="shared" si="2810"/>
        <v>0</v>
      </c>
      <c r="DF723" s="95">
        <f t="shared" si="2811"/>
        <v>0</v>
      </c>
      <c r="DG723" s="95">
        <f t="shared" si="2812"/>
        <v>0</v>
      </c>
      <c r="DH723" s="95">
        <f t="shared" si="2813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319</v>
      </c>
      <c r="B724" s="591" t="str">
        <f t="shared" ref="B724:K724" si="2817">IF(B721="","",B721*B722*B723)</f>
        <v/>
      </c>
      <c r="C724" s="591" t="str">
        <f t="shared" si="2817"/>
        <v/>
      </c>
      <c r="D724" s="591" t="str">
        <f t="shared" si="2817"/>
        <v/>
      </c>
      <c r="E724" s="591" t="str">
        <f t="shared" si="2817"/>
        <v/>
      </c>
      <c r="F724" s="591" t="str">
        <f t="shared" si="2817"/>
        <v/>
      </c>
      <c r="G724" s="591" t="str">
        <f t="shared" si="2817"/>
        <v/>
      </c>
      <c r="H724" s="591" t="str">
        <f t="shared" si="2817"/>
        <v/>
      </c>
      <c r="I724" s="591" t="str">
        <f t="shared" si="2817"/>
        <v/>
      </c>
      <c r="J724" s="591" t="str">
        <f t="shared" si="2817"/>
        <v/>
      </c>
      <c r="K724" s="591" t="str">
        <f t="shared" si="2817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8">IF(T721="","",T721*T722*T723)</f>
        <v/>
      </c>
      <c r="U724" s="591" t="str">
        <f t="shared" si="2818"/>
        <v/>
      </c>
      <c r="V724" s="591" t="str">
        <f t="shared" si="2818"/>
        <v/>
      </c>
      <c r="W724" s="591" t="str">
        <f t="shared" si="2818"/>
        <v/>
      </c>
      <c r="X724" s="591" t="str">
        <f t="shared" si="2818"/>
        <v/>
      </c>
      <c r="Y724" s="591" t="str">
        <f t="shared" si="2818"/>
        <v/>
      </c>
      <c r="Z724" s="591" t="str">
        <f t="shared" si="2818"/>
        <v/>
      </c>
      <c r="AA724" s="591" t="str">
        <f t="shared" si="2818"/>
        <v/>
      </c>
      <c r="AB724" s="591" t="str">
        <f t="shared" si="2818"/>
        <v/>
      </c>
      <c r="AC724" s="591" t="str">
        <f t="shared" si="2818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19">IF(AL721="","",AL721*AL722*AL723)</f>
        <v/>
      </c>
      <c r="AM724" s="591" t="str">
        <f t="shared" si="2819"/>
        <v/>
      </c>
      <c r="AN724" s="591" t="str">
        <f t="shared" si="2819"/>
        <v/>
      </c>
      <c r="AO724" s="591" t="str">
        <f t="shared" si="2819"/>
        <v/>
      </c>
      <c r="AP724" s="591" t="str">
        <f t="shared" si="2819"/>
        <v/>
      </c>
      <c r="AQ724" s="591" t="str">
        <f t="shared" si="2819"/>
        <v/>
      </c>
      <c r="AR724" s="591" t="str">
        <f t="shared" si="2819"/>
        <v/>
      </c>
      <c r="AS724" s="591" t="str">
        <f t="shared" si="2819"/>
        <v/>
      </c>
      <c r="AT724" s="591" t="str">
        <f t="shared" si="2819"/>
        <v/>
      </c>
      <c r="AU724" s="591" t="str">
        <f t="shared" si="2819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0">IF(BD721="","",BD721*BD722*BD723)</f>
        <v/>
      </c>
      <c r="BE724" s="1194" t="str">
        <f t="shared" si="2820"/>
        <v/>
      </c>
      <c r="BF724" s="1194" t="str">
        <f t="shared" si="2820"/>
        <v/>
      </c>
      <c r="BG724" s="1194" t="str">
        <f t="shared" si="2820"/>
        <v/>
      </c>
      <c r="BH724" s="1194" t="str">
        <f t="shared" si="2820"/>
        <v/>
      </c>
      <c r="BI724" s="1194" t="str">
        <f t="shared" si="2820"/>
        <v/>
      </c>
      <c r="BJ724" s="1194" t="str">
        <f t="shared" si="2820"/>
        <v/>
      </c>
      <c r="BK724" s="1194" t="str">
        <f t="shared" si="2820"/>
        <v/>
      </c>
      <c r="BL724" s="1194" t="str">
        <f t="shared" si="2820"/>
        <v/>
      </c>
      <c r="BM724" s="1194" t="str">
        <f t="shared" si="2820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19200</v>
      </c>
      <c r="BY724" s="591">
        <f>IF(BY721="","",BY721*BY722*BY723)</f>
        <v>75600</v>
      </c>
      <c r="BZ724" s="582" t="str">
        <f t="shared" si="2769"/>
        <v/>
      </c>
      <c r="CA724" s="582" t="str">
        <f t="shared" si="2770"/>
        <v/>
      </c>
      <c r="CB724" s="582" t="str">
        <f t="shared" si="2771"/>
        <v/>
      </c>
      <c r="CC724" s="670" t="str">
        <f t="shared" si="2772"/>
        <v/>
      </c>
      <c r="CD724" s="988" t="str">
        <f t="shared" si="2815"/>
        <v/>
      </c>
      <c r="CE724" s="989" t="str">
        <f t="shared" si="2816"/>
        <v/>
      </c>
      <c r="CF724" s="989" t="str">
        <f t="shared" si="2816"/>
        <v/>
      </c>
      <c r="CG724" s="989" t="str">
        <f t="shared" si="2816"/>
        <v/>
      </c>
      <c r="CH724" s="990" t="str">
        <f t="shared" si="2816"/>
        <v/>
      </c>
      <c r="CI724" s="990" t="str">
        <f t="shared" si="2816"/>
        <v/>
      </c>
      <c r="CJ724" s="989" t="str">
        <f t="shared" si="2816"/>
        <v/>
      </c>
      <c r="CK724" s="989" t="str">
        <f t="shared" si="2816"/>
        <v/>
      </c>
      <c r="CL724" s="989" t="str">
        <f t="shared" si="2816"/>
        <v/>
      </c>
      <c r="CM724" s="988" t="str">
        <f t="shared" si="2816"/>
        <v/>
      </c>
      <c r="CN724" s="533" t="str">
        <f t="shared" si="2793"/>
        <v/>
      </c>
      <c r="CO724" s="534" t="str">
        <f t="shared" si="2794"/>
        <v/>
      </c>
      <c r="CP724" s="535" t="str">
        <f t="shared" si="2795"/>
        <v/>
      </c>
      <c r="CQ724" s="535" t="str">
        <f t="shared" si="2796"/>
        <v/>
      </c>
      <c r="CR724" s="535" t="str">
        <f t="shared" si="2797"/>
        <v/>
      </c>
      <c r="CS724" s="535" t="str">
        <f t="shared" si="2798"/>
        <v/>
      </c>
      <c r="CT724" s="535" t="str">
        <f t="shared" si="2799"/>
        <v/>
      </c>
      <c r="CU724" s="536" t="str">
        <f t="shared" si="2800"/>
        <v/>
      </c>
      <c r="CV724" s="536" t="str">
        <f t="shared" si="2801"/>
        <v/>
      </c>
      <c r="CW724" s="536" t="str">
        <f t="shared" si="2802"/>
        <v/>
      </c>
      <c r="CX724" s="535" t="str">
        <f t="shared" si="2803"/>
        <v/>
      </c>
      <c r="CY724" s="535" t="str">
        <f t="shared" si="2804"/>
        <v/>
      </c>
      <c r="CZ724" s="535" t="str">
        <f t="shared" si="2805"/>
        <v/>
      </c>
      <c r="DA724" s="535" t="str">
        <f t="shared" si="2806"/>
        <v/>
      </c>
      <c r="DB724" s="535" t="str">
        <f t="shared" si="2807"/>
        <v/>
      </c>
      <c r="DC724" s="534" t="str">
        <f t="shared" si="2808"/>
        <v/>
      </c>
      <c r="DD724" s="533" t="str">
        <f t="shared" si="2809"/>
        <v/>
      </c>
      <c r="DE724" s="635">
        <f t="shared" si="2810"/>
        <v>0</v>
      </c>
      <c r="DF724" s="95">
        <f t="shared" si="2811"/>
        <v>0</v>
      </c>
      <c r="DG724" s="95">
        <f t="shared" si="2812"/>
        <v>0</v>
      </c>
      <c r="DH724" s="95">
        <f t="shared" si="2813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324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>
        <v>12</v>
      </c>
      <c r="BY725" s="215">
        <v>12</v>
      </c>
      <c r="BZ725" s="582" t="str">
        <f t="shared" si="2769"/>
        <v/>
      </c>
      <c r="CA725" s="582" t="str">
        <f t="shared" si="2770"/>
        <v/>
      </c>
      <c r="CB725" s="582" t="str">
        <f t="shared" si="2771"/>
        <v/>
      </c>
      <c r="CC725" s="670" t="str">
        <f t="shared" si="2772"/>
        <v/>
      </c>
      <c r="CD725" s="988" t="str">
        <f t="shared" si="2815"/>
        <v/>
      </c>
      <c r="CE725" s="989" t="str">
        <f t="shared" si="2816"/>
        <v/>
      </c>
      <c r="CF725" s="989" t="str">
        <f t="shared" si="2816"/>
        <v/>
      </c>
      <c r="CG725" s="989" t="str">
        <f t="shared" si="2816"/>
        <v/>
      </c>
      <c r="CH725" s="990" t="str">
        <f t="shared" si="2816"/>
        <v/>
      </c>
      <c r="CI725" s="990" t="str">
        <f t="shared" si="2816"/>
        <v/>
      </c>
      <c r="CJ725" s="989" t="str">
        <f t="shared" si="2816"/>
        <v/>
      </c>
      <c r="CK725" s="989" t="str">
        <f t="shared" si="2816"/>
        <v/>
      </c>
      <c r="CL725" s="989" t="str">
        <f t="shared" si="2816"/>
        <v/>
      </c>
      <c r="CM725" s="988" t="str">
        <f t="shared" si="2816"/>
        <v/>
      </c>
      <c r="CN725" s="533" t="str">
        <f t="shared" si="2793"/>
        <v/>
      </c>
      <c r="CO725" s="534" t="str">
        <f t="shared" si="2794"/>
        <v/>
      </c>
      <c r="CP725" s="535" t="str">
        <f t="shared" si="2795"/>
        <v/>
      </c>
      <c r="CQ725" s="535" t="str">
        <f t="shared" si="2796"/>
        <v/>
      </c>
      <c r="CR725" s="535" t="str">
        <f t="shared" si="2797"/>
        <v/>
      </c>
      <c r="CS725" s="535" t="str">
        <f t="shared" si="2798"/>
        <v/>
      </c>
      <c r="CT725" s="535" t="str">
        <f t="shared" si="2799"/>
        <v/>
      </c>
      <c r="CU725" s="536" t="str">
        <f t="shared" si="2800"/>
        <v/>
      </c>
      <c r="CV725" s="536" t="str">
        <f t="shared" si="2801"/>
        <v/>
      </c>
      <c r="CW725" s="536" t="str">
        <f t="shared" si="2802"/>
        <v/>
      </c>
      <c r="CX725" s="535" t="str">
        <f t="shared" si="2803"/>
        <v/>
      </c>
      <c r="CY725" s="535" t="str">
        <f t="shared" si="2804"/>
        <v/>
      </c>
      <c r="CZ725" s="535" t="str">
        <f t="shared" si="2805"/>
        <v/>
      </c>
      <c r="DA725" s="535" t="str">
        <f t="shared" si="2806"/>
        <v/>
      </c>
      <c r="DB725" s="535" t="str">
        <f t="shared" si="2807"/>
        <v/>
      </c>
      <c r="DC725" s="534" t="str">
        <f t="shared" si="2808"/>
        <v/>
      </c>
      <c r="DD725" s="533" t="str">
        <f t="shared" si="2809"/>
        <v/>
      </c>
      <c r="DE725" s="635">
        <f t="shared" si="2810"/>
        <v>0</v>
      </c>
      <c r="DF725" s="95">
        <f t="shared" si="2811"/>
        <v>0</v>
      </c>
      <c r="DG725" s="95">
        <f t="shared" si="2812"/>
        <v>0</v>
      </c>
      <c r="DH725" s="95">
        <f t="shared" si="2813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325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>
        <v>1000</v>
      </c>
      <c r="BY726" s="264">
        <v>750</v>
      </c>
      <c r="BZ726" s="582" t="str">
        <f t="shared" si="2769"/>
        <v/>
      </c>
      <c r="CA726" s="582" t="str">
        <f t="shared" si="2770"/>
        <v/>
      </c>
      <c r="CB726" s="582" t="str">
        <f t="shared" si="2771"/>
        <v/>
      </c>
      <c r="CC726" s="670" t="str">
        <f t="shared" si="2772"/>
        <v/>
      </c>
      <c r="CD726" s="988" t="str">
        <f t="shared" si="2815"/>
        <v/>
      </c>
      <c r="CE726" s="989" t="str">
        <f t="shared" si="2816"/>
        <v/>
      </c>
      <c r="CF726" s="989" t="str">
        <f t="shared" si="2816"/>
        <v/>
      </c>
      <c r="CG726" s="989" t="str">
        <f t="shared" si="2816"/>
        <v/>
      </c>
      <c r="CH726" s="990" t="str">
        <f t="shared" si="2816"/>
        <v/>
      </c>
      <c r="CI726" s="990" t="str">
        <f t="shared" si="2816"/>
        <v/>
      </c>
      <c r="CJ726" s="989" t="str">
        <f t="shared" si="2816"/>
        <v/>
      </c>
      <c r="CK726" s="989" t="str">
        <f t="shared" si="2816"/>
        <v/>
      </c>
      <c r="CL726" s="989" t="str">
        <f t="shared" si="2816"/>
        <v/>
      </c>
      <c r="CM726" s="988" t="str">
        <f t="shared" si="2816"/>
        <v/>
      </c>
      <c r="CN726" s="533" t="str">
        <f t="shared" si="2793"/>
        <v/>
      </c>
      <c r="CO726" s="534" t="str">
        <f t="shared" si="2794"/>
        <v/>
      </c>
      <c r="CP726" s="535" t="str">
        <f t="shared" si="2795"/>
        <v/>
      </c>
      <c r="CQ726" s="535" t="str">
        <f t="shared" si="2796"/>
        <v/>
      </c>
      <c r="CR726" s="535" t="str">
        <f t="shared" si="2797"/>
        <v/>
      </c>
      <c r="CS726" s="535" t="str">
        <f t="shared" si="2798"/>
        <v/>
      </c>
      <c r="CT726" s="535" t="str">
        <f t="shared" si="2799"/>
        <v/>
      </c>
      <c r="CU726" s="536" t="str">
        <f t="shared" si="2800"/>
        <v/>
      </c>
      <c r="CV726" s="536" t="str">
        <f t="shared" si="2801"/>
        <v/>
      </c>
      <c r="CW726" s="536" t="str">
        <f t="shared" si="2802"/>
        <v/>
      </c>
      <c r="CX726" s="535" t="str">
        <f t="shared" si="2803"/>
        <v/>
      </c>
      <c r="CY726" s="535" t="str">
        <f t="shared" si="2804"/>
        <v/>
      </c>
      <c r="CZ726" s="535" t="str">
        <f t="shared" si="2805"/>
        <v/>
      </c>
      <c r="DA726" s="535" t="str">
        <f t="shared" si="2806"/>
        <v/>
      </c>
      <c r="DB726" s="535" t="str">
        <f t="shared" si="2807"/>
        <v/>
      </c>
      <c r="DC726" s="534" t="str">
        <f t="shared" si="2808"/>
        <v/>
      </c>
      <c r="DD726" s="533" t="str">
        <f t="shared" si="2809"/>
        <v/>
      </c>
      <c r="DE726" s="635">
        <f t="shared" si="2810"/>
        <v>0</v>
      </c>
      <c r="DF726" s="95">
        <f t="shared" si="2811"/>
        <v>0</v>
      </c>
      <c r="DG726" s="95">
        <f t="shared" si="2812"/>
        <v>0</v>
      </c>
      <c r="DH726" s="95">
        <f t="shared" si="2813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319</v>
      </c>
      <c r="B727" s="592" t="str">
        <f t="shared" ref="B727:K727" si="2821">IF(B725="","",B725*B726)</f>
        <v/>
      </c>
      <c r="C727" s="592" t="str">
        <f t="shared" si="2821"/>
        <v/>
      </c>
      <c r="D727" s="592" t="str">
        <f t="shared" si="2821"/>
        <v/>
      </c>
      <c r="E727" s="592" t="str">
        <f t="shared" si="2821"/>
        <v/>
      </c>
      <c r="F727" s="592" t="str">
        <f t="shared" si="2821"/>
        <v/>
      </c>
      <c r="G727" s="592" t="str">
        <f t="shared" si="2821"/>
        <v/>
      </c>
      <c r="H727" s="592" t="str">
        <f t="shared" si="2821"/>
        <v/>
      </c>
      <c r="I727" s="592" t="str">
        <f t="shared" si="2821"/>
        <v/>
      </c>
      <c r="J727" s="592" t="str">
        <f t="shared" si="2821"/>
        <v/>
      </c>
      <c r="K727" s="592" t="str">
        <f t="shared" si="2821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2">IF(T725="","",T725*T726)</f>
        <v/>
      </c>
      <c r="U727" s="592" t="str">
        <f t="shared" si="2822"/>
        <v/>
      </c>
      <c r="V727" s="592" t="str">
        <f t="shared" si="2822"/>
        <v/>
      </c>
      <c r="W727" s="592" t="str">
        <f t="shared" si="2822"/>
        <v/>
      </c>
      <c r="X727" s="592" t="str">
        <f t="shared" si="2822"/>
        <v/>
      </c>
      <c r="Y727" s="592" t="str">
        <f t="shared" si="2822"/>
        <v/>
      </c>
      <c r="Z727" s="592" t="str">
        <f t="shared" si="2822"/>
        <v/>
      </c>
      <c r="AA727" s="592" t="str">
        <f t="shared" si="2822"/>
        <v/>
      </c>
      <c r="AB727" s="592" t="str">
        <f t="shared" si="2822"/>
        <v/>
      </c>
      <c r="AC727" s="592" t="str">
        <f t="shared" si="2822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3">IF(AL725="","",AL725*AL726)</f>
        <v/>
      </c>
      <c r="AM727" s="592" t="str">
        <f t="shared" si="2823"/>
        <v/>
      </c>
      <c r="AN727" s="592" t="str">
        <f t="shared" si="2823"/>
        <v/>
      </c>
      <c r="AO727" s="592" t="str">
        <f t="shared" si="2823"/>
        <v/>
      </c>
      <c r="AP727" s="592" t="str">
        <f t="shared" si="2823"/>
        <v/>
      </c>
      <c r="AQ727" s="592" t="str">
        <f t="shared" si="2823"/>
        <v/>
      </c>
      <c r="AR727" s="592" t="str">
        <f t="shared" si="2823"/>
        <v/>
      </c>
      <c r="AS727" s="592" t="str">
        <f t="shared" si="2823"/>
        <v/>
      </c>
      <c r="AT727" s="592" t="str">
        <f t="shared" si="2823"/>
        <v/>
      </c>
      <c r="AU727" s="592" t="str">
        <f t="shared" si="2823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4">IF(BD725="","",BD725*BD726)</f>
        <v/>
      </c>
      <c r="BE727" s="1195" t="str">
        <f t="shared" si="2824"/>
        <v/>
      </c>
      <c r="BF727" s="1195" t="str">
        <f t="shared" si="2824"/>
        <v/>
      </c>
      <c r="BG727" s="1195" t="str">
        <f t="shared" si="2824"/>
        <v/>
      </c>
      <c r="BH727" s="1195" t="str">
        <f t="shared" si="2824"/>
        <v/>
      </c>
      <c r="BI727" s="1195" t="str">
        <f t="shared" si="2824"/>
        <v/>
      </c>
      <c r="BJ727" s="1195" t="str">
        <f t="shared" si="2824"/>
        <v/>
      </c>
      <c r="BK727" s="1195" t="str">
        <f t="shared" si="2824"/>
        <v/>
      </c>
      <c r="BL727" s="1195" t="str">
        <f t="shared" si="2824"/>
        <v/>
      </c>
      <c r="BM727" s="1195" t="str">
        <f t="shared" si="2824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>
        <f>IF(BX725="","",BX725*BX726)</f>
        <v>12000</v>
      </c>
      <c r="BY727" s="592">
        <f>IF(BY725="","",BY725*BY726)</f>
        <v>9000</v>
      </c>
      <c r="BZ727" s="582" t="str">
        <f t="shared" si="2769"/>
        <v/>
      </c>
      <c r="CA727" s="582" t="str">
        <f t="shared" si="2770"/>
        <v/>
      </c>
      <c r="CB727" s="582" t="str">
        <f t="shared" si="2771"/>
        <v/>
      </c>
      <c r="CC727" s="670" t="str">
        <f t="shared" si="2772"/>
        <v/>
      </c>
      <c r="CD727" s="988" t="str">
        <f t="shared" si="2815"/>
        <v/>
      </c>
      <c r="CE727" s="989" t="str">
        <f t="shared" si="2816"/>
        <v/>
      </c>
      <c r="CF727" s="989" t="str">
        <f t="shared" si="2816"/>
        <v/>
      </c>
      <c r="CG727" s="989" t="str">
        <f t="shared" si="2816"/>
        <v/>
      </c>
      <c r="CH727" s="990" t="str">
        <f t="shared" si="2816"/>
        <v/>
      </c>
      <c r="CI727" s="990" t="str">
        <f t="shared" si="2816"/>
        <v/>
      </c>
      <c r="CJ727" s="989" t="str">
        <f t="shared" si="2816"/>
        <v/>
      </c>
      <c r="CK727" s="989" t="str">
        <f t="shared" si="2816"/>
        <v/>
      </c>
      <c r="CL727" s="989" t="str">
        <f t="shared" si="2816"/>
        <v/>
      </c>
      <c r="CM727" s="988" t="str">
        <f t="shared" si="2816"/>
        <v/>
      </c>
      <c r="CN727" s="533" t="str">
        <f t="shared" si="2793"/>
        <v/>
      </c>
      <c r="CO727" s="534" t="str">
        <f t="shared" si="2794"/>
        <v/>
      </c>
      <c r="CP727" s="535" t="str">
        <f t="shared" si="2795"/>
        <v/>
      </c>
      <c r="CQ727" s="535" t="str">
        <f t="shared" si="2796"/>
        <v/>
      </c>
      <c r="CR727" s="535" t="str">
        <f t="shared" si="2797"/>
        <v/>
      </c>
      <c r="CS727" s="535" t="str">
        <f t="shared" si="2798"/>
        <v/>
      </c>
      <c r="CT727" s="535" t="str">
        <f t="shared" si="2799"/>
        <v/>
      </c>
      <c r="CU727" s="536" t="str">
        <f t="shared" si="2800"/>
        <v/>
      </c>
      <c r="CV727" s="536" t="str">
        <f t="shared" si="2801"/>
        <v/>
      </c>
      <c r="CW727" s="536" t="str">
        <f t="shared" si="2802"/>
        <v/>
      </c>
      <c r="CX727" s="535" t="str">
        <f t="shared" si="2803"/>
        <v/>
      </c>
      <c r="CY727" s="535" t="str">
        <f t="shared" si="2804"/>
        <v/>
      </c>
      <c r="CZ727" s="535" t="str">
        <f t="shared" si="2805"/>
        <v/>
      </c>
      <c r="DA727" s="535" t="str">
        <f t="shared" si="2806"/>
        <v/>
      </c>
      <c r="DB727" s="535" t="str">
        <f t="shared" si="2807"/>
        <v/>
      </c>
      <c r="DC727" s="534" t="str">
        <f t="shared" si="2808"/>
        <v/>
      </c>
      <c r="DD727" s="533" t="str">
        <f t="shared" si="2809"/>
        <v/>
      </c>
      <c r="DE727" s="635">
        <f t="shared" si="2810"/>
        <v>0</v>
      </c>
      <c r="DF727" s="95">
        <f t="shared" si="2811"/>
        <v>0</v>
      </c>
      <c r="DG727" s="95">
        <f t="shared" si="2812"/>
        <v>0</v>
      </c>
      <c r="DH727" s="95">
        <f t="shared" si="2813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326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5">IF(DE728&lt;3,"",(SUM(B728:R728)-MIN(B728:R728)-MAX(B728:R728))/(DE728-2))</f>
        <v/>
      </c>
      <c r="CA728" s="582" t="str">
        <f t="shared" ref="CA728:CA733" si="2826">IF(DF728&lt;3,"",(SUM(T728:AJ728)-MIN(T728:AJ728)-MAX(T728:AJ728))/(DF728-2))</f>
        <v/>
      </c>
      <c r="CB728" s="582" t="str">
        <f t="shared" ref="CB728:CB733" si="2827">IF(DG728&lt;3,"",(SUM(AL728:BB728)-MIN(AL728:BB728)-MAX(AL728:BB728))/(DG728-2))</f>
        <v/>
      </c>
      <c r="CC728" s="670" t="str">
        <f t="shared" ref="CC728:CC733" si="2828">IF(DH728&lt;3,"",(SUM(BD728:BT728)-MIN(BD728:BT728)-MAX(BD728:BT728))/(DH728-2))</f>
        <v/>
      </c>
      <c r="CD728" s="988" t="str">
        <f t="shared" si="2815"/>
        <v/>
      </c>
      <c r="CE728" s="989" t="str">
        <f t="shared" si="2816"/>
        <v/>
      </c>
      <c r="CF728" s="989" t="str">
        <f t="shared" si="2816"/>
        <v/>
      </c>
      <c r="CG728" s="989" t="str">
        <f t="shared" si="2816"/>
        <v/>
      </c>
      <c r="CH728" s="990" t="str">
        <f t="shared" si="2816"/>
        <v/>
      </c>
      <c r="CI728" s="990" t="str">
        <f t="shared" si="2816"/>
        <v/>
      </c>
      <c r="CJ728" s="989" t="str">
        <f t="shared" si="2816"/>
        <v/>
      </c>
      <c r="CK728" s="989" t="str">
        <f t="shared" si="2816"/>
        <v/>
      </c>
      <c r="CL728" s="989" t="str">
        <f t="shared" si="2816"/>
        <v/>
      </c>
      <c r="CM728" s="988" t="str">
        <f t="shared" si="2816"/>
        <v/>
      </c>
      <c r="CN728" s="533" t="str">
        <f t="shared" si="2793"/>
        <v/>
      </c>
      <c r="CO728" s="534" t="str">
        <f t="shared" si="2794"/>
        <v/>
      </c>
      <c r="CP728" s="535" t="str">
        <f t="shared" si="2795"/>
        <v/>
      </c>
      <c r="CQ728" s="535" t="str">
        <f t="shared" si="2796"/>
        <v/>
      </c>
      <c r="CR728" s="535" t="str">
        <f t="shared" si="2797"/>
        <v/>
      </c>
      <c r="CS728" s="535" t="str">
        <f t="shared" si="2798"/>
        <v/>
      </c>
      <c r="CT728" s="535" t="str">
        <f t="shared" si="2799"/>
        <v/>
      </c>
      <c r="CU728" s="536" t="str">
        <f t="shared" si="2800"/>
        <v/>
      </c>
      <c r="CV728" s="536" t="str">
        <f t="shared" si="2801"/>
        <v/>
      </c>
      <c r="CW728" s="536" t="str">
        <f t="shared" si="2802"/>
        <v/>
      </c>
      <c r="CX728" s="535" t="str">
        <f t="shared" si="2803"/>
        <v/>
      </c>
      <c r="CY728" s="535" t="str">
        <f t="shared" si="2804"/>
        <v/>
      </c>
      <c r="CZ728" s="535" t="str">
        <f t="shared" si="2805"/>
        <v/>
      </c>
      <c r="DA728" s="535" t="str">
        <f t="shared" si="2806"/>
        <v/>
      </c>
      <c r="DB728" s="535" t="str">
        <f t="shared" si="2807"/>
        <v/>
      </c>
      <c r="DC728" s="534" t="str">
        <f t="shared" si="2808"/>
        <v/>
      </c>
      <c r="DD728" s="533" t="str">
        <f t="shared" si="2809"/>
        <v/>
      </c>
      <c r="DE728" s="635">
        <f t="shared" ref="DE728:DE733" si="2829">COUNT(B728:R728)</f>
        <v>0</v>
      </c>
      <c r="DF728" s="95">
        <f t="shared" ref="DF728:DF733" si="2830">COUNT(T728:AJ728)</f>
        <v>0</v>
      </c>
      <c r="DG728" s="95">
        <f t="shared" ref="DG728:DG733" si="2831">COUNT(AL728:BB728)</f>
        <v>0</v>
      </c>
      <c r="DH728" s="95">
        <f t="shared" ref="DH728:DH733" si="2832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301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5"/>
        <v/>
      </c>
      <c r="CA729" s="582" t="str">
        <f t="shared" si="2826"/>
        <v/>
      </c>
      <c r="CB729" s="582" t="str">
        <f t="shared" si="2827"/>
        <v/>
      </c>
      <c r="CC729" s="670" t="str">
        <f t="shared" si="2828"/>
        <v/>
      </c>
      <c r="CD729" s="988" t="str">
        <f t="shared" si="2815"/>
        <v/>
      </c>
      <c r="CE729" s="989" t="str">
        <f t="shared" si="2816"/>
        <v/>
      </c>
      <c r="CF729" s="989" t="str">
        <f t="shared" si="2816"/>
        <v/>
      </c>
      <c r="CG729" s="989" t="str">
        <f t="shared" si="2816"/>
        <v/>
      </c>
      <c r="CH729" s="990" t="str">
        <f t="shared" si="2816"/>
        <v/>
      </c>
      <c r="CI729" s="990" t="str">
        <f t="shared" si="2816"/>
        <v/>
      </c>
      <c r="CJ729" s="989" t="str">
        <f t="shared" si="2816"/>
        <v/>
      </c>
      <c r="CK729" s="989" t="str">
        <f t="shared" si="2816"/>
        <v/>
      </c>
      <c r="CL729" s="989" t="str">
        <f t="shared" si="2816"/>
        <v/>
      </c>
      <c r="CM729" s="988" t="str">
        <f t="shared" si="2816"/>
        <v/>
      </c>
      <c r="CN729" s="533" t="str">
        <f t="shared" si="2793"/>
        <v/>
      </c>
      <c r="CO729" s="534" t="str">
        <f t="shared" si="2794"/>
        <v/>
      </c>
      <c r="CP729" s="535" t="str">
        <f t="shared" si="2795"/>
        <v/>
      </c>
      <c r="CQ729" s="535" t="str">
        <f t="shared" si="2796"/>
        <v/>
      </c>
      <c r="CR729" s="535" t="str">
        <f t="shared" si="2797"/>
        <v/>
      </c>
      <c r="CS729" s="535" t="str">
        <f t="shared" si="2798"/>
        <v/>
      </c>
      <c r="CT729" s="535" t="str">
        <f t="shared" si="2799"/>
        <v/>
      </c>
      <c r="CU729" s="536" t="str">
        <f t="shared" si="2800"/>
        <v/>
      </c>
      <c r="CV729" s="536" t="str">
        <f t="shared" si="2801"/>
        <v/>
      </c>
      <c r="CW729" s="536" t="str">
        <f t="shared" si="2802"/>
        <v/>
      </c>
      <c r="CX729" s="535" t="str">
        <f t="shared" si="2803"/>
        <v/>
      </c>
      <c r="CY729" s="535" t="str">
        <f t="shared" si="2804"/>
        <v/>
      </c>
      <c r="CZ729" s="535" t="str">
        <f t="shared" si="2805"/>
        <v/>
      </c>
      <c r="DA729" s="535" t="str">
        <f t="shared" si="2806"/>
        <v/>
      </c>
      <c r="DB729" s="535" t="str">
        <f t="shared" si="2807"/>
        <v/>
      </c>
      <c r="DC729" s="534" t="str">
        <f t="shared" si="2808"/>
        <v/>
      </c>
      <c r="DD729" s="533" t="str">
        <f t="shared" si="2809"/>
        <v/>
      </c>
      <c r="DE729" s="635">
        <f t="shared" si="2829"/>
        <v>0</v>
      </c>
      <c r="DF729" s="95">
        <f t="shared" si="2830"/>
        <v>0</v>
      </c>
      <c r="DG729" s="95">
        <f t="shared" si="2831"/>
        <v>0</v>
      </c>
      <c r="DH729" s="95">
        <f t="shared" si="2832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287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5"/>
        <v/>
      </c>
      <c r="CA730" s="582" t="str">
        <f t="shared" si="2826"/>
        <v/>
      </c>
      <c r="CB730" s="582" t="str">
        <f t="shared" si="2827"/>
        <v/>
      </c>
      <c r="CC730" s="670" t="str">
        <f t="shared" si="2828"/>
        <v/>
      </c>
      <c r="CD730" s="988" t="str">
        <f t="shared" si="2815"/>
        <v/>
      </c>
      <c r="CE730" s="989" t="str">
        <f t="shared" si="2816"/>
        <v/>
      </c>
      <c r="CF730" s="989" t="str">
        <f t="shared" si="2816"/>
        <v/>
      </c>
      <c r="CG730" s="989" t="str">
        <f t="shared" si="2816"/>
        <v/>
      </c>
      <c r="CH730" s="990" t="str">
        <f t="shared" si="2816"/>
        <v/>
      </c>
      <c r="CI730" s="990" t="str">
        <f t="shared" si="2816"/>
        <v/>
      </c>
      <c r="CJ730" s="989" t="str">
        <f t="shared" si="2816"/>
        <v/>
      </c>
      <c r="CK730" s="989" t="str">
        <f t="shared" si="2816"/>
        <v/>
      </c>
      <c r="CL730" s="989" t="str">
        <f t="shared" si="2816"/>
        <v/>
      </c>
      <c r="CM730" s="988" t="str">
        <f t="shared" si="2816"/>
        <v/>
      </c>
      <c r="CN730" s="533" t="str">
        <f t="shared" si="2793"/>
        <v/>
      </c>
      <c r="CO730" s="534" t="str">
        <f t="shared" si="2794"/>
        <v/>
      </c>
      <c r="CP730" s="535" t="str">
        <f t="shared" si="2795"/>
        <v/>
      </c>
      <c r="CQ730" s="535" t="str">
        <f t="shared" si="2796"/>
        <v/>
      </c>
      <c r="CR730" s="535" t="str">
        <f t="shared" si="2797"/>
        <v/>
      </c>
      <c r="CS730" s="535" t="str">
        <f t="shared" si="2798"/>
        <v/>
      </c>
      <c r="CT730" s="535" t="str">
        <f t="shared" si="2799"/>
        <v/>
      </c>
      <c r="CU730" s="536" t="str">
        <f t="shared" si="2800"/>
        <v/>
      </c>
      <c r="CV730" s="536" t="str">
        <f t="shared" si="2801"/>
        <v/>
      </c>
      <c r="CW730" s="536" t="str">
        <f t="shared" si="2802"/>
        <v/>
      </c>
      <c r="CX730" s="535" t="str">
        <f t="shared" si="2803"/>
        <v/>
      </c>
      <c r="CY730" s="535" t="str">
        <f t="shared" si="2804"/>
        <v/>
      </c>
      <c r="CZ730" s="535" t="str">
        <f t="shared" si="2805"/>
        <v/>
      </c>
      <c r="DA730" s="535" t="str">
        <f t="shared" si="2806"/>
        <v/>
      </c>
      <c r="DB730" s="535" t="str">
        <f t="shared" si="2807"/>
        <v/>
      </c>
      <c r="DC730" s="534" t="str">
        <f t="shared" si="2808"/>
        <v/>
      </c>
      <c r="DD730" s="533" t="str">
        <f t="shared" si="2809"/>
        <v/>
      </c>
      <c r="DE730" s="635">
        <f t="shared" si="2829"/>
        <v>0</v>
      </c>
      <c r="DF730" s="95">
        <f t="shared" si="2830"/>
        <v>0</v>
      </c>
      <c r="DG730" s="95">
        <f t="shared" si="2831"/>
        <v>0</v>
      </c>
      <c r="DH730" s="95">
        <f t="shared" si="2832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318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5"/>
        <v/>
      </c>
      <c r="CA731" s="582" t="str">
        <f t="shared" si="2826"/>
        <v/>
      </c>
      <c r="CB731" s="582" t="str">
        <f t="shared" si="2827"/>
        <v/>
      </c>
      <c r="CC731" s="670" t="str">
        <f t="shared" si="2828"/>
        <v/>
      </c>
      <c r="CD731" s="988" t="str">
        <f t="shared" si="2815"/>
        <v/>
      </c>
      <c r="CE731" s="989" t="str">
        <f t="shared" si="2816"/>
        <v/>
      </c>
      <c r="CF731" s="989" t="str">
        <f t="shared" si="2816"/>
        <v/>
      </c>
      <c r="CG731" s="989" t="str">
        <f t="shared" si="2816"/>
        <v/>
      </c>
      <c r="CH731" s="990" t="str">
        <f t="shared" si="2816"/>
        <v/>
      </c>
      <c r="CI731" s="990" t="str">
        <f t="shared" si="2816"/>
        <v/>
      </c>
      <c r="CJ731" s="989" t="str">
        <f t="shared" si="2816"/>
        <v/>
      </c>
      <c r="CK731" s="989" t="str">
        <f t="shared" si="2816"/>
        <v/>
      </c>
      <c r="CL731" s="989" t="str">
        <f t="shared" si="2816"/>
        <v/>
      </c>
      <c r="CM731" s="988" t="str">
        <f t="shared" si="2816"/>
        <v/>
      </c>
      <c r="CN731" s="533" t="str">
        <f t="shared" si="2793"/>
        <v/>
      </c>
      <c r="CO731" s="534" t="str">
        <f t="shared" si="2794"/>
        <v/>
      </c>
      <c r="CP731" s="535" t="str">
        <f t="shared" si="2795"/>
        <v/>
      </c>
      <c r="CQ731" s="535" t="str">
        <f t="shared" si="2796"/>
        <v/>
      </c>
      <c r="CR731" s="535" t="str">
        <f t="shared" si="2797"/>
        <v/>
      </c>
      <c r="CS731" s="535" t="str">
        <f t="shared" si="2798"/>
        <v/>
      </c>
      <c r="CT731" s="535" t="str">
        <f t="shared" si="2799"/>
        <v/>
      </c>
      <c r="CU731" s="536" t="str">
        <f t="shared" si="2800"/>
        <v/>
      </c>
      <c r="CV731" s="536" t="str">
        <f t="shared" si="2801"/>
        <v/>
      </c>
      <c r="CW731" s="536" t="str">
        <f t="shared" si="2802"/>
        <v/>
      </c>
      <c r="CX731" s="535" t="str">
        <f t="shared" si="2803"/>
        <v/>
      </c>
      <c r="CY731" s="535" t="str">
        <f t="shared" si="2804"/>
        <v/>
      </c>
      <c r="CZ731" s="535" t="str">
        <f t="shared" si="2805"/>
        <v/>
      </c>
      <c r="DA731" s="535" t="str">
        <f t="shared" si="2806"/>
        <v/>
      </c>
      <c r="DB731" s="535" t="str">
        <f t="shared" si="2807"/>
        <v/>
      </c>
      <c r="DC731" s="534" t="str">
        <f t="shared" si="2808"/>
        <v/>
      </c>
      <c r="DD731" s="533" t="str">
        <f t="shared" si="2809"/>
        <v/>
      </c>
      <c r="DE731" s="635">
        <f t="shared" si="2829"/>
        <v>0</v>
      </c>
      <c r="DF731" s="95">
        <f t="shared" si="2830"/>
        <v>0</v>
      </c>
      <c r="DG731" s="95">
        <f t="shared" si="2831"/>
        <v>0</v>
      </c>
      <c r="DH731" s="95">
        <f t="shared" si="2832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319</v>
      </c>
      <c r="B732" s="591" t="str">
        <f t="shared" ref="B732:K732" si="2833">IF(B729="","",B728*B729*B730*B731)</f>
        <v/>
      </c>
      <c r="C732" s="591" t="str">
        <f t="shared" si="2833"/>
        <v/>
      </c>
      <c r="D732" s="591" t="str">
        <f t="shared" si="2833"/>
        <v/>
      </c>
      <c r="E732" s="591" t="str">
        <f t="shared" si="2833"/>
        <v/>
      </c>
      <c r="F732" s="591" t="str">
        <f t="shared" si="2833"/>
        <v/>
      </c>
      <c r="G732" s="591" t="str">
        <f t="shared" si="2833"/>
        <v/>
      </c>
      <c r="H732" s="591" t="str">
        <f t="shared" si="2833"/>
        <v/>
      </c>
      <c r="I732" s="591" t="str">
        <f t="shared" si="2833"/>
        <v/>
      </c>
      <c r="J732" s="591" t="str">
        <f t="shared" si="2833"/>
        <v/>
      </c>
      <c r="K732" s="591" t="str">
        <f t="shared" si="2833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4">IF(T729="","",T728*T729*T730*T731)</f>
        <v/>
      </c>
      <c r="U732" s="591" t="str">
        <f t="shared" si="2834"/>
        <v/>
      </c>
      <c r="V732" s="591" t="str">
        <f t="shared" si="2834"/>
        <v/>
      </c>
      <c r="W732" s="591" t="str">
        <f t="shared" si="2834"/>
        <v/>
      </c>
      <c r="X732" s="591" t="str">
        <f t="shared" si="2834"/>
        <v/>
      </c>
      <c r="Y732" s="591" t="str">
        <f t="shared" si="2834"/>
        <v/>
      </c>
      <c r="Z732" s="591" t="str">
        <f t="shared" si="2834"/>
        <v/>
      </c>
      <c r="AA732" s="591" t="str">
        <f t="shared" si="2834"/>
        <v/>
      </c>
      <c r="AB732" s="591" t="str">
        <f t="shared" si="2834"/>
        <v/>
      </c>
      <c r="AC732" s="591" t="str">
        <f t="shared" si="2834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5">IF(AL729="","",AL728*AL729*AL730*AL731)</f>
        <v/>
      </c>
      <c r="AM732" s="591" t="str">
        <f t="shared" si="2835"/>
        <v/>
      </c>
      <c r="AN732" s="591" t="str">
        <f t="shared" si="2835"/>
        <v/>
      </c>
      <c r="AO732" s="591" t="str">
        <f t="shared" si="2835"/>
        <v/>
      </c>
      <c r="AP732" s="591" t="str">
        <f t="shared" si="2835"/>
        <v/>
      </c>
      <c r="AQ732" s="591" t="str">
        <f t="shared" si="2835"/>
        <v/>
      </c>
      <c r="AR732" s="591" t="str">
        <f t="shared" si="2835"/>
        <v/>
      </c>
      <c r="AS732" s="591" t="str">
        <f t="shared" si="2835"/>
        <v/>
      </c>
      <c r="AT732" s="591" t="str">
        <f t="shared" si="2835"/>
        <v/>
      </c>
      <c r="AU732" s="591" t="str">
        <f t="shared" si="2835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6">IF(BD729="","",BD728*BD729*BD730*BD731)</f>
        <v/>
      </c>
      <c r="BE732" s="1194" t="str">
        <f t="shared" si="2836"/>
        <v/>
      </c>
      <c r="BF732" s="1194" t="str">
        <f t="shared" si="2836"/>
        <v/>
      </c>
      <c r="BG732" s="1194" t="str">
        <f t="shared" si="2836"/>
        <v/>
      </c>
      <c r="BH732" s="1194" t="str">
        <f t="shared" si="2836"/>
        <v/>
      </c>
      <c r="BI732" s="1194" t="str">
        <f t="shared" si="2836"/>
        <v/>
      </c>
      <c r="BJ732" s="1194" t="str">
        <f t="shared" si="2836"/>
        <v/>
      </c>
      <c r="BK732" s="1194" t="str">
        <f t="shared" si="2836"/>
        <v/>
      </c>
      <c r="BL732" s="1194" t="str">
        <f t="shared" si="2836"/>
        <v/>
      </c>
      <c r="BM732" s="1194" t="str">
        <f t="shared" si="2836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5"/>
        <v/>
      </c>
      <c r="CA732" s="582" t="str">
        <f t="shared" si="2826"/>
        <v/>
      </c>
      <c r="CB732" s="582" t="str">
        <f t="shared" si="2827"/>
        <v/>
      </c>
      <c r="CC732" s="670" t="str">
        <f t="shared" si="2828"/>
        <v/>
      </c>
      <c r="CD732" s="988" t="str">
        <f t="shared" si="2815"/>
        <v/>
      </c>
      <c r="CE732" s="989" t="str">
        <f t="shared" si="2816"/>
        <v/>
      </c>
      <c r="CF732" s="989" t="str">
        <f t="shared" si="2816"/>
        <v/>
      </c>
      <c r="CG732" s="989" t="str">
        <f t="shared" si="2816"/>
        <v/>
      </c>
      <c r="CH732" s="990" t="str">
        <f t="shared" si="2816"/>
        <v/>
      </c>
      <c r="CI732" s="990" t="str">
        <f t="shared" si="2816"/>
        <v/>
      </c>
      <c r="CJ732" s="989" t="str">
        <f t="shared" si="2816"/>
        <v/>
      </c>
      <c r="CK732" s="989" t="str">
        <f t="shared" si="2816"/>
        <v/>
      </c>
      <c r="CL732" s="989" t="str">
        <f t="shared" si="2816"/>
        <v/>
      </c>
      <c r="CM732" s="988" t="str">
        <f t="shared" si="2816"/>
        <v/>
      </c>
      <c r="CN732" s="533" t="str">
        <f t="shared" si="2793"/>
        <v/>
      </c>
      <c r="CO732" s="534" t="str">
        <f t="shared" si="2794"/>
        <v/>
      </c>
      <c r="CP732" s="535" t="str">
        <f t="shared" si="2795"/>
        <v/>
      </c>
      <c r="CQ732" s="535" t="str">
        <f t="shared" si="2796"/>
        <v/>
      </c>
      <c r="CR732" s="535" t="str">
        <f t="shared" si="2797"/>
        <v/>
      </c>
      <c r="CS732" s="535" t="str">
        <f t="shared" si="2798"/>
        <v/>
      </c>
      <c r="CT732" s="535" t="str">
        <f t="shared" si="2799"/>
        <v/>
      </c>
      <c r="CU732" s="536" t="str">
        <f t="shared" si="2800"/>
        <v/>
      </c>
      <c r="CV732" s="536" t="str">
        <f t="shared" si="2801"/>
        <v/>
      </c>
      <c r="CW732" s="536" t="str">
        <f t="shared" si="2802"/>
        <v/>
      </c>
      <c r="CX732" s="535" t="str">
        <f t="shared" si="2803"/>
        <v/>
      </c>
      <c r="CY732" s="535" t="str">
        <f t="shared" si="2804"/>
        <v/>
      </c>
      <c r="CZ732" s="535" t="str">
        <f t="shared" si="2805"/>
        <v/>
      </c>
      <c r="DA732" s="535" t="str">
        <f t="shared" si="2806"/>
        <v/>
      </c>
      <c r="DB732" s="535" t="str">
        <f t="shared" si="2807"/>
        <v/>
      </c>
      <c r="DC732" s="534" t="str">
        <f t="shared" si="2808"/>
        <v/>
      </c>
      <c r="DD732" s="533" t="str">
        <f t="shared" si="2809"/>
        <v/>
      </c>
      <c r="DE732" s="635">
        <f t="shared" si="2829"/>
        <v>0</v>
      </c>
      <c r="DF732" s="95">
        <f t="shared" si="2830"/>
        <v>0</v>
      </c>
      <c r="DG732" s="95">
        <f t="shared" si="2831"/>
        <v>0</v>
      </c>
      <c r="DH732" s="95">
        <f t="shared" si="2832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327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/>
      <c r="BY733" s="215"/>
      <c r="BZ733" s="582" t="str">
        <f t="shared" si="2825"/>
        <v/>
      </c>
      <c r="CA733" s="582" t="str">
        <f t="shared" si="2826"/>
        <v/>
      </c>
      <c r="CB733" s="582" t="str">
        <f t="shared" si="2827"/>
        <v/>
      </c>
      <c r="CC733" s="670" t="str">
        <f t="shared" si="2828"/>
        <v/>
      </c>
      <c r="CD733" s="988" t="str">
        <f t="shared" si="2815"/>
        <v/>
      </c>
      <c r="CE733" s="989" t="str">
        <f t="shared" si="2816"/>
        <v/>
      </c>
      <c r="CF733" s="989" t="str">
        <f t="shared" si="2816"/>
        <v/>
      </c>
      <c r="CG733" s="989" t="str">
        <f t="shared" si="2816"/>
        <v/>
      </c>
      <c r="CH733" s="990" t="str">
        <f t="shared" si="2816"/>
        <v/>
      </c>
      <c r="CI733" s="990" t="str">
        <f t="shared" si="2816"/>
        <v/>
      </c>
      <c r="CJ733" s="989" t="str">
        <f t="shared" si="2816"/>
        <v/>
      </c>
      <c r="CK733" s="989" t="str">
        <f t="shared" si="2816"/>
        <v/>
      </c>
      <c r="CL733" s="989" t="str">
        <f t="shared" si="2816"/>
        <v/>
      </c>
      <c r="CM733" s="988" t="str">
        <f t="shared" si="2816"/>
        <v/>
      </c>
      <c r="CN733" s="533" t="str">
        <f t="shared" si="2793"/>
        <v/>
      </c>
      <c r="CO733" s="534" t="str">
        <f t="shared" si="2794"/>
        <v/>
      </c>
      <c r="CP733" s="535" t="str">
        <f t="shared" si="2795"/>
        <v/>
      </c>
      <c r="CQ733" s="535" t="str">
        <f t="shared" si="2796"/>
        <v/>
      </c>
      <c r="CR733" s="535" t="str">
        <f t="shared" si="2797"/>
        <v/>
      </c>
      <c r="CS733" s="535" t="str">
        <f t="shared" si="2798"/>
        <v/>
      </c>
      <c r="CT733" s="535" t="str">
        <f t="shared" si="2799"/>
        <v/>
      </c>
      <c r="CU733" s="536" t="str">
        <f t="shared" si="2800"/>
        <v/>
      </c>
      <c r="CV733" s="536" t="str">
        <f t="shared" si="2801"/>
        <v/>
      </c>
      <c r="CW733" s="536" t="str">
        <f t="shared" si="2802"/>
        <v/>
      </c>
      <c r="CX733" s="535" t="str">
        <f t="shared" si="2803"/>
        <v/>
      </c>
      <c r="CY733" s="535" t="str">
        <f t="shared" si="2804"/>
        <v/>
      </c>
      <c r="CZ733" s="535" t="str">
        <f t="shared" si="2805"/>
        <v/>
      </c>
      <c r="DA733" s="535" t="str">
        <f t="shared" si="2806"/>
        <v/>
      </c>
      <c r="DB733" s="535" t="str">
        <f t="shared" si="2807"/>
        <v/>
      </c>
      <c r="DC733" s="534" t="str">
        <f t="shared" si="2808"/>
        <v/>
      </c>
      <c r="DD733" s="533" t="str">
        <f t="shared" si="2809"/>
        <v/>
      </c>
      <c r="DE733" s="635">
        <f t="shared" si="2829"/>
        <v>0</v>
      </c>
      <c r="DF733" s="95">
        <f t="shared" si="2830"/>
        <v>0</v>
      </c>
      <c r="DG733" s="95">
        <f t="shared" si="2831"/>
        <v>0</v>
      </c>
      <c r="DH733" s="95">
        <f t="shared" si="2832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301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/>
      <c r="BY734" s="215"/>
      <c r="BZ734" s="582" t="str">
        <f t="shared" ref="BZ734:BZ743" si="2837">IF(DE734&lt;3,"",(SUM(B734:R734)-MIN(B734:R734)-MAX(B734:R734))/(DE734-2))</f>
        <v/>
      </c>
      <c r="CA734" s="582" t="str">
        <f t="shared" ref="CA734:CA743" si="2838">IF(DF734&lt;3,"",(SUM(T734:AJ734)-MIN(T734:AJ734)-MAX(T734:AJ734))/(DF734-2))</f>
        <v/>
      </c>
      <c r="CB734" s="582" t="str">
        <f t="shared" ref="CB734:CB743" si="2839">IF(DG734&lt;3,"",(SUM(AL734:BB734)-MIN(AL734:BB734)-MAX(AL734:BB734))/(DG734-2))</f>
        <v/>
      </c>
      <c r="CC734" s="670" t="str">
        <f t="shared" ref="CC734:CC743" si="2840">IF(DH734&lt;3,"",(SUM(BD734:BT734)-MIN(BD734:BT734)-MAX(BD734:BT734))/(DH734-2))</f>
        <v/>
      </c>
      <c r="CD734" s="988" t="str">
        <f t="shared" ref="CD734:CM734" si="284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1"/>
        <v/>
      </c>
      <c r="CF734" s="989" t="str">
        <f t="shared" si="2841"/>
        <v/>
      </c>
      <c r="CG734" s="989" t="str">
        <f t="shared" si="2841"/>
        <v/>
      </c>
      <c r="CH734" s="990" t="str">
        <f t="shared" si="2841"/>
        <v/>
      </c>
      <c r="CI734" s="990" t="str">
        <f t="shared" si="2841"/>
        <v/>
      </c>
      <c r="CJ734" s="989" t="str">
        <f t="shared" si="2841"/>
        <v/>
      </c>
      <c r="CK734" s="989" t="str">
        <f t="shared" si="2841"/>
        <v/>
      </c>
      <c r="CL734" s="989" t="str">
        <f t="shared" si="2841"/>
        <v/>
      </c>
      <c r="CM734" s="988" t="str">
        <f t="shared" si="2841"/>
        <v/>
      </c>
      <c r="CN734" s="533" t="str">
        <f t="shared" ref="CN734:CW737" si="2842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2"/>
        <v/>
      </c>
      <c r="CP734" s="535" t="str">
        <f t="shared" si="2842"/>
        <v/>
      </c>
      <c r="CQ734" s="535" t="str">
        <f t="shared" si="2842"/>
        <v/>
      </c>
      <c r="CR734" s="535" t="str">
        <f t="shared" si="2842"/>
        <v/>
      </c>
      <c r="CS734" s="535" t="str">
        <f t="shared" si="2842"/>
        <v/>
      </c>
      <c r="CT734" s="535" t="str">
        <f t="shared" si="2842"/>
        <v/>
      </c>
      <c r="CU734" s="536" t="str">
        <f t="shared" si="2842"/>
        <v/>
      </c>
      <c r="CV734" s="536" t="str">
        <f t="shared" si="2842"/>
        <v/>
      </c>
      <c r="CW734" s="536" t="str">
        <f t="shared" si="2842"/>
        <v/>
      </c>
      <c r="CX734" s="535" t="str">
        <f t="shared" ref="CX734:DD737" si="2843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3"/>
        <v/>
      </c>
      <c r="CZ734" s="535" t="str">
        <f t="shared" si="2843"/>
        <v/>
      </c>
      <c r="DA734" s="535" t="str">
        <f t="shared" si="2843"/>
        <v/>
      </c>
      <c r="DB734" s="535" t="str">
        <f t="shared" si="2843"/>
        <v/>
      </c>
      <c r="DC734" s="534" t="str">
        <f t="shared" si="2843"/>
        <v/>
      </c>
      <c r="DD734" s="533" t="str">
        <f t="shared" si="2843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287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/>
      <c r="BY735" s="215"/>
      <c r="BZ735" s="582" t="str">
        <f t="shared" si="2837"/>
        <v/>
      </c>
      <c r="CA735" s="582" t="str">
        <f t="shared" si="2838"/>
        <v/>
      </c>
      <c r="CB735" s="582" t="str">
        <f t="shared" si="2839"/>
        <v/>
      </c>
      <c r="CC735" s="670" t="str">
        <f t="shared" si="2840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4"/>
        <v/>
      </c>
      <c r="CG735" s="989" t="str">
        <f t="shared" si="2844"/>
        <v/>
      </c>
      <c r="CH735" s="990" t="str">
        <f t="shared" si="2844"/>
        <v/>
      </c>
      <c r="CI735" s="990" t="str">
        <f t="shared" si="2844"/>
        <v/>
      </c>
      <c r="CJ735" s="989" t="str">
        <f t="shared" si="2844"/>
        <v/>
      </c>
      <c r="CK735" s="989" t="str">
        <f t="shared" si="2844"/>
        <v/>
      </c>
      <c r="CL735" s="989" t="str">
        <f t="shared" si="2844"/>
        <v/>
      </c>
      <c r="CM735" s="988" t="str">
        <f t="shared" si="2844"/>
        <v/>
      </c>
      <c r="CN735" s="533" t="str">
        <f t="shared" si="2842"/>
        <v/>
      </c>
      <c r="CO735" s="534" t="str">
        <f t="shared" si="2842"/>
        <v/>
      </c>
      <c r="CP735" s="535" t="str">
        <f t="shared" si="2842"/>
        <v/>
      </c>
      <c r="CQ735" s="535" t="str">
        <f t="shared" si="2842"/>
        <v/>
      </c>
      <c r="CR735" s="535" t="str">
        <f t="shared" si="2842"/>
        <v/>
      </c>
      <c r="CS735" s="535" t="str">
        <f t="shared" si="2842"/>
        <v/>
      </c>
      <c r="CT735" s="535" t="str">
        <f t="shared" si="2842"/>
        <v/>
      </c>
      <c r="CU735" s="536" t="str">
        <f t="shared" si="2842"/>
        <v/>
      </c>
      <c r="CV735" s="536" t="str">
        <f t="shared" si="2842"/>
        <v/>
      </c>
      <c r="CW735" s="536" t="str">
        <f t="shared" si="2842"/>
        <v/>
      </c>
      <c r="CX735" s="535" t="str">
        <f t="shared" si="2843"/>
        <v/>
      </c>
      <c r="CY735" s="535" t="str">
        <f t="shared" si="2843"/>
        <v/>
      </c>
      <c r="CZ735" s="535" t="str">
        <f t="shared" si="2843"/>
        <v/>
      </c>
      <c r="DA735" s="535" t="str">
        <f t="shared" si="2843"/>
        <v/>
      </c>
      <c r="DB735" s="535" t="str">
        <f t="shared" si="2843"/>
        <v/>
      </c>
      <c r="DC735" s="534" t="str">
        <f t="shared" si="2843"/>
        <v/>
      </c>
      <c r="DD735" s="533" t="str">
        <f t="shared" si="2843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318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/>
      <c r="BY736" s="215"/>
      <c r="BZ736" s="582" t="str">
        <f t="shared" si="2837"/>
        <v/>
      </c>
      <c r="CA736" s="582" t="str">
        <f t="shared" si="2838"/>
        <v/>
      </c>
      <c r="CB736" s="582" t="str">
        <f t="shared" si="2839"/>
        <v/>
      </c>
      <c r="CC736" s="670" t="str">
        <f t="shared" si="2840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4"/>
        <v/>
      </c>
      <c r="CF736" s="989" t="str">
        <f t="shared" si="2844"/>
        <v/>
      </c>
      <c r="CG736" s="989" t="str">
        <f t="shared" si="2844"/>
        <v/>
      </c>
      <c r="CH736" s="990" t="str">
        <f t="shared" si="2844"/>
        <v/>
      </c>
      <c r="CI736" s="990" t="str">
        <f t="shared" si="2844"/>
        <v/>
      </c>
      <c r="CJ736" s="989" t="str">
        <f t="shared" si="2844"/>
        <v/>
      </c>
      <c r="CK736" s="989" t="str">
        <f t="shared" si="2844"/>
        <v/>
      </c>
      <c r="CL736" s="989" t="str">
        <f t="shared" si="2844"/>
        <v/>
      </c>
      <c r="CM736" s="988" t="str">
        <f t="shared" si="2844"/>
        <v/>
      </c>
      <c r="CN736" s="533" t="str">
        <f t="shared" si="2842"/>
        <v/>
      </c>
      <c r="CO736" s="534" t="str">
        <f t="shared" si="2842"/>
        <v/>
      </c>
      <c r="CP736" s="535" t="str">
        <f t="shared" si="2842"/>
        <v/>
      </c>
      <c r="CQ736" s="535" t="str">
        <f t="shared" si="2842"/>
        <v/>
      </c>
      <c r="CR736" s="535" t="str">
        <f t="shared" si="2842"/>
        <v/>
      </c>
      <c r="CS736" s="535" t="str">
        <f t="shared" si="2842"/>
        <v/>
      </c>
      <c r="CT736" s="535" t="str">
        <f t="shared" si="2842"/>
        <v/>
      </c>
      <c r="CU736" s="536" t="str">
        <f t="shared" si="2842"/>
        <v/>
      </c>
      <c r="CV736" s="536" t="str">
        <f t="shared" si="2842"/>
        <v/>
      </c>
      <c r="CW736" s="536" t="str">
        <f t="shared" si="2842"/>
        <v/>
      </c>
      <c r="CX736" s="535" t="str">
        <f t="shared" si="2843"/>
        <v/>
      </c>
      <c r="CY736" s="535" t="str">
        <f t="shared" si="2843"/>
        <v/>
      </c>
      <c r="CZ736" s="535" t="str">
        <f t="shared" si="2843"/>
        <v/>
      </c>
      <c r="DA736" s="535" t="str">
        <f t="shared" si="2843"/>
        <v/>
      </c>
      <c r="DB736" s="535" t="str">
        <f t="shared" si="2843"/>
        <v/>
      </c>
      <c r="DC736" s="534" t="str">
        <f t="shared" si="2843"/>
        <v/>
      </c>
      <c r="DD736" s="533" t="str">
        <f t="shared" si="2843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319</v>
      </c>
      <c r="B737" s="592" t="str">
        <f t="shared" ref="B737:K737" si="2845">IF(B734="","",B733*B734*B735*B736)</f>
        <v/>
      </c>
      <c r="C737" s="592" t="str">
        <f t="shared" si="2845"/>
        <v/>
      </c>
      <c r="D737" s="592" t="str">
        <f t="shared" si="2845"/>
        <v/>
      </c>
      <c r="E737" s="592" t="str">
        <f t="shared" si="2845"/>
        <v/>
      </c>
      <c r="F737" s="592" t="str">
        <f t="shared" si="2845"/>
        <v/>
      </c>
      <c r="G737" s="592" t="str">
        <f t="shared" si="2845"/>
        <v/>
      </c>
      <c r="H737" s="592" t="str">
        <f t="shared" si="2845"/>
        <v/>
      </c>
      <c r="I737" s="592" t="str">
        <f t="shared" si="2845"/>
        <v/>
      </c>
      <c r="J737" s="592" t="str">
        <f t="shared" si="2845"/>
        <v/>
      </c>
      <c r="K737" s="592" t="str">
        <f t="shared" si="2845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6">IF(T734="","",T733*T734*T735*T736)</f>
        <v/>
      </c>
      <c r="U737" s="592" t="str">
        <f t="shared" si="2846"/>
        <v/>
      </c>
      <c r="V737" s="592" t="str">
        <f t="shared" si="2846"/>
        <v/>
      </c>
      <c r="W737" s="592" t="str">
        <f t="shared" si="2846"/>
        <v/>
      </c>
      <c r="X737" s="592" t="str">
        <f t="shared" si="2846"/>
        <v/>
      </c>
      <c r="Y737" s="592" t="str">
        <f t="shared" si="2846"/>
        <v/>
      </c>
      <c r="Z737" s="592" t="str">
        <f t="shared" si="2846"/>
        <v/>
      </c>
      <c r="AA737" s="592" t="str">
        <f t="shared" si="2846"/>
        <v/>
      </c>
      <c r="AB737" s="592" t="str">
        <f t="shared" si="2846"/>
        <v/>
      </c>
      <c r="AC737" s="592" t="str">
        <f t="shared" si="2846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7">IF(AL734="","",AL733*AL734*AL735*AL736)</f>
        <v/>
      </c>
      <c r="AM737" s="592" t="str">
        <f t="shared" si="2847"/>
        <v/>
      </c>
      <c r="AN737" s="592" t="str">
        <f t="shared" si="2847"/>
        <v/>
      </c>
      <c r="AO737" s="592" t="str">
        <f t="shared" si="2847"/>
        <v/>
      </c>
      <c r="AP737" s="592" t="str">
        <f t="shared" si="2847"/>
        <v/>
      </c>
      <c r="AQ737" s="592" t="str">
        <f t="shared" si="2847"/>
        <v/>
      </c>
      <c r="AR737" s="592" t="str">
        <f t="shared" si="2847"/>
        <v/>
      </c>
      <c r="AS737" s="592" t="str">
        <f t="shared" si="2847"/>
        <v/>
      </c>
      <c r="AT737" s="592" t="str">
        <f t="shared" si="2847"/>
        <v/>
      </c>
      <c r="AU737" s="592" t="str">
        <f t="shared" si="2847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8">IF(BD734="","",BD733*BD734*BD735*BD736)</f>
        <v/>
      </c>
      <c r="BE737" s="1195" t="str">
        <f t="shared" si="2848"/>
        <v/>
      </c>
      <c r="BF737" s="1195" t="str">
        <f t="shared" si="2848"/>
        <v/>
      </c>
      <c r="BG737" s="1195" t="str">
        <f t="shared" si="2848"/>
        <v/>
      </c>
      <c r="BH737" s="1195" t="str">
        <f t="shared" si="2848"/>
        <v/>
      </c>
      <c r="BI737" s="1195" t="str">
        <f>IF(BI734="","",BI733*BI734*BI735*BI736)</f>
        <v/>
      </c>
      <c r="BJ737" s="1195" t="str">
        <f t="shared" ref="BJ737:BM737" si="2849">IF(BJ734="","",BJ733*BJ734*BJ735*BJ736)</f>
        <v/>
      </c>
      <c r="BK737" s="1195" t="str">
        <f t="shared" si="2849"/>
        <v/>
      </c>
      <c r="BL737" s="1195" t="str">
        <f t="shared" si="2849"/>
        <v/>
      </c>
      <c r="BM737" s="1195" t="str">
        <f t="shared" si="2849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50">IF(BV734="","",BV733*BV734*BV735*BV736)</f>
        <v/>
      </c>
      <c r="BW737" s="1195" t="str">
        <f t="shared" si="2850"/>
        <v/>
      </c>
      <c r="BX737" s="1195" t="str">
        <f t="shared" si="2850"/>
        <v/>
      </c>
      <c r="BY737" s="1195" t="str">
        <f t="shared" si="2850"/>
        <v/>
      </c>
      <c r="BZ737" s="582" t="str">
        <f t="shared" si="2837"/>
        <v/>
      </c>
      <c r="CA737" s="582" t="str">
        <f t="shared" si="2838"/>
        <v/>
      </c>
      <c r="CB737" s="582" t="str">
        <f t="shared" si="2839"/>
        <v/>
      </c>
      <c r="CC737" s="670" t="str">
        <f t="shared" si="2840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4"/>
        <v/>
      </c>
      <c r="CF737" s="989" t="str">
        <f t="shared" si="2844"/>
        <v/>
      </c>
      <c r="CG737" s="989" t="str">
        <f t="shared" si="2844"/>
        <v/>
      </c>
      <c r="CH737" s="990" t="str">
        <f t="shared" si="2844"/>
        <v/>
      </c>
      <c r="CI737" s="990" t="str">
        <f t="shared" si="2844"/>
        <v/>
      </c>
      <c r="CJ737" s="989" t="str">
        <f t="shared" si="2844"/>
        <v/>
      </c>
      <c r="CK737" s="989" t="str">
        <f t="shared" si="2844"/>
        <v/>
      </c>
      <c r="CL737" s="989" t="str">
        <f t="shared" si="2844"/>
        <v/>
      </c>
      <c r="CM737" s="988" t="str">
        <f t="shared" si="2844"/>
        <v/>
      </c>
      <c r="CN737" s="533" t="str">
        <f t="shared" si="2842"/>
        <v/>
      </c>
      <c r="CO737" s="534" t="str">
        <f t="shared" si="2842"/>
        <v/>
      </c>
      <c r="CP737" s="535" t="str">
        <f t="shared" si="2842"/>
        <v/>
      </c>
      <c r="CQ737" s="535" t="str">
        <f t="shared" si="2842"/>
        <v/>
      </c>
      <c r="CR737" s="535" t="str">
        <f t="shared" si="2842"/>
        <v/>
      </c>
      <c r="CS737" s="535" t="str">
        <f t="shared" si="2842"/>
        <v/>
      </c>
      <c r="CT737" s="535" t="str">
        <f t="shared" si="2842"/>
        <v/>
      </c>
      <c r="CU737" s="536" t="str">
        <f t="shared" si="2842"/>
        <v/>
      </c>
      <c r="CV737" s="536" t="str">
        <f t="shared" si="2842"/>
        <v/>
      </c>
      <c r="CW737" s="536" t="str">
        <f t="shared" si="2842"/>
        <v/>
      </c>
      <c r="CX737" s="535" t="str">
        <f t="shared" si="2843"/>
        <v/>
      </c>
      <c r="CY737" s="535" t="str">
        <f t="shared" si="2843"/>
        <v/>
      </c>
      <c r="CZ737" s="535" t="str">
        <f t="shared" si="2843"/>
        <v/>
      </c>
      <c r="DA737" s="535" t="str">
        <f t="shared" si="2843"/>
        <v/>
      </c>
      <c r="DB737" s="535" t="str">
        <f t="shared" si="2843"/>
        <v/>
      </c>
      <c r="DC737" s="534" t="str">
        <f t="shared" si="2843"/>
        <v/>
      </c>
      <c r="DD737" s="533" t="str">
        <f t="shared" si="2843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679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7"/>
        <v/>
      </c>
      <c r="CA738" s="574" t="str">
        <f t="shared" si="2838"/>
        <v/>
      </c>
      <c r="CB738" s="574" t="str">
        <f t="shared" si="2839"/>
        <v/>
      </c>
      <c r="CC738" s="669" t="str">
        <f t="shared" si="2840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300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7"/>
        <v/>
      </c>
      <c r="CA739" s="582" t="str">
        <f t="shared" si="2838"/>
        <v/>
      </c>
      <c r="CB739" s="582" t="str">
        <f t="shared" si="2839"/>
        <v/>
      </c>
      <c r="CC739" s="670" t="str">
        <f t="shared" si="2840"/>
        <v/>
      </c>
      <c r="CD739" s="988" t="str">
        <f t="shared" ref="CD739:CI742" si="285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1"/>
        <v/>
      </c>
      <c r="CF739" s="989" t="str">
        <f t="shared" si="2851"/>
        <v/>
      </c>
      <c r="CG739" s="989" t="str">
        <f t="shared" si="2851"/>
        <v/>
      </c>
      <c r="CH739" s="990" t="str">
        <f t="shared" si="2851"/>
        <v/>
      </c>
      <c r="CI739" s="990" t="str">
        <f t="shared" si="2851"/>
        <v/>
      </c>
      <c r="CJ739" s="989" t="str">
        <f t="shared" ref="CJ739:CM742" si="2852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2"/>
        <v/>
      </c>
      <c r="CL739" s="989" t="str">
        <f t="shared" si="2852"/>
        <v/>
      </c>
      <c r="CM739" s="988" t="str">
        <f t="shared" si="2852"/>
        <v/>
      </c>
      <c r="CN739" s="533" t="str">
        <f t="shared" ref="CN739:CW743" si="2853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3"/>
        <v/>
      </c>
      <c r="CP739" s="535" t="str">
        <f t="shared" si="2853"/>
        <v/>
      </c>
      <c r="CQ739" s="535" t="str">
        <f t="shared" si="2853"/>
        <v/>
      </c>
      <c r="CR739" s="535" t="str">
        <f t="shared" si="2853"/>
        <v/>
      </c>
      <c r="CS739" s="535" t="str">
        <f t="shared" si="2853"/>
        <v/>
      </c>
      <c r="CT739" s="535" t="str">
        <f t="shared" si="2853"/>
        <v/>
      </c>
      <c r="CU739" s="536" t="str">
        <f t="shared" si="2853"/>
        <v/>
      </c>
      <c r="CV739" s="536" t="str">
        <f t="shared" si="2853"/>
        <v/>
      </c>
      <c r="CW739" s="536" t="str">
        <f t="shared" si="2853"/>
        <v/>
      </c>
      <c r="CX739" s="535" t="str">
        <f t="shared" ref="CX739:DD743" si="2854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4"/>
        <v/>
      </c>
      <c r="CZ739" s="535" t="str">
        <f t="shared" si="2854"/>
        <v/>
      </c>
      <c r="DA739" s="535" t="str">
        <f t="shared" si="2854"/>
        <v/>
      </c>
      <c r="DB739" s="535" t="str">
        <f t="shared" si="2854"/>
        <v/>
      </c>
      <c r="DC739" s="534" t="str">
        <f t="shared" si="2854"/>
        <v/>
      </c>
      <c r="DD739" s="533" t="str">
        <f t="shared" si="2854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301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7"/>
        <v/>
      </c>
      <c r="CA740" s="582" t="str">
        <f t="shared" si="2838"/>
        <v/>
      </c>
      <c r="CB740" s="582" t="str">
        <f t="shared" si="2839"/>
        <v/>
      </c>
      <c r="CC740" s="670" t="str">
        <f t="shared" si="2840"/>
        <v/>
      </c>
      <c r="CD740" s="988" t="str">
        <f t="shared" si="2851"/>
        <v/>
      </c>
      <c r="CE740" s="989" t="str">
        <f t="shared" si="2851"/>
        <v/>
      </c>
      <c r="CF740" s="989" t="str">
        <f t="shared" si="2851"/>
        <v/>
      </c>
      <c r="CG740" s="989" t="str">
        <f t="shared" si="2851"/>
        <v/>
      </c>
      <c r="CH740" s="990" t="str">
        <f t="shared" si="2851"/>
        <v/>
      </c>
      <c r="CI740" s="990" t="str">
        <f t="shared" si="2851"/>
        <v/>
      </c>
      <c r="CJ740" s="989" t="str">
        <f t="shared" si="2852"/>
        <v/>
      </c>
      <c r="CK740" s="989" t="str">
        <f t="shared" si="2852"/>
        <v/>
      </c>
      <c r="CL740" s="989" t="str">
        <f t="shared" si="2852"/>
        <v/>
      </c>
      <c r="CM740" s="988" t="str">
        <f t="shared" si="2852"/>
        <v/>
      </c>
      <c r="CN740" s="533" t="str">
        <f t="shared" si="2853"/>
        <v/>
      </c>
      <c r="CO740" s="534" t="str">
        <f t="shared" si="2853"/>
        <v/>
      </c>
      <c r="CP740" s="535" t="str">
        <f t="shared" si="2853"/>
        <v/>
      </c>
      <c r="CQ740" s="535" t="str">
        <f t="shared" si="2853"/>
        <v/>
      </c>
      <c r="CR740" s="535" t="str">
        <f t="shared" si="2853"/>
        <v/>
      </c>
      <c r="CS740" s="535" t="str">
        <f t="shared" si="2853"/>
        <v/>
      </c>
      <c r="CT740" s="535" t="str">
        <f t="shared" si="2853"/>
        <v/>
      </c>
      <c r="CU740" s="536" t="str">
        <f t="shared" si="2853"/>
        <v/>
      </c>
      <c r="CV740" s="536" t="str">
        <f t="shared" si="2853"/>
        <v/>
      </c>
      <c r="CW740" s="536" t="str">
        <f t="shared" si="2853"/>
        <v/>
      </c>
      <c r="CX740" s="535" t="str">
        <f t="shared" si="2854"/>
        <v/>
      </c>
      <c r="CY740" s="535" t="str">
        <f t="shared" si="2854"/>
        <v/>
      </c>
      <c r="CZ740" s="535" t="str">
        <f t="shared" si="2854"/>
        <v/>
      </c>
      <c r="DA740" s="535" t="str">
        <f t="shared" si="2854"/>
        <v/>
      </c>
      <c r="DB740" s="535" t="str">
        <f t="shared" si="2854"/>
        <v/>
      </c>
      <c r="DC740" s="534" t="str">
        <f t="shared" si="2854"/>
        <v/>
      </c>
      <c r="DD740" s="533" t="str">
        <f t="shared" si="2854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287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7"/>
        <v/>
      </c>
      <c r="CA741" s="582" t="str">
        <f t="shared" si="2838"/>
        <v/>
      </c>
      <c r="CB741" s="582" t="str">
        <f t="shared" si="2839"/>
        <v/>
      </c>
      <c r="CC741" s="670" t="str">
        <f t="shared" si="2840"/>
        <v/>
      </c>
      <c r="CD741" s="988" t="str">
        <f t="shared" si="2851"/>
        <v/>
      </c>
      <c r="CE741" s="989" t="str">
        <f t="shared" si="2851"/>
        <v/>
      </c>
      <c r="CF741" s="989" t="str">
        <f t="shared" si="2851"/>
        <v/>
      </c>
      <c r="CG741" s="989" t="str">
        <f t="shared" si="2851"/>
        <v/>
      </c>
      <c r="CH741" s="990" t="str">
        <f t="shared" si="2851"/>
        <v/>
      </c>
      <c r="CI741" s="990" t="str">
        <f t="shared" si="2851"/>
        <v/>
      </c>
      <c r="CJ741" s="989" t="str">
        <f t="shared" si="2852"/>
        <v/>
      </c>
      <c r="CK741" s="989" t="str">
        <f t="shared" si="2852"/>
        <v/>
      </c>
      <c r="CL741" s="989" t="str">
        <f t="shared" si="2852"/>
        <v/>
      </c>
      <c r="CM741" s="988" t="str">
        <f t="shared" si="2852"/>
        <v/>
      </c>
      <c r="CN741" s="533" t="str">
        <f t="shared" si="2853"/>
        <v/>
      </c>
      <c r="CO741" s="534" t="str">
        <f t="shared" si="2853"/>
        <v/>
      </c>
      <c r="CP741" s="535" t="str">
        <f t="shared" si="2853"/>
        <v/>
      </c>
      <c r="CQ741" s="535" t="str">
        <f t="shared" si="2853"/>
        <v/>
      </c>
      <c r="CR741" s="535" t="str">
        <f t="shared" si="2853"/>
        <v/>
      </c>
      <c r="CS741" s="535" t="str">
        <f t="shared" si="2853"/>
        <v/>
      </c>
      <c r="CT741" s="535" t="str">
        <f t="shared" si="2853"/>
        <v/>
      </c>
      <c r="CU741" s="536" t="str">
        <f t="shared" si="2853"/>
        <v/>
      </c>
      <c r="CV741" s="536" t="str">
        <f t="shared" si="2853"/>
        <v/>
      </c>
      <c r="CW741" s="536" t="str">
        <f t="shared" si="2853"/>
        <v/>
      </c>
      <c r="CX741" s="535" t="str">
        <f t="shared" si="2854"/>
        <v/>
      </c>
      <c r="CY741" s="535" t="str">
        <f t="shared" si="2854"/>
        <v/>
      </c>
      <c r="CZ741" s="535" t="str">
        <f t="shared" si="2854"/>
        <v/>
      </c>
      <c r="DA741" s="535" t="str">
        <f t="shared" si="2854"/>
        <v/>
      </c>
      <c r="DB741" s="535" t="str">
        <f t="shared" si="2854"/>
        <v/>
      </c>
      <c r="DC741" s="534" t="str">
        <f t="shared" si="2854"/>
        <v/>
      </c>
      <c r="DD741" s="533" t="str">
        <f t="shared" si="2854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318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7"/>
        <v/>
      </c>
      <c r="CA742" s="582" t="str">
        <f t="shared" si="2838"/>
        <v/>
      </c>
      <c r="CB742" s="582" t="str">
        <f t="shared" si="2839"/>
        <v/>
      </c>
      <c r="CC742" s="670" t="str">
        <f t="shared" si="2840"/>
        <v/>
      </c>
      <c r="CD742" s="988" t="str">
        <f t="shared" si="2851"/>
        <v/>
      </c>
      <c r="CE742" s="989" t="str">
        <f t="shared" si="2851"/>
        <v/>
      </c>
      <c r="CF742" s="989" t="str">
        <f t="shared" si="2851"/>
        <v/>
      </c>
      <c r="CG742" s="989" t="str">
        <f t="shared" si="2851"/>
        <v/>
      </c>
      <c r="CH742" s="990" t="str">
        <f t="shared" si="2851"/>
        <v/>
      </c>
      <c r="CI742" s="990" t="str">
        <f t="shared" si="2851"/>
        <v/>
      </c>
      <c r="CJ742" s="989" t="str">
        <f t="shared" si="2852"/>
        <v/>
      </c>
      <c r="CK742" s="989" t="str">
        <f t="shared" si="2852"/>
        <v/>
      </c>
      <c r="CL742" s="989" t="str">
        <f t="shared" si="2852"/>
        <v/>
      </c>
      <c r="CM742" s="988" t="str">
        <f t="shared" si="2852"/>
        <v/>
      </c>
      <c r="CN742" s="533" t="str">
        <f t="shared" si="2853"/>
        <v/>
      </c>
      <c r="CO742" s="534" t="str">
        <f t="shared" si="2853"/>
        <v/>
      </c>
      <c r="CP742" s="535" t="str">
        <f t="shared" si="2853"/>
        <v/>
      </c>
      <c r="CQ742" s="535" t="str">
        <f t="shared" si="2853"/>
        <v/>
      </c>
      <c r="CR742" s="535" t="str">
        <f t="shared" si="2853"/>
        <v/>
      </c>
      <c r="CS742" s="535" t="str">
        <f t="shared" si="2853"/>
        <v/>
      </c>
      <c r="CT742" s="535" t="str">
        <f t="shared" si="2853"/>
        <v/>
      </c>
      <c r="CU742" s="536" t="str">
        <f t="shared" si="2853"/>
        <v/>
      </c>
      <c r="CV742" s="536" t="str">
        <f t="shared" si="2853"/>
        <v/>
      </c>
      <c r="CW742" s="536" t="str">
        <f t="shared" si="2853"/>
        <v/>
      </c>
      <c r="CX742" s="535" t="str">
        <f t="shared" si="2854"/>
        <v/>
      </c>
      <c r="CY742" s="535" t="str">
        <f t="shared" si="2854"/>
        <v/>
      </c>
      <c r="CZ742" s="535" t="str">
        <f t="shared" si="2854"/>
        <v/>
      </c>
      <c r="DA742" s="535" t="str">
        <f t="shared" si="2854"/>
        <v/>
      </c>
      <c r="DB742" s="535" t="str">
        <f t="shared" si="2854"/>
        <v/>
      </c>
      <c r="DC742" s="534" t="str">
        <f t="shared" si="2854"/>
        <v/>
      </c>
      <c r="DD742" s="533" t="str">
        <f t="shared" si="2854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319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 t="e">
        <f>'Data 2'!BV300</f>
        <v>#DIV/0!</v>
      </c>
      <c r="BW743" s="591" t="e">
        <f>'Data 2'!BW300</f>
        <v>#DIV/0!</v>
      </c>
      <c r="BX743" s="591" t="e">
        <f>'Data 2'!BX300</f>
        <v>#DIV/0!</v>
      </c>
      <c r="BY743" s="591" t="e">
        <f>'Data 2'!BY300</f>
        <v>#DIV/0!</v>
      </c>
      <c r="BZ743" s="582">
        <f t="shared" si="2837"/>
        <v>0</v>
      </c>
      <c r="CA743" s="582">
        <f t="shared" si="2838"/>
        <v>0</v>
      </c>
      <c r="CB743" s="582">
        <f t="shared" si="2839"/>
        <v>0</v>
      </c>
      <c r="CC743" s="670">
        <f t="shared" si="2840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5"/>
        <v>0</v>
      </c>
      <c r="CG743" s="989">
        <f t="shared" si="2855"/>
        <v>0</v>
      </c>
      <c r="CH743" s="990">
        <f t="shared" si="2855"/>
        <v>0</v>
      </c>
      <c r="CI743" s="990">
        <f t="shared" si="2855"/>
        <v>0</v>
      </c>
      <c r="CJ743" s="989">
        <f t="shared" si="2855"/>
        <v>0</v>
      </c>
      <c r="CK743" s="989">
        <f t="shared" si="2855"/>
        <v>0</v>
      </c>
      <c r="CL743" s="989">
        <f t="shared" si="2855"/>
        <v>0</v>
      </c>
      <c r="CM743" s="988">
        <f t="shared" si="2855"/>
        <v>0</v>
      </c>
      <c r="CN743" s="533" t="str">
        <f t="shared" si="2853"/>
        <v/>
      </c>
      <c r="CO743" s="534" t="str">
        <f t="shared" si="2853"/>
        <v/>
      </c>
      <c r="CP743" s="535" t="str">
        <f t="shared" si="2853"/>
        <v/>
      </c>
      <c r="CQ743" s="535" t="str">
        <f t="shared" si="2853"/>
        <v/>
      </c>
      <c r="CR743" s="535">
        <f t="shared" si="2853"/>
        <v>0</v>
      </c>
      <c r="CS743" s="535">
        <f t="shared" si="2853"/>
        <v>0</v>
      </c>
      <c r="CT743" s="535">
        <f t="shared" si="2853"/>
        <v>0</v>
      </c>
      <c r="CU743" s="536">
        <f t="shared" si="2853"/>
        <v>0</v>
      </c>
      <c r="CV743" s="536">
        <f t="shared" si="2853"/>
        <v>0</v>
      </c>
      <c r="CW743" s="536">
        <f t="shared" si="2853"/>
        <v>0</v>
      </c>
      <c r="CX743" s="535">
        <f t="shared" si="2854"/>
        <v>0</v>
      </c>
      <c r="CY743" s="535">
        <f t="shared" si="2854"/>
        <v>0</v>
      </c>
      <c r="CZ743" s="535">
        <f t="shared" si="2854"/>
        <v>0</v>
      </c>
      <c r="DA743" s="535">
        <f t="shared" si="2854"/>
        <v>0</v>
      </c>
      <c r="DB743" s="535" t="str">
        <f t="shared" si="2854"/>
        <v/>
      </c>
      <c r="DC743" s="534" t="str">
        <f t="shared" si="2854"/>
        <v/>
      </c>
      <c r="DD743" s="533" t="str">
        <f t="shared" si="2854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329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300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6">IF(DE745&lt;3,"",(SUM(B745:R745)-MIN(B745:R745)-MAX(B745:R745))/(DE745-2))</f>
        <v/>
      </c>
      <c r="CA745" s="582" t="str">
        <f t="shared" ref="CA745:CA760" si="2857">IF(DF745&lt;3,"",(SUM(T745:AJ745)-MIN(T745:AJ745)-MAX(T745:AJ745))/(DF745-2))</f>
        <v/>
      </c>
      <c r="CB745" s="582" t="str">
        <f t="shared" ref="CB745:CB760" si="2858">IF(DG745&lt;3,"",(SUM(AL745:BB745)-MIN(AL745:BB745)-MAX(AL745:BB745))/(DG745-2))</f>
        <v/>
      </c>
      <c r="CC745" s="670" t="str">
        <f t="shared" ref="CC745:CC760" si="2859">IF(DH745&lt;3,"",(SUM(BD745:BT745)-MIN(BD745:BT745)-MAX(BD745:BT745))/(DH745-2))</f>
        <v/>
      </c>
      <c r="CD745" s="988" t="str">
        <f t="shared" ref="CD745:CI748" si="286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0"/>
        <v/>
      </c>
      <c r="CF745" s="989" t="str">
        <f t="shared" si="2860"/>
        <v/>
      </c>
      <c r="CG745" s="989" t="str">
        <f t="shared" si="2860"/>
        <v/>
      </c>
      <c r="CH745" s="990" t="str">
        <f t="shared" si="2860"/>
        <v/>
      </c>
      <c r="CI745" s="990" t="str">
        <f t="shared" si="2860"/>
        <v/>
      </c>
      <c r="CJ745" s="989" t="str">
        <f t="shared" ref="CJ745:CM748" si="2861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1"/>
        <v/>
      </c>
      <c r="CL745" s="989" t="str">
        <f t="shared" si="2861"/>
        <v/>
      </c>
      <c r="CM745" s="988" t="str">
        <f t="shared" si="2861"/>
        <v/>
      </c>
      <c r="CN745" s="533" t="str">
        <f t="shared" ref="CN745:CW749" si="2862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2"/>
        <v/>
      </c>
      <c r="CP745" s="535" t="str">
        <f t="shared" si="2862"/>
        <v/>
      </c>
      <c r="CQ745" s="535" t="str">
        <f t="shared" si="2862"/>
        <v/>
      </c>
      <c r="CR745" s="535" t="str">
        <f t="shared" si="2862"/>
        <v/>
      </c>
      <c r="CS745" s="535" t="str">
        <f t="shared" si="2862"/>
        <v/>
      </c>
      <c r="CT745" s="535" t="str">
        <f t="shared" si="2862"/>
        <v/>
      </c>
      <c r="CU745" s="536" t="str">
        <f t="shared" si="2862"/>
        <v/>
      </c>
      <c r="CV745" s="536" t="str">
        <f t="shared" si="2862"/>
        <v/>
      </c>
      <c r="CW745" s="536" t="str">
        <f t="shared" si="2862"/>
        <v/>
      </c>
      <c r="CX745" s="535" t="str">
        <f t="shared" ref="CX745:DD749" si="2863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3"/>
        <v/>
      </c>
      <c r="CZ745" s="535" t="str">
        <f t="shared" si="2863"/>
        <v/>
      </c>
      <c r="DA745" s="535" t="str">
        <f t="shared" si="2863"/>
        <v/>
      </c>
      <c r="DB745" s="535" t="str">
        <f t="shared" si="2863"/>
        <v/>
      </c>
      <c r="DC745" s="534" t="str">
        <f t="shared" si="2863"/>
        <v/>
      </c>
      <c r="DD745" s="533" t="str">
        <f t="shared" si="2863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301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6"/>
        <v/>
      </c>
      <c r="CA746" s="582" t="str">
        <f t="shared" si="2857"/>
        <v/>
      </c>
      <c r="CB746" s="582" t="str">
        <f t="shared" si="2858"/>
        <v/>
      </c>
      <c r="CC746" s="670" t="str">
        <f t="shared" si="2859"/>
        <v/>
      </c>
      <c r="CD746" s="988" t="str">
        <f t="shared" si="2860"/>
        <v/>
      </c>
      <c r="CE746" s="989" t="str">
        <f t="shared" si="2860"/>
        <v/>
      </c>
      <c r="CF746" s="989" t="str">
        <f t="shared" si="2860"/>
        <v/>
      </c>
      <c r="CG746" s="989" t="str">
        <f t="shared" si="2860"/>
        <v/>
      </c>
      <c r="CH746" s="990" t="str">
        <f t="shared" si="2860"/>
        <v/>
      </c>
      <c r="CI746" s="990" t="str">
        <f t="shared" si="2860"/>
        <v/>
      </c>
      <c r="CJ746" s="989" t="str">
        <f t="shared" si="2861"/>
        <v/>
      </c>
      <c r="CK746" s="989" t="str">
        <f t="shared" si="2861"/>
        <v/>
      </c>
      <c r="CL746" s="989" t="str">
        <f t="shared" si="2861"/>
        <v/>
      </c>
      <c r="CM746" s="988" t="str">
        <f t="shared" si="2861"/>
        <v/>
      </c>
      <c r="CN746" s="533" t="str">
        <f t="shared" si="2862"/>
        <v/>
      </c>
      <c r="CO746" s="534" t="str">
        <f t="shared" si="2862"/>
        <v/>
      </c>
      <c r="CP746" s="535" t="str">
        <f t="shared" si="2862"/>
        <v/>
      </c>
      <c r="CQ746" s="535" t="str">
        <f t="shared" si="2862"/>
        <v/>
      </c>
      <c r="CR746" s="535" t="str">
        <f t="shared" si="2862"/>
        <v/>
      </c>
      <c r="CS746" s="535" t="str">
        <f t="shared" si="2862"/>
        <v/>
      </c>
      <c r="CT746" s="535" t="str">
        <f t="shared" si="2862"/>
        <v/>
      </c>
      <c r="CU746" s="536" t="str">
        <f t="shared" si="2862"/>
        <v/>
      </c>
      <c r="CV746" s="536" t="str">
        <f t="shared" si="2862"/>
        <v/>
      </c>
      <c r="CW746" s="536" t="str">
        <f t="shared" si="2862"/>
        <v/>
      </c>
      <c r="CX746" s="535" t="str">
        <f t="shared" si="2863"/>
        <v/>
      </c>
      <c r="CY746" s="535" t="str">
        <f t="shared" si="2863"/>
        <v/>
      </c>
      <c r="CZ746" s="535" t="str">
        <f t="shared" si="2863"/>
        <v/>
      </c>
      <c r="DA746" s="535" t="str">
        <f t="shared" si="2863"/>
        <v/>
      </c>
      <c r="DB746" s="535" t="str">
        <f t="shared" si="2863"/>
        <v/>
      </c>
      <c r="DC746" s="534" t="str">
        <f t="shared" si="2863"/>
        <v/>
      </c>
      <c r="DD746" s="533" t="str">
        <f t="shared" si="2863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287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6"/>
        <v/>
      </c>
      <c r="CA747" s="582" t="str">
        <f t="shared" si="2857"/>
        <v/>
      </c>
      <c r="CB747" s="582" t="str">
        <f t="shared" si="2858"/>
        <v/>
      </c>
      <c r="CC747" s="670" t="str">
        <f t="shared" si="2859"/>
        <v/>
      </c>
      <c r="CD747" s="988" t="str">
        <f t="shared" si="2860"/>
        <v/>
      </c>
      <c r="CE747" s="989" t="str">
        <f t="shared" si="2860"/>
        <v/>
      </c>
      <c r="CF747" s="989" t="str">
        <f t="shared" si="2860"/>
        <v/>
      </c>
      <c r="CG747" s="989" t="str">
        <f t="shared" si="2860"/>
        <v/>
      </c>
      <c r="CH747" s="990" t="str">
        <f t="shared" si="2860"/>
        <v/>
      </c>
      <c r="CI747" s="990" t="str">
        <f t="shared" si="2860"/>
        <v/>
      </c>
      <c r="CJ747" s="989" t="str">
        <f t="shared" si="2861"/>
        <v/>
      </c>
      <c r="CK747" s="989" t="str">
        <f t="shared" si="2861"/>
        <v/>
      </c>
      <c r="CL747" s="989" t="str">
        <f t="shared" si="2861"/>
        <v/>
      </c>
      <c r="CM747" s="988" t="str">
        <f t="shared" si="2861"/>
        <v/>
      </c>
      <c r="CN747" s="533" t="str">
        <f t="shared" si="2862"/>
        <v/>
      </c>
      <c r="CO747" s="534" t="str">
        <f t="shared" si="2862"/>
        <v/>
      </c>
      <c r="CP747" s="535" t="str">
        <f t="shared" si="2862"/>
        <v/>
      </c>
      <c r="CQ747" s="535" t="str">
        <f t="shared" si="2862"/>
        <v/>
      </c>
      <c r="CR747" s="535" t="str">
        <f t="shared" si="2862"/>
        <v/>
      </c>
      <c r="CS747" s="535" t="str">
        <f t="shared" si="2862"/>
        <v/>
      </c>
      <c r="CT747" s="535" t="str">
        <f t="shared" si="2862"/>
        <v/>
      </c>
      <c r="CU747" s="536" t="str">
        <f t="shared" si="2862"/>
        <v/>
      </c>
      <c r="CV747" s="536" t="str">
        <f t="shared" si="2862"/>
        <v/>
      </c>
      <c r="CW747" s="536" t="str">
        <f t="shared" si="2862"/>
        <v/>
      </c>
      <c r="CX747" s="535" t="str">
        <f t="shared" si="2863"/>
        <v/>
      </c>
      <c r="CY747" s="535" t="str">
        <f t="shared" si="2863"/>
        <v/>
      </c>
      <c r="CZ747" s="535" t="str">
        <f t="shared" si="2863"/>
        <v/>
      </c>
      <c r="DA747" s="535" t="str">
        <f t="shared" si="2863"/>
        <v/>
      </c>
      <c r="DB747" s="535" t="str">
        <f t="shared" si="2863"/>
        <v/>
      </c>
      <c r="DC747" s="534" t="str">
        <f t="shared" si="2863"/>
        <v/>
      </c>
      <c r="DD747" s="533" t="str">
        <f t="shared" si="2863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318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6"/>
        <v/>
      </c>
      <c r="CA748" s="582" t="str">
        <f t="shared" si="2857"/>
        <v/>
      </c>
      <c r="CB748" s="582" t="str">
        <f t="shared" si="2858"/>
        <v/>
      </c>
      <c r="CC748" s="670" t="str">
        <f t="shared" si="2859"/>
        <v/>
      </c>
      <c r="CD748" s="988" t="str">
        <f t="shared" si="2860"/>
        <v/>
      </c>
      <c r="CE748" s="989" t="str">
        <f t="shared" si="2860"/>
        <v/>
      </c>
      <c r="CF748" s="989" t="str">
        <f t="shared" si="2860"/>
        <v/>
      </c>
      <c r="CG748" s="989" t="str">
        <f t="shared" si="2860"/>
        <v/>
      </c>
      <c r="CH748" s="990" t="str">
        <f t="shared" si="2860"/>
        <v/>
      </c>
      <c r="CI748" s="990" t="str">
        <f t="shared" si="2860"/>
        <v/>
      </c>
      <c r="CJ748" s="989" t="str">
        <f t="shared" si="2861"/>
        <v/>
      </c>
      <c r="CK748" s="989" t="str">
        <f t="shared" si="2861"/>
        <v/>
      </c>
      <c r="CL748" s="989" t="str">
        <f t="shared" si="2861"/>
        <v/>
      </c>
      <c r="CM748" s="988" t="str">
        <f t="shared" si="2861"/>
        <v/>
      </c>
      <c r="CN748" s="533" t="str">
        <f t="shared" si="2862"/>
        <v/>
      </c>
      <c r="CO748" s="534" t="str">
        <f t="shared" si="2862"/>
        <v/>
      </c>
      <c r="CP748" s="535" t="str">
        <f t="shared" si="2862"/>
        <v/>
      </c>
      <c r="CQ748" s="535" t="str">
        <f t="shared" si="2862"/>
        <v/>
      </c>
      <c r="CR748" s="535" t="str">
        <f t="shared" si="2862"/>
        <v/>
      </c>
      <c r="CS748" s="535" t="str">
        <f t="shared" si="2862"/>
        <v/>
      </c>
      <c r="CT748" s="535" t="str">
        <f t="shared" si="2862"/>
        <v/>
      </c>
      <c r="CU748" s="536" t="str">
        <f t="shared" si="2862"/>
        <v/>
      </c>
      <c r="CV748" s="536" t="str">
        <f t="shared" si="2862"/>
        <v/>
      </c>
      <c r="CW748" s="536" t="str">
        <f t="shared" si="2862"/>
        <v/>
      </c>
      <c r="CX748" s="535" t="str">
        <f t="shared" si="2863"/>
        <v/>
      </c>
      <c r="CY748" s="535" t="str">
        <f t="shared" si="2863"/>
        <v/>
      </c>
      <c r="CZ748" s="535" t="str">
        <f t="shared" si="2863"/>
        <v/>
      </c>
      <c r="DA748" s="535" t="str">
        <f t="shared" si="2863"/>
        <v/>
      </c>
      <c r="DB748" s="535" t="str">
        <f t="shared" si="2863"/>
        <v/>
      </c>
      <c r="DC748" s="534" t="str">
        <f t="shared" si="2863"/>
        <v/>
      </c>
      <c r="DD748" s="533" t="str">
        <f t="shared" si="2863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319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14916</v>
      </c>
      <c r="BX749" s="591">
        <f>'Data 2'!BX327</f>
        <v>0</v>
      </c>
      <c r="BY749" s="591">
        <f>'Data 2'!BY327</f>
        <v>0</v>
      </c>
      <c r="BZ749" s="582">
        <f t="shared" si="2856"/>
        <v>0</v>
      </c>
      <c r="CA749" s="582">
        <f t="shared" si="2857"/>
        <v>0</v>
      </c>
      <c r="CB749" s="582">
        <f t="shared" si="2858"/>
        <v>0</v>
      </c>
      <c r="CC749" s="670">
        <f t="shared" si="2859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4"/>
        <v>0</v>
      </c>
      <c r="CG749" s="989">
        <f t="shared" si="2864"/>
        <v>0</v>
      </c>
      <c r="CH749" s="990">
        <f t="shared" si="2864"/>
        <v>0</v>
      </c>
      <c r="CI749" s="990">
        <f t="shared" si="2864"/>
        <v>0</v>
      </c>
      <c r="CJ749" s="989">
        <f t="shared" si="2864"/>
        <v>0</v>
      </c>
      <c r="CK749" s="989">
        <f t="shared" si="2864"/>
        <v>0</v>
      </c>
      <c r="CL749" s="989">
        <f t="shared" si="2864"/>
        <v>0</v>
      </c>
      <c r="CM749" s="988">
        <f t="shared" si="2864"/>
        <v>0</v>
      </c>
      <c r="CN749" s="533" t="str">
        <f t="shared" si="2862"/>
        <v/>
      </c>
      <c r="CO749" s="534" t="str">
        <f t="shared" si="2862"/>
        <v/>
      </c>
      <c r="CP749" s="535" t="str">
        <f t="shared" si="2862"/>
        <v/>
      </c>
      <c r="CQ749" s="535" t="str">
        <f t="shared" si="2862"/>
        <v/>
      </c>
      <c r="CR749" s="535">
        <f t="shared" si="2862"/>
        <v>0</v>
      </c>
      <c r="CS749" s="535">
        <f t="shared" si="2862"/>
        <v>0</v>
      </c>
      <c r="CT749" s="535">
        <f t="shared" si="2862"/>
        <v>0</v>
      </c>
      <c r="CU749" s="536">
        <f t="shared" si="2862"/>
        <v>0</v>
      </c>
      <c r="CV749" s="536">
        <f t="shared" si="2862"/>
        <v>0</v>
      </c>
      <c r="CW749" s="536">
        <f t="shared" si="2862"/>
        <v>0</v>
      </c>
      <c r="CX749" s="535">
        <f t="shared" si="2863"/>
        <v>0</v>
      </c>
      <c r="CY749" s="535">
        <f t="shared" si="2863"/>
        <v>0</v>
      </c>
      <c r="CZ749" s="535">
        <f t="shared" si="2863"/>
        <v>0</v>
      </c>
      <c r="DA749" s="535">
        <f t="shared" si="2863"/>
        <v>0</v>
      </c>
      <c r="DB749" s="535" t="str">
        <f t="shared" si="2863"/>
        <v/>
      </c>
      <c r="DC749" s="534" t="str">
        <f t="shared" si="2863"/>
        <v/>
      </c>
      <c r="DD749" s="533" t="str">
        <f t="shared" si="2863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330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6"/>
        <v/>
      </c>
      <c r="CA750" s="574" t="str">
        <f t="shared" si="2857"/>
        <v/>
      </c>
      <c r="CB750" s="574" t="str">
        <f t="shared" si="2858"/>
        <v/>
      </c>
      <c r="CC750" s="669" t="str">
        <f t="shared" si="2859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300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6"/>
        <v/>
      </c>
      <c r="CA751" s="582" t="str">
        <f t="shared" si="2857"/>
        <v/>
      </c>
      <c r="CB751" s="582" t="str">
        <f t="shared" si="2858"/>
        <v/>
      </c>
      <c r="CC751" s="670" t="str">
        <f t="shared" si="2859"/>
        <v/>
      </c>
      <c r="CD751" s="988" t="str">
        <f t="shared" ref="CD751:CI754" si="286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5"/>
        <v/>
      </c>
      <c r="CF751" s="989" t="str">
        <f t="shared" si="2865"/>
        <v/>
      </c>
      <c r="CG751" s="989" t="str">
        <f t="shared" si="2865"/>
        <v/>
      </c>
      <c r="CH751" s="990" t="str">
        <f t="shared" si="2865"/>
        <v/>
      </c>
      <c r="CI751" s="990" t="str">
        <f t="shared" si="2865"/>
        <v/>
      </c>
      <c r="CJ751" s="989" t="str">
        <f t="shared" ref="CJ751:CM754" si="2866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6"/>
        <v/>
      </c>
      <c r="CL751" s="989" t="str">
        <f t="shared" si="2866"/>
        <v/>
      </c>
      <c r="CM751" s="988" t="str">
        <f t="shared" si="2866"/>
        <v/>
      </c>
      <c r="CN751" s="533" t="str">
        <f t="shared" ref="CN751:CW755" si="2867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7"/>
        <v/>
      </c>
      <c r="CP751" s="535" t="str">
        <f t="shared" si="2867"/>
        <v/>
      </c>
      <c r="CQ751" s="535" t="str">
        <f t="shared" si="2867"/>
        <v/>
      </c>
      <c r="CR751" s="535" t="str">
        <f t="shared" si="2867"/>
        <v/>
      </c>
      <c r="CS751" s="535" t="str">
        <f t="shared" si="2867"/>
        <v/>
      </c>
      <c r="CT751" s="535" t="str">
        <f t="shared" si="2867"/>
        <v/>
      </c>
      <c r="CU751" s="536" t="str">
        <f t="shared" si="2867"/>
        <v/>
      </c>
      <c r="CV751" s="536" t="str">
        <f t="shared" si="2867"/>
        <v/>
      </c>
      <c r="CW751" s="536" t="str">
        <f t="shared" si="2867"/>
        <v/>
      </c>
      <c r="CX751" s="535" t="str">
        <f t="shared" ref="CX751:DD755" si="2868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8"/>
        <v/>
      </c>
      <c r="CZ751" s="535" t="str">
        <f t="shared" si="2868"/>
        <v/>
      </c>
      <c r="DA751" s="535" t="str">
        <f t="shared" si="2868"/>
        <v/>
      </c>
      <c r="DB751" s="535" t="str">
        <f t="shared" si="2868"/>
        <v/>
      </c>
      <c r="DC751" s="534" t="str">
        <f t="shared" si="2868"/>
        <v/>
      </c>
      <c r="DD751" s="533" t="str">
        <f t="shared" si="2868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301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6"/>
        <v/>
      </c>
      <c r="CA752" s="582" t="str">
        <f t="shared" si="2857"/>
        <v/>
      </c>
      <c r="CB752" s="582" t="str">
        <f t="shared" si="2858"/>
        <v/>
      </c>
      <c r="CC752" s="670" t="str">
        <f t="shared" si="2859"/>
        <v/>
      </c>
      <c r="CD752" s="988" t="str">
        <f t="shared" si="2865"/>
        <v/>
      </c>
      <c r="CE752" s="989" t="str">
        <f t="shared" si="2865"/>
        <v/>
      </c>
      <c r="CF752" s="989" t="str">
        <f t="shared" si="2865"/>
        <v/>
      </c>
      <c r="CG752" s="989" t="str">
        <f t="shared" si="2865"/>
        <v/>
      </c>
      <c r="CH752" s="990" t="str">
        <f t="shared" si="2865"/>
        <v/>
      </c>
      <c r="CI752" s="990" t="str">
        <f t="shared" si="2865"/>
        <v/>
      </c>
      <c r="CJ752" s="989" t="str">
        <f t="shared" si="2866"/>
        <v/>
      </c>
      <c r="CK752" s="989" t="str">
        <f t="shared" si="2866"/>
        <v/>
      </c>
      <c r="CL752" s="989" t="str">
        <f t="shared" si="2866"/>
        <v/>
      </c>
      <c r="CM752" s="988" t="str">
        <f t="shared" si="2866"/>
        <v/>
      </c>
      <c r="CN752" s="533" t="str">
        <f t="shared" si="2867"/>
        <v/>
      </c>
      <c r="CO752" s="534" t="str">
        <f t="shared" si="2867"/>
        <v/>
      </c>
      <c r="CP752" s="535" t="str">
        <f t="shared" si="2867"/>
        <v/>
      </c>
      <c r="CQ752" s="535" t="str">
        <f t="shared" si="2867"/>
        <v/>
      </c>
      <c r="CR752" s="535" t="str">
        <f t="shared" si="2867"/>
        <v/>
      </c>
      <c r="CS752" s="535" t="str">
        <f t="shared" si="2867"/>
        <v/>
      </c>
      <c r="CT752" s="535" t="str">
        <f t="shared" si="2867"/>
        <v/>
      </c>
      <c r="CU752" s="536" t="str">
        <f t="shared" si="2867"/>
        <v/>
      </c>
      <c r="CV752" s="536" t="str">
        <f t="shared" si="2867"/>
        <v/>
      </c>
      <c r="CW752" s="536" t="str">
        <f t="shared" si="2867"/>
        <v/>
      </c>
      <c r="CX752" s="535" t="str">
        <f t="shared" si="2868"/>
        <v/>
      </c>
      <c r="CY752" s="535" t="str">
        <f t="shared" si="2868"/>
        <v/>
      </c>
      <c r="CZ752" s="535" t="str">
        <f t="shared" si="2868"/>
        <v/>
      </c>
      <c r="DA752" s="535" t="str">
        <f t="shared" si="2868"/>
        <v/>
      </c>
      <c r="DB752" s="535" t="str">
        <f t="shared" si="2868"/>
        <v/>
      </c>
      <c r="DC752" s="534" t="str">
        <f t="shared" si="2868"/>
        <v/>
      </c>
      <c r="DD752" s="533" t="str">
        <f t="shared" si="2868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287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6"/>
        <v/>
      </c>
      <c r="CA753" s="582" t="str">
        <f t="shared" si="2857"/>
        <v/>
      </c>
      <c r="CB753" s="582" t="str">
        <f t="shared" si="2858"/>
        <v/>
      </c>
      <c r="CC753" s="670" t="str">
        <f t="shared" si="2859"/>
        <v/>
      </c>
      <c r="CD753" s="988" t="str">
        <f t="shared" si="2865"/>
        <v/>
      </c>
      <c r="CE753" s="989" t="str">
        <f t="shared" si="2865"/>
        <v/>
      </c>
      <c r="CF753" s="989" t="str">
        <f t="shared" si="2865"/>
        <v/>
      </c>
      <c r="CG753" s="989" t="str">
        <f t="shared" si="2865"/>
        <v/>
      </c>
      <c r="CH753" s="990" t="str">
        <f t="shared" si="2865"/>
        <v/>
      </c>
      <c r="CI753" s="990" t="str">
        <f t="shared" si="2865"/>
        <v/>
      </c>
      <c r="CJ753" s="989" t="str">
        <f t="shared" si="2866"/>
        <v/>
      </c>
      <c r="CK753" s="989" t="str">
        <f t="shared" si="2866"/>
        <v/>
      </c>
      <c r="CL753" s="989" t="str">
        <f t="shared" si="2866"/>
        <v/>
      </c>
      <c r="CM753" s="988" t="str">
        <f t="shared" si="2866"/>
        <v/>
      </c>
      <c r="CN753" s="533" t="str">
        <f t="shared" si="2867"/>
        <v/>
      </c>
      <c r="CO753" s="534" t="str">
        <f t="shared" si="2867"/>
        <v/>
      </c>
      <c r="CP753" s="535" t="str">
        <f t="shared" si="2867"/>
        <v/>
      </c>
      <c r="CQ753" s="535" t="str">
        <f t="shared" si="2867"/>
        <v/>
      </c>
      <c r="CR753" s="535" t="str">
        <f t="shared" si="2867"/>
        <v/>
      </c>
      <c r="CS753" s="535" t="str">
        <f t="shared" si="2867"/>
        <v/>
      </c>
      <c r="CT753" s="535" t="str">
        <f t="shared" si="2867"/>
        <v/>
      </c>
      <c r="CU753" s="536" t="str">
        <f t="shared" si="2867"/>
        <v/>
      </c>
      <c r="CV753" s="536" t="str">
        <f t="shared" si="2867"/>
        <v/>
      </c>
      <c r="CW753" s="536" t="str">
        <f t="shared" si="2867"/>
        <v/>
      </c>
      <c r="CX753" s="535" t="str">
        <f t="shared" si="2868"/>
        <v/>
      </c>
      <c r="CY753" s="535" t="str">
        <f t="shared" si="2868"/>
        <v/>
      </c>
      <c r="CZ753" s="535" t="str">
        <f t="shared" si="2868"/>
        <v/>
      </c>
      <c r="DA753" s="535" t="str">
        <f t="shared" si="2868"/>
        <v/>
      </c>
      <c r="DB753" s="535" t="str">
        <f t="shared" si="2868"/>
        <v/>
      </c>
      <c r="DC753" s="534" t="str">
        <f t="shared" si="2868"/>
        <v/>
      </c>
      <c r="DD753" s="533" t="str">
        <f t="shared" si="2868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318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6"/>
        <v/>
      </c>
      <c r="CA754" s="582" t="str">
        <f t="shared" si="2857"/>
        <v/>
      </c>
      <c r="CB754" s="582" t="str">
        <f t="shared" si="2858"/>
        <v/>
      </c>
      <c r="CC754" s="670" t="str">
        <f t="shared" si="2859"/>
        <v/>
      </c>
      <c r="CD754" s="988" t="str">
        <f t="shared" si="2865"/>
        <v/>
      </c>
      <c r="CE754" s="989" t="str">
        <f t="shared" si="2865"/>
        <v/>
      </c>
      <c r="CF754" s="989" t="str">
        <f t="shared" si="2865"/>
        <v/>
      </c>
      <c r="CG754" s="989" t="str">
        <f t="shared" si="2865"/>
        <v/>
      </c>
      <c r="CH754" s="990" t="str">
        <f t="shared" si="2865"/>
        <v/>
      </c>
      <c r="CI754" s="990" t="str">
        <f t="shared" si="2865"/>
        <v/>
      </c>
      <c r="CJ754" s="989" t="str">
        <f t="shared" si="2866"/>
        <v/>
      </c>
      <c r="CK754" s="989" t="str">
        <f t="shared" si="2866"/>
        <v/>
      </c>
      <c r="CL754" s="989" t="str">
        <f t="shared" si="2866"/>
        <v/>
      </c>
      <c r="CM754" s="988" t="str">
        <f t="shared" si="2866"/>
        <v/>
      </c>
      <c r="CN754" s="533" t="str">
        <f t="shared" si="2867"/>
        <v/>
      </c>
      <c r="CO754" s="534" t="str">
        <f t="shared" si="2867"/>
        <v/>
      </c>
      <c r="CP754" s="535" t="str">
        <f t="shared" si="2867"/>
        <v/>
      </c>
      <c r="CQ754" s="535" t="str">
        <f t="shared" si="2867"/>
        <v/>
      </c>
      <c r="CR754" s="535" t="str">
        <f t="shared" si="2867"/>
        <v/>
      </c>
      <c r="CS754" s="535" t="str">
        <f t="shared" si="2867"/>
        <v/>
      </c>
      <c r="CT754" s="535" t="str">
        <f t="shared" si="2867"/>
        <v/>
      </c>
      <c r="CU754" s="536" t="str">
        <f t="shared" si="2867"/>
        <v/>
      </c>
      <c r="CV754" s="536" t="str">
        <f t="shared" si="2867"/>
        <v/>
      </c>
      <c r="CW754" s="536" t="str">
        <f t="shared" si="2867"/>
        <v/>
      </c>
      <c r="CX754" s="535" t="str">
        <f t="shared" si="2868"/>
        <v/>
      </c>
      <c r="CY754" s="535" t="str">
        <f t="shared" si="2868"/>
        <v/>
      </c>
      <c r="CZ754" s="535" t="str">
        <f t="shared" si="2868"/>
        <v/>
      </c>
      <c r="DA754" s="535" t="str">
        <f t="shared" si="2868"/>
        <v/>
      </c>
      <c r="DB754" s="535" t="str">
        <f t="shared" si="2868"/>
        <v/>
      </c>
      <c r="DC754" s="534" t="str">
        <f t="shared" si="2868"/>
        <v/>
      </c>
      <c r="DD754" s="533" t="str">
        <f t="shared" si="2868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319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6"/>
        <v>0</v>
      </c>
      <c r="CA755" s="582">
        <f t="shared" si="2857"/>
        <v>0</v>
      </c>
      <c r="CB755" s="582">
        <f t="shared" si="2858"/>
        <v>0</v>
      </c>
      <c r="CC755" s="670">
        <f t="shared" si="2859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6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69"/>
        <v>0</v>
      </c>
      <c r="CG755" s="989">
        <f t="shared" si="2869"/>
        <v>0</v>
      </c>
      <c r="CH755" s="990">
        <f t="shared" si="2869"/>
        <v>0</v>
      </c>
      <c r="CI755" s="990">
        <f t="shared" si="2869"/>
        <v>0</v>
      </c>
      <c r="CJ755" s="989">
        <f t="shared" si="2869"/>
        <v>0</v>
      </c>
      <c r="CK755" s="989">
        <f t="shared" si="2869"/>
        <v>0</v>
      </c>
      <c r="CL755" s="989">
        <f t="shared" si="2869"/>
        <v>0</v>
      </c>
      <c r="CM755" s="988">
        <f t="shared" si="2869"/>
        <v>0</v>
      </c>
      <c r="CN755" s="533" t="str">
        <f t="shared" si="2867"/>
        <v/>
      </c>
      <c r="CO755" s="534" t="str">
        <f t="shared" si="2867"/>
        <v/>
      </c>
      <c r="CP755" s="535" t="str">
        <f t="shared" si="2867"/>
        <v/>
      </c>
      <c r="CQ755" s="535" t="str">
        <f t="shared" si="2867"/>
        <v/>
      </c>
      <c r="CR755" s="535">
        <f t="shared" si="2867"/>
        <v>0</v>
      </c>
      <c r="CS755" s="535">
        <f t="shared" si="2867"/>
        <v>0</v>
      </c>
      <c r="CT755" s="535">
        <f t="shared" si="2867"/>
        <v>0</v>
      </c>
      <c r="CU755" s="536">
        <f t="shared" si="2867"/>
        <v>0</v>
      </c>
      <c r="CV755" s="536">
        <f t="shared" si="2867"/>
        <v>0</v>
      </c>
      <c r="CW755" s="536">
        <f t="shared" si="2867"/>
        <v>0</v>
      </c>
      <c r="CX755" s="535">
        <f t="shared" si="2868"/>
        <v>0</v>
      </c>
      <c r="CY755" s="535">
        <f t="shared" si="2868"/>
        <v>0</v>
      </c>
      <c r="CZ755" s="535">
        <f t="shared" si="2868"/>
        <v>0</v>
      </c>
      <c r="DA755" s="535">
        <f t="shared" si="2868"/>
        <v>0</v>
      </c>
      <c r="DB755" s="535" t="str">
        <f t="shared" si="2868"/>
        <v/>
      </c>
      <c r="DC755" s="534" t="str">
        <f t="shared" si="2868"/>
        <v/>
      </c>
      <c r="DD755" s="533" t="str">
        <f t="shared" si="2868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331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6"/>
        <v/>
      </c>
      <c r="CA756" s="574" t="str">
        <f t="shared" si="2857"/>
        <v/>
      </c>
      <c r="CB756" s="574" t="str">
        <f t="shared" si="2858"/>
        <v/>
      </c>
      <c r="CC756" s="669" t="str">
        <f t="shared" si="2859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301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6"/>
        <v/>
      </c>
      <c r="CA757" s="582" t="str">
        <f t="shared" si="2857"/>
        <v/>
      </c>
      <c r="CB757" s="582" t="str">
        <f t="shared" si="2858"/>
        <v/>
      </c>
      <c r="CC757" s="670" t="str">
        <f t="shared" si="2859"/>
        <v/>
      </c>
      <c r="CD757" s="988" t="str">
        <f t="shared" ref="CD757:CI759" si="287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0"/>
        <v/>
      </c>
      <c r="CF757" s="989" t="str">
        <f t="shared" si="2870"/>
        <v/>
      </c>
      <c r="CG757" s="989" t="str">
        <f t="shared" si="2870"/>
        <v/>
      </c>
      <c r="CH757" s="990" t="str">
        <f t="shared" si="2870"/>
        <v/>
      </c>
      <c r="CI757" s="990" t="str">
        <f t="shared" si="2870"/>
        <v/>
      </c>
      <c r="CJ757" s="989" t="str">
        <f t="shared" ref="CJ757:CM759" si="2871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1"/>
        <v/>
      </c>
      <c r="CL757" s="989" t="str">
        <f t="shared" si="2871"/>
        <v/>
      </c>
      <c r="CM757" s="988" t="str">
        <f t="shared" si="2871"/>
        <v/>
      </c>
      <c r="CN757" s="533" t="str">
        <f t="shared" ref="CN757:CW760" si="2872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2"/>
        <v/>
      </c>
      <c r="CP757" s="535" t="str">
        <f t="shared" si="2872"/>
        <v/>
      </c>
      <c r="CQ757" s="535" t="str">
        <f t="shared" si="2872"/>
        <v/>
      </c>
      <c r="CR757" s="535" t="str">
        <f t="shared" si="2872"/>
        <v/>
      </c>
      <c r="CS757" s="535" t="str">
        <f t="shared" si="2872"/>
        <v/>
      </c>
      <c r="CT757" s="535" t="str">
        <f t="shared" si="2872"/>
        <v/>
      </c>
      <c r="CU757" s="536" t="str">
        <f t="shared" si="2872"/>
        <v/>
      </c>
      <c r="CV757" s="536" t="str">
        <f t="shared" si="2872"/>
        <v/>
      </c>
      <c r="CW757" s="536" t="str">
        <f t="shared" si="2872"/>
        <v/>
      </c>
      <c r="CX757" s="535" t="str">
        <f t="shared" ref="CX757:DD760" si="2873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3"/>
        <v/>
      </c>
      <c r="CZ757" s="535" t="str">
        <f t="shared" si="2873"/>
        <v/>
      </c>
      <c r="DA757" s="535" t="str">
        <f t="shared" si="2873"/>
        <v/>
      </c>
      <c r="DB757" s="535" t="str">
        <f t="shared" si="2873"/>
        <v/>
      </c>
      <c r="DC757" s="534" t="str">
        <f t="shared" si="2873"/>
        <v/>
      </c>
      <c r="DD757" s="533" t="str">
        <f t="shared" si="2873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287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6"/>
        <v/>
      </c>
      <c r="CA758" s="582" t="str">
        <f t="shared" si="2857"/>
        <v/>
      </c>
      <c r="CB758" s="582" t="str">
        <f t="shared" si="2858"/>
        <v/>
      </c>
      <c r="CC758" s="670" t="str">
        <f t="shared" si="2859"/>
        <v/>
      </c>
      <c r="CD758" s="988" t="str">
        <f t="shared" si="2870"/>
        <v/>
      </c>
      <c r="CE758" s="989" t="str">
        <f t="shared" si="2870"/>
        <v/>
      </c>
      <c r="CF758" s="989" t="str">
        <f t="shared" si="2870"/>
        <v/>
      </c>
      <c r="CG758" s="989" t="str">
        <f t="shared" si="2870"/>
        <v/>
      </c>
      <c r="CH758" s="990" t="str">
        <f t="shared" si="2870"/>
        <v/>
      </c>
      <c r="CI758" s="990" t="str">
        <f t="shared" si="2870"/>
        <v/>
      </c>
      <c r="CJ758" s="989" t="str">
        <f t="shared" si="2871"/>
        <v/>
      </c>
      <c r="CK758" s="989" t="str">
        <f t="shared" si="2871"/>
        <v/>
      </c>
      <c r="CL758" s="989" t="str">
        <f t="shared" si="2871"/>
        <v/>
      </c>
      <c r="CM758" s="988" t="str">
        <f t="shared" si="2871"/>
        <v/>
      </c>
      <c r="CN758" s="533" t="str">
        <f t="shared" si="2872"/>
        <v/>
      </c>
      <c r="CO758" s="534" t="str">
        <f t="shared" si="2872"/>
        <v/>
      </c>
      <c r="CP758" s="535" t="str">
        <f t="shared" si="2872"/>
        <v/>
      </c>
      <c r="CQ758" s="535" t="str">
        <f t="shared" si="2872"/>
        <v/>
      </c>
      <c r="CR758" s="535" t="str">
        <f t="shared" si="2872"/>
        <v/>
      </c>
      <c r="CS758" s="535" t="str">
        <f t="shared" si="2872"/>
        <v/>
      </c>
      <c r="CT758" s="535" t="str">
        <f t="shared" si="2872"/>
        <v/>
      </c>
      <c r="CU758" s="536" t="str">
        <f t="shared" si="2872"/>
        <v/>
      </c>
      <c r="CV758" s="536" t="str">
        <f t="shared" si="2872"/>
        <v/>
      </c>
      <c r="CW758" s="536" t="str">
        <f t="shared" si="2872"/>
        <v/>
      </c>
      <c r="CX758" s="535" t="str">
        <f t="shared" si="2873"/>
        <v/>
      </c>
      <c r="CY758" s="535" t="str">
        <f t="shared" si="2873"/>
        <v/>
      </c>
      <c r="CZ758" s="535" t="str">
        <f t="shared" si="2873"/>
        <v/>
      </c>
      <c r="DA758" s="535" t="str">
        <f t="shared" si="2873"/>
        <v/>
      </c>
      <c r="DB758" s="535" t="str">
        <f t="shared" si="2873"/>
        <v/>
      </c>
      <c r="DC758" s="534" t="str">
        <f t="shared" si="2873"/>
        <v/>
      </c>
      <c r="DD758" s="533" t="str">
        <f t="shared" si="2873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332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6"/>
        <v/>
      </c>
      <c r="CA759" s="582" t="str">
        <f t="shared" si="2857"/>
        <v/>
      </c>
      <c r="CB759" s="582" t="str">
        <f t="shared" si="2858"/>
        <v/>
      </c>
      <c r="CC759" s="670" t="str">
        <f t="shared" si="2859"/>
        <v/>
      </c>
      <c r="CD759" s="988" t="str">
        <f t="shared" si="2870"/>
        <v/>
      </c>
      <c r="CE759" s="989" t="str">
        <f t="shared" si="2870"/>
        <v/>
      </c>
      <c r="CF759" s="989" t="str">
        <f t="shared" si="2870"/>
        <v/>
      </c>
      <c r="CG759" s="989" t="str">
        <f t="shared" si="2870"/>
        <v/>
      </c>
      <c r="CH759" s="990" t="str">
        <f t="shared" si="2870"/>
        <v/>
      </c>
      <c r="CI759" s="990" t="str">
        <f t="shared" si="2870"/>
        <v/>
      </c>
      <c r="CJ759" s="989" t="str">
        <f t="shared" si="2871"/>
        <v/>
      </c>
      <c r="CK759" s="989" t="str">
        <f t="shared" si="2871"/>
        <v/>
      </c>
      <c r="CL759" s="989" t="str">
        <f t="shared" si="2871"/>
        <v/>
      </c>
      <c r="CM759" s="988" t="str">
        <f t="shared" si="2871"/>
        <v/>
      </c>
      <c r="CN759" s="533" t="str">
        <f t="shared" si="2872"/>
        <v/>
      </c>
      <c r="CO759" s="534" t="str">
        <f t="shared" si="2872"/>
        <v/>
      </c>
      <c r="CP759" s="535" t="str">
        <f t="shared" si="2872"/>
        <v/>
      </c>
      <c r="CQ759" s="535" t="str">
        <f t="shared" si="2872"/>
        <v/>
      </c>
      <c r="CR759" s="535" t="str">
        <f t="shared" si="2872"/>
        <v/>
      </c>
      <c r="CS759" s="535" t="str">
        <f t="shared" si="2872"/>
        <v/>
      </c>
      <c r="CT759" s="535" t="str">
        <f t="shared" si="2872"/>
        <v/>
      </c>
      <c r="CU759" s="536" t="str">
        <f t="shared" si="2872"/>
        <v/>
      </c>
      <c r="CV759" s="536" t="str">
        <f t="shared" si="2872"/>
        <v/>
      </c>
      <c r="CW759" s="536" t="str">
        <f t="shared" si="2872"/>
        <v/>
      </c>
      <c r="CX759" s="535" t="str">
        <f t="shared" si="2873"/>
        <v/>
      </c>
      <c r="CY759" s="535" t="str">
        <f t="shared" si="2873"/>
        <v/>
      </c>
      <c r="CZ759" s="535" t="str">
        <f t="shared" si="2873"/>
        <v/>
      </c>
      <c r="DA759" s="535" t="str">
        <f t="shared" si="2873"/>
        <v/>
      </c>
      <c r="DB759" s="535" t="str">
        <f t="shared" si="2873"/>
        <v/>
      </c>
      <c r="DC759" s="534" t="str">
        <f t="shared" si="2873"/>
        <v/>
      </c>
      <c r="DD759" s="533" t="str">
        <f t="shared" si="2873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319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0</v>
      </c>
      <c r="BX760" s="591">
        <f>'Data 2'!BX249</f>
        <v>0</v>
      </c>
      <c r="BY760" s="591">
        <f>'Data 2'!BY249</f>
        <v>62700</v>
      </c>
      <c r="BZ760" s="582">
        <f t="shared" si="2856"/>
        <v>0</v>
      </c>
      <c r="CA760" s="582">
        <f t="shared" si="2857"/>
        <v>0</v>
      </c>
      <c r="CB760" s="582">
        <f t="shared" si="2858"/>
        <v>0</v>
      </c>
      <c r="CC760" s="670">
        <f t="shared" si="2859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4"/>
        <v>0</v>
      </c>
      <c r="CG760" s="989">
        <f t="shared" si="2874"/>
        <v>0</v>
      </c>
      <c r="CH760" s="990">
        <f t="shared" si="2874"/>
        <v>0</v>
      </c>
      <c r="CI760" s="990">
        <f t="shared" si="2874"/>
        <v>0</v>
      </c>
      <c r="CJ760" s="989">
        <f t="shared" si="2874"/>
        <v>0</v>
      </c>
      <c r="CK760" s="989">
        <f t="shared" si="2874"/>
        <v>0</v>
      </c>
      <c r="CL760" s="989">
        <f t="shared" si="2874"/>
        <v>0</v>
      </c>
      <c r="CM760" s="988">
        <f t="shared" si="2874"/>
        <v>0</v>
      </c>
      <c r="CN760" s="533" t="str">
        <f t="shared" si="2872"/>
        <v/>
      </c>
      <c r="CO760" s="534" t="str">
        <f t="shared" si="2872"/>
        <v/>
      </c>
      <c r="CP760" s="535" t="str">
        <f t="shared" si="2872"/>
        <v/>
      </c>
      <c r="CQ760" s="535" t="str">
        <f t="shared" si="2872"/>
        <v/>
      </c>
      <c r="CR760" s="535">
        <f t="shared" si="2872"/>
        <v>0</v>
      </c>
      <c r="CS760" s="535">
        <f t="shared" si="2872"/>
        <v>0</v>
      </c>
      <c r="CT760" s="535">
        <f t="shared" si="2872"/>
        <v>0</v>
      </c>
      <c r="CU760" s="536">
        <f t="shared" si="2872"/>
        <v>0</v>
      </c>
      <c r="CV760" s="536">
        <f t="shared" si="2872"/>
        <v>0</v>
      </c>
      <c r="CW760" s="536">
        <f t="shared" si="2872"/>
        <v>0</v>
      </c>
      <c r="CX760" s="535">
        <f t="shared" si="2873"/>
        <v>0</v>
      </c>
      <c r="CY760" s="535">
        <f t="shared" si="2873"/>
        <v>0</v>
      </c>
      <c r="CZ760" s="535">
        <f t="shared" si="2873"/>
        <v>0</v>
      </c>
      <c r="DA760" s="535">
        <f t="shared" si="2873"/>
        <v>0</v>
      </c>
      <c r="DB760" s="535" t="str">
        <f t="shared" si="2873"/>
        <v/>
      </c>
      <c r="DC760" s="534" t="str">
        <f t="shared" si="2873"/>
        <v/>
      </c>
      <c r="DD760" s="533" t="str">
        <f t="shared" si="2873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906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301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>
        <v>1</v>
      </c>
      <c r="BZ762" s="582" t="str">
        <f t="shared" ref="BZ762:BZ776" si="2875">IF(DE762&lt;3,"",(SUM(B762:R762)-MIN(B762:R762)-MAX(B762:R762))/(DE762-2))</f>
        <v/>
      </c>
      <c r="CA762" s="582" t="str">
        <f t="shared" ref="CA762:CA776" si="2876">IF(DF762&lt;3,"",(SUM(T762:AJ762)-MIN(T762:AJ762)-MAX(T762:AJ762))/(DF762-2))</f>
        <v/>
      </c>
      <c r="CB762" s="582" t="str">
        <f t="shared" ref="CB762:CB776" si="2877">IF(DG762&lt;3,"",(SUM(AL762:BB762)-MIN(AL762:BB762)-MAX(AL762:BB762))/(DG762-2))</f>
        <v/>
      </c>
      <c r="CC762" s="670" t="str">
        <f t="shared" ref="CC762:CC776" si="2878">IF(DH762&lt;3,"",(SUM(BD762:BT762)-MIN(BD762:BT762)-MAX(BD762:BT762))/(DH762-2))</f>
        <v/>
      </c>
      <c r="CD762" s="988" t="str">
        <f t="shared" ref="CD762:CM762" si="287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79"/>
        <v/>
      </c>
      <c r="CF762" s="989" t="str">
        <f t="shared" si="2879"/>
        <v/>
      </c>
      <c r="CG762" s="989" t="str">
        <f t="shared" si="2879"/>
        <v/>
      </c>
      <c r="CH762" s="990" t="str">
        <f t="shared" si="2879"/>
        <v/>
      </c>
      <c r="CI762" s="990" t="str">
        <f t="shared" si="2879"/>
        <v/>
      </c>
      <c r="CJ762" s="989" t="str">
        <f t="shared" si="2879"/>
        <v/>
      </c>
      <c r="CK762" s="989" t="str">
        <f t="shared" si="2879"/>
        <v/>
      </c>
      <c r="CL762" s="989" t="str">
        <f t="shared" si="2879"/>
        <v/>
      </c>
      <c r="CM762" s="988" t="str">
        <f t="shared" si="2879"/>
        <v/>
      </c>
      <c r="CN762" s="533" t="str">
        <f t="shared" ref="CN762:CW765" si="2880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0"/>
        <v/>
      </c>
      <c r="CP762" s="535" t="str">
        <f t="shared" si="2880"/>
        <v/>
      </c>
      <c r="CQ762" s="535" t="str">
        <f t="shared" si="2880"/>
        <v/>
      </c>
      <c r="CR762" s="535" t="str">
        <f t="shared" si="2880"/>
        <v/>
      </c>
      <c r="CS762" s="535" t="str">
        <f t="shared" si="2880"/>
        <v/>
      </c>
      <c r="CT762" s="535" t="str">
        <f t="shared" si="2880"/>
        <v/>
      </c>
      <c r="CU762" s="536" t="str">
        <f t="shared" si="2880"/>
        <v/>
      </c>
      <c r="CV762" s="536" t="str">
        <f t="shared" si="2880"/>
        <v/>
      </c>
      <c r="CW762" s="536" t="str">
        <f t="shared" si="2880"/>
        <v/>
      </c>
      <c r="CX762" s="535" t="str">
        <f t="shared" ref="CX762:DD765" si="2881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1"/>
        <v/>
      </c>
      <c r="CZ762" s="535" t="str">
        <f t="shared" si="2881"/>
        <v/>
      </c>
      <c r="DA762" s="535" t="str">
        <f t="shared" si="2881"/>
        <v/>
      </c>
      <c r="DB762" s="535" t="str">
        <f t="shared" si="2881"/>
        <v/>
      </c>
      <c r="DC762" s="534" t="str">
        <f t="shared" si="2881"/>
        <v/>
      </c>
      <c r="DD762" s="533" t="str">
        <f t="shared" si="2881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>
        <v>12</v>
      </c>
      <c r="BZ763" s="582" t="str">
        <f t="shared" si="2875"/>
        <v/>
      </c>
      <c r="CA763" s="582" t="str">
        <f t="shared" si="2876"/>
        <v/>
      </c>
      <c r="CB763" s="582" t="str">
        <f t="shared" si="2877"/>
        <v/>
      </c>
      <c r="CC763" s="670" t="str">
        <f t="shared" si="2878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2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2"/>
        <v/>
      </c>
      <c r="CG763" s="989" t="str">
        <f t="shared" si="2882"/>
        <v/>
      </c>
      <c r="CH763" s="990" t="str">
        <f t="shared" si="2882"/>
        <v/>
      </c>
      <c r="CI763" s="990" t="str">
        <f t="shared" si="2882"/>
        <v/>
      </c>
      <c r="CJ763" s="989" t="str">
        <f t="shared" si="2882"/>
        <v/>
      </c>
      <c r="CK763" s="989" t="str">
        <f t="shared" si="2882"/>
        <v/>
      </c>
      <c r="CL763" s="989" t="str">
        <f t="shared" si="2882"/>
        <v/>
      </c>
      <c r="CM763" s="988" t="str">
        <f t="shared" si="2882"/>
        <v/>
      </c>
      <c r="CN763" s="533" t="str">
        <f t="shared" si="2880"/>
        <v/>
      </c>
      <c r="CO763" s="534" t="str">
        <f t="shared" si="2880"/>
        <v/>
      </c>
      <c r="CP763" s="535" t="str">
        <f t="shared" si="2880"/>
        <v/>
      </c>
      <c r="CQ763" s="535" t="str">
        <f t="shared" si="2880"/>
        <v/>
      </c>
      <c r="CR763" s="535" t="str">
        <f t="shared" si="2880"/>
        <v/>
      </c>
      <c r="CS763" s="535" t="str">
        <f t="shared" si="2880"/>
        <v/>
      </c>
      <c r="CT763" s="535" t="str">
        <f t="shared" si="2880"/>
        <v/>
      </c>
      <c r="CU763" s="536" t="str">
        <f t="shared" si="2880"/>
        <v/>
      </c>
      <c r="CV763" s="536" t="str">
        <f t="shared" si="2880"/>
        <v/>
      </c>
      <c r="CW763" s="536" t="str">
        <f t="shared" si="2880"/>
        <v/>
      </c>
      <c r="CX763" s="535" t="str">
        <f t="shared" si="2881"/>
        <v/>
      </c>
      <c r="CY763" s="535" t="str">
        <f t="shared" si="2881"/>
        <v/>
      </c>
      <c r="CZ763" s="535" t="str">
        <f t="shared" si="2881"/>
        <v/>
      </c>
      <c r="DA763" s="535" t="str">
        <f t="shared" si="2881"/>
        <v/>
      </c>
      <c r="DB763" s="535" t="str">
        <f t="shared" si="2881"/>
        <v/>
      </c>
      <c r="DC763" s="534" t="str">
        <f t="shared" si="2881"/>
        <v/>
      </c>
      <c r="DD763" s="533" t="str">
        <f t="shared" si="2881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318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>
        <v>1420</v>
      </c>
      <c r="BZ764" s="582" t="str">
        <f t="shared" si="2875"/>
        <v/>
      </c>
      <c r="CA764" s="582" t="str">
        <f t="shared" si="2876"/>
        <v/>
      </c>
      <c r="CB764" s="582" t="str">
        <f t="shared" si="2877"/>
        <v/>
      </c>
      <c r="CC764" s="670" t="str">
        <f t="shared" si="2878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2"/>
        <v/>
      </c>
      <c r="CF764" s="989" t="str">
        <f t="shared" si="2882"/>
        <v/>
      </c>
      <c r="CG764" s="989" t="str">
        <f t="shared" si="2882"/>
        <v/>
      </c>
      <c r="CH764" s="990" t="str">
        <f t="shared" si="2882"/>
        <v/>
      </c>
      <c r="CI764" s="990" t="str">
        <f t="shared" si="2882"/>
        <v/>
      </c>
      <c r="CJ764" s="989" t="str">
        <f t="shared" si="2882"/>
        <v/>
      </c>
      <c r="CK764" s="989" t="str">
        <f t="shared" si="2882"/>
        <v/>
      </c>
      <c r="CL764" s="989" t="str">
        <f t="shared" si="2882"/>
        <v/>
      </c>
      <c r="CM764" s="988" t="str">
        <f t="shared" si="2882"/>
        <v/>
      </c>
      <c r="CN764" s="533" t="str">
        <f t="shared" si="2880"/>
        <v/>
      </c>
      <c r="CO764" s="534" t="str">
        <f t="shared" si="2880"/>
        <v/>
      </c>
      <c r="CP764" s="535" t="str">
        <f t="shared" si="2880"/>
        <v/>
      </c>
      <c r="CQ764" s="535" t="str">
        <f t="shared" si="2880"/>
        <v/>
      </c>
      <c r="CR764" s="535" t="str">
        <f t="shared" si="2880"/>
        <v/>
      </c>
      <c r="CS764" s="535" t="str">
        <f t="shared" si="2880"/>
        <v/>
      </c>
      <c r="CT764" s="535" t="str">
        <f t="shared" si="2880"/>
        <v/>
      </c>
      <c r="CU764" s="536" t="str">
        <f t="shared" si="2880"/>
        <v/>
      </c>
      <c r="CV764" s="536" t="str">
        <f t="shared" si="2880"/>
        <v/>
      </c>
      <c r="CW764" s="536" t="str">
        <f t="shared" si="2880"/>
        <v/>
      </c>
      <c r="CX764" s="535" t="str">
        <f t="shared" si="2881"/>
        <v/>
      </c>
      <c r="CY764" s="535" t="str">
        <f t="shared" si="2881"/>
        <v/>
      </c>
      <c r="CZ764" s="535" t="str">
        <f t="shared" si="2881"/>
        <v/>
      </c>
      <c r="DA764" s="535" t="str">
        <f t="shared" si="2881"/>
        <v/>
      </c>
      <c r="DB764" s="535" t="str">
        <f t="shared" si="2881"/>
        <v/>
      </c>
      <c r="DC764" s="534" t="str">
        <f t="shared" si="2881"/>
        <v/>
      </c>
      <c r="DD764" s="533" t="str">
        <f t="shared" si="2881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319</v>
      </c>
      <c r="B765" s="592" t="str">
        <f t="shared" ref="B765:K765" si="2883">IF(B762="","",B762*B763*B764)</f>
        <v/>
      </c>
      <c r="C765" s="592" t="str">
        <f t="shared" si="2883"/>
        <v/>
      </c>
      <c r="D765" s="592" t="str">
        <f t="shared" si="2883"/>
        <v/>
      </c>
      <c r="E765" s="592" t="str">
        <f t="shared" si="2883"/>
        <v/>
      </c>
      <c r="F765" s="592" t="str">
        <f t="shared" si="2883"/>
        <v/>
      </c>
      <c r="G765" s="592" t="str">
        <f t="shared" si="2883"/>
        <v/>
      </c>
      <c r="H765" s="592" t="str">
        <f t="shared" si="2883"/>
        <v/>
      </c>
      <c r="I765" s="592" t="str">
        <f t="shared" si="2883"/>
        <v/>
      </c>
      <c r="J765" s="592" t="str">
        <f t="shared" si="2883"/>
        <v/>
      </c>
      <c r="K765" s="592" t="str">
        <f t="shared" si="2883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4">IF(T762="","",T762*T763*T764)</f>
        <v/>
      </c>
      <c r="U765" s="592" t="str">
        <f t="shared" si="2884"/>
        <v/>
      </c>
      <c r="V765" s="592" t="str">
        <f t="shared" si="2884"/>
        <v/>
      </c>
      <c r="W765" s="592" t="str">
        <f t="shared" si="2884"/>
        <v/>
      </c>
      <c r="X765" s="592" t="str">
        <f t="shared" si="2884"/>
        <v/>
      </c>
      <c r="Y765" s="592" t="str">
        <f t="shared" si="2884"/>
        <v/>
      </c>
      <c r="Z765" s="592" t="str">
        <f t="shared" si="2884"/>
        <v/>
      </c>
      <c r="AA765" s="592" t="str">
        <f t="shared" si="2884"/>
        <v/>
      </c>
      <c r="AB765" s="592" t="str">
        <f t="shared" si="2884"/>
        <v/>
      </c>
      <c r="AC765" s="592" t="str">
        <f t="shared" si="2884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5">IF(AL762="","",AL762*AL763*AL764)</f>
        <v/>
      </c>
      <c r="AM765" s="592" t="str">
        <f t="shared" si="2885"/>
        <v/>
      </c>
      <c r="AN765" s="592" t="str">
        <f t="shared" si="2885"/>
        <v/>
      </c>
      <c r="AO765" s="592" t="str">
        <f t="shared" si="2885"/>
        <v/>
      </c>
      <c r="AP765" s="592" t="str">
        <f t="shared" si="2885"/>
        <v/>
      </c>
      <c r="AQ765" s="592" t="str">
        <f t="shared" si="2885"/>
        <v/>
      </c>
      <c r="AR765" s="592" t="str">
        <f t="shared" si="2885"/>
        <v/>
      </c>
      <c r="AS765" s="592" t="str">
        <f t="shared" si="2885"/>
        <v/>
      </c>
      <c r="AT765" s="592" t="str">
        <f t="shared" si="2885"/>
        <v/>
      </c>
      <c r="AU765" s="592" t="str">
        <f t="shared" si="2885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6">IF(BD762="","",BD762*BD763*BD764)</f>
        <v/>
      </c>
      <c r="BE765" s="1195" t="str">
        <f t="shared" si="2886"/>
        <v/>
      </c>
      <c r="BF765" s="1195" t="str">
        <f t="shared" si="2886"/>
        <v/>
      </c>
      <c r="BG765" s="1195" t="str">
        <f t="shared" si="2886"/>
        <v/>
      </c>
      <c r="BH765" s="1195" t="str">
        <f t="shared" si="2886"/>
        <v/>
      </c>
      <c r="BI765" s="1195" t="str">
        <f t="shared" si="2886"/>
        <v/>
      </c>
      <c r="BJ765" s="1195" t="str">
        <f t="shared" si="2886"/>
        <v/>
      </c>
      <c r="BK765" s="1195" t="str">
        <f t="shared" si="2886"/>
        <v/>
      </c>
      <c r="BL765" s="1195" t="str">
        <f t="shared" si="2886"/>
        <v/>
      </c>
      <c r="BM765" s="1195" t="str">
        <f t="shared" si="2886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>
        <f>IF(BY762="","",BY762*BY763*BY764)</f>
        <v>17040</v>
      </c>
      <c r="BZ765" s="582" t="str">
        <f t="shared" si="2875"/>
        <v/>
      </c>
      <c r="CA765" s="582" t="str">
        <f t="shared" si="2876"/>
        <v/>
      </c>
      <c r="CB765" s="582" t="str">
        <f t="shared" si="2877"/>
        <v/>
      </c>
      <c r="CC765" s="670" t="str">
        <f t="shared" si="2878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2"/>
        <v/>
      </c>
      <c r="CF765" s="989" t="str">
        <f t="shared" si="2882"/>
        <v/>
      </c>
      <c r="CG765" s="989" t="str">
        <f t="shared" si="2882"/>
        <v/>
      </c>
      <c r="CH765" s="990" t="str">
        <f t="shared" si="2882"/>
        <v/>
      </c>
      <c r="CI765" s="990" t="str">
        <f t="shared" si="2882"/>
        <v/>
      </c>
      <c r="CJ765" s="989" t="str">
        <f t="shared" si="2882"/>
        <v/>
      </c>
      <c r="CK765" s="989" t="str">
        <f t="shared" si="2882"/>
        <v/>
      </c>
      <c r="CL765" s="989" t="str">
        <f t="shared" si="2882"/>
        <v/>
      </c>
      <c r="CM765" s="988" t="str">
        <f t="shared" si="2882"/>
        <v/>
      </c>
      <c r="CN765" s="533" t="str">
        <f t="shared" si="2880"/>
        <v/>
      </c>
      <c r="CO765" s="534" t="str">
        <f t="shared" si="2880"/>
        <v/>
      </c>
      <c r="CP765" s="535" t="str">
        <f t="shared" si="2880"/>
        <v/>
      </c>
      <c r="CQ765" s="535" t="str">
        <f t="shared" si="2880"/>
        <v/>
      </c>
      <c r="CR765" s="535" t="str">
        <f t="shared" si="2880"/>
        <v/>
      </c>
      <c r="CS765" s="535" t="str">
        <f t="shared" si="2880"/>
        <v/>
      </c>
      <c r="CT765" s="535" t="str">
        <f t="shared" si="2880"/>
        <v/>
      </c>
      <c r="CU765" s="536" t="str">
        <f t="shared" si="2880"/>
        <v/>
      </c>
      <c r="CV765" s="536" t="str">
        <f t="shared" si="2880"/>
        <v/>
      </c>
      <c r="CW765" s="536" t="str">
        <f t="shared" si="2880"/>
        <v/>
      </c>
      <c r="CX765" s="535" t="str">
        <f t="shared" si="2881"/>
        <v/>
      </c>
      <c r="CY765" s="535" t="str">
        <f t="shared" si="2881"/>
        <v/>
      </c>
      <c r="CZ765" s="535" t="str">
        <f t="shared" si="2881"/>
        <v/>
      </c>
      <c r="DA765" s="535" t="str">
        <f t="shared" si="2881"/>
        <v/>
      </c>
      <c r="DB765" s="535" t="str">
        <f t="shared" si="2881"/>
        <v/>
      </c>
      <c r="DC765" s="534" t="str">
        <f t="shared" si="2881"/>
        <v/>
      </c>
      <c r="DD765" s="533" t="str">
        <f t="shared" si="2881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333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5"/>
        <v/>
      </c>
      <c r="CA766" s="574" t="str">
        <f t="shared" si="2876"/>
        <v/>
      </c>
      <c r="CB766" s="574" t="str">
        <f t="shared" si="2877"/>
        <v/>
      </c>
      <c r="CC766" s="669" t="str">
        <f t="shared" si="2878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301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5"/>
        <v/>
      </c>
      <c r="CA767" s="582" t="str">
        <f t="shared" si="2876"/>
        <v/>
      </c>
      <c r="CB767" s="582" t="str">
        <f t="shared" si="2877"/>
        <v/>
      </c>
      <c r="CC767" s="670" t="str">
        <f t="shared" si="2878"/>
        <v/>
      </c>
      <c r="CD767" s="988" t="str">
        <f t="shared" ref="CD767:CM767" si="288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7"/>
        <v/>
      </c>
      <c r="CF767" s="989" t="str">
        <f t="shared" si="2887"/>
        <v/>
      </c>
      <c r="CG767" s="989" t="str">
        <f t="shared" si="2887"/>
        <v/>
      </c>
      <c r="CH767" s="990" t="str">
        <f t="shared" si="2887"/>
        <v/>
      </c>
      <c r="CI767" s="990" t="str">
        <f t="shared" si="2887"/>
        <v/>
      </c>
      <c r="CJ767" s="989" t="str">
        <f t="shared" si="2887"/>
        <v/>
      </c>
      <c r="CK767" s="989" t="str">
        <f t="shared" si="2887"/>
        <v/>
      </c>
      <c r="CL767" s="989" t="str">
        <f t="shared" si="2887"/>
        <v/>
      </c>
      <c r="CM767" s="988" t="str">
        <f t="shared" si="2887"/>
        <v/>
      </c>
      <c r="CN767" s="533" t="str">
        <f t="shared" ref="CN767:CW770" si="2888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8"/>
        <v/>
      </c>
      <c r="CP767" s="535" t="str">
        <f t="shared" si="2888"/>
        <v/>
      </c>
      <c r="CQ767" s="535" t="str">
        <f t="shared" si="2888"/>
        <v/>
      </c>
      <c r="CR767" s="535" t="str">
        <f t="shared" si="2888"/>
        <v/>
      </c>
      <c r="CS767" s="535" t="str">
        <f t="shared" si="2888"/>
        <v/>
      </c>
      <c r="CT767" s="535" t="str">
        <f t="shared" si="2888"/>
        <v/>
      </c>
      <c r="CU767" s="536" t="str">
        <f t="shared" si="2888"/>
        <v/>
      </c>
      <c r="CV767" s="536" t="str">
        <f t="shared" si="2888"/>
        <v/>
      </c>
      <c r="CW767" s="536" t="str">
        <f t="shared" si="2888"/>
        <v/>
      </c>
      <c r="CX767" s="535" t="str">
        <f t="shared" ref="CX767:DD770" si="2889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89"/>
        <v/>
      </c>
      <c r="CZ767" s="535" t="str">
        <f t="shared" si="2889"/>
        <v/>
      </c>
      <c r="DA767" s="535" t="str">
        <f t="shared" si="2889"/>
        <v/>
      </c>
      <c r="DB767" s="535" t="str">
        <f t="shared" si="2889"/>
        <v/>
      </c>
      <c r="DC767" s="534" t="str">
        <f t="shared" si="2889"/>
        <v/>
      </c>
      <c r="DD767" s="533" t="str">
        <f t="shared" si="2889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5"/>
        <v/>
      </c>
      <c r="CA768" s="582" t="str">
        <f t="shared" si="2876"/>
        <v/>
      </c>
      <c r="CB768" s="582" t="str">
        <f t="shared" si="2877"/>
        <v/>
      </c>
      <c r="CC768" s="670" t="str">
        <f t="shared" si="2878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0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0"/>
        <v/>
      </c>
      <c r="CG768" s="989" t="str">
        <f t="shared" si="2890"/>
        <v/>
      </c>
      <c r="CH768" s="990" t="str">
        <f t="shared" si="2890"/>
        <v/>
      </c>
      <c r="CI768" s="990" t="str">
        <f t="shared" si="2890"/>
        <v/>
      </c>
      <c r="CJ768" s="989" t="str">
        <f t="shared" si="2890"/>
        <v/>
      </c>
      <c r="CK768" s="989" t="str">
        <f t="shared" si="2890"/>
        <v/>
      </c>
      <c r="CL768" s="989" t="str">
        <f t="shared" si="2890"/>
        <v/>
      </c>
      <c r="CM768" s="988" t="str">
        <f t="shared" si="2890"/>
        <v/>
      </c>
      <c r="CN768" s="533" t="str">
        <f t="shared" si="2888"/>
        <v/>
      </c>
      <c r="CO768" s="534" t="str">
        <f t="shared" si="2888"/>
        <v/>
      </c>
      <c r="CP768" s="535" t="str">
        <f t="shared" si="2888"/>
        <v/>
      </c>
      <c r="CQ768" s="535" t="str">
        <f t="shared" si="2888"/>
        <v/>
      </c>
      <c r="CR768" s="535" t="str">
        <f t="shared" si="2888"/>
        <v/>
      </c>
      <c r="CS768" s="535" t="str">
        <f t="shared" si="2888"/>
        <v/>
      </c>
      <c r="CT768" s="535" t="str">
        <f t="shared" si="2888"/>
        <v/>
      </c>
      <c r="CU768" s="536" t="str">
        <f t="shared" si="2888"/>
        <v/>
      </c>
      <c r="CV768" s="536" t="str">
        <f t="shared" si="2888"/>
        <v/>
      </c>
      <c r="CW768" s="536" t="str">
        <f t="shared" si="2888"/>
        <v/>
      </c>
      <c r="CX768" s="535" t="str">
        <f t="shared" si="2889"/>
        <v/>
      </c>
      <c r="CY768" s="535" t="str">
        <f t="shared" si="2889"/>
        <v/>
      </c>
      <c r="CZ768" s="535" t="str">
        <f t="shared" si="2889"/>
        <v/>
      </c>
      <c r="DA768" s="535" t="str">
        <f t="shared" si="2889"/>
        <v/>
      </c>
      <c r="DB768" s="535" t="str">
        <f t="shared" si="2889"/>
        <v/>
      </c>
      <c r="DC768" s="534" t="str">
        <f t="shared" si="2889"/>
        <v/>
      </c>
      <c r="DD768" s="533" t="str">
        <f t="shared" si="2889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318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5"/>
        <v/>
      </c>
      <c r="CA769" s="582" t="str">
        <f t="shared" si="2876"/>
        <v/>
      </c>
      <c r="CB769" s="582" t="str">
        <f t="shared" si="2877"/>
        <v/>
      </c>
      <c r="CC769" s="670" t="str">
        <f t="shared" si="2878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0"/>
        <v/>
      </c>
      <c r="CF769" s="989" t="str">
        <f t="shared" si="2890"/>
        <v/>
      </c>
      <c r="CG769" s="989" t="str">
        <f t="shared" si="2890"/>
        <v/>
      </c>
      <c r="CH769" s="990" t="str">
        <f t="shared" si="2890"/>
        <v/>
      </c>
      <c r="CI769" s="990" t="str">
        <f t="shared" si="2890"/>
        <v/>
      </c>
      <c r="CJ769" s="989" t="str">
        <f t="shared" si="2890"/>
        <v/>
      </c>
      <c r="CK769" s="989" t="str">
        <f t="shared" si="2890"/>
        <v/>
      </c>
      <c r="CL769" s="989" t="str">
        <f t="shared" si="2890"/>
        <v/>
      </c>
      <c r="CM769" s="988" t="str">
        <f t="shared" si="2890"/>
        <v/>
      </c>
      <c r="CN769" s="533" t="str">
        <f t="shared" si="2888"/>
        <v/>
      </c>
      <c r="CO769" s="534" t="str">
        <f t="shared" si="2888"/>
        <v/>
      </c>
      <c r="CP769" s="535" t="str">
        <f t="shared" si="2888"/>
        <v/>
      </c>
      <c r="CQ769" s="535" t="str">
        <f t="shared" si="2888"/>
        <v/>
      </c>
      <c r="CR769" s="535" t="str">
        <f t="shared" si="2888"/>
        <v/>
      </c>
      <c r="CS769" s="535" t="str">
        <f t="shared" si="2888"/>
        <v/>
      </c>
      <c r="CT769" s="535" t="str">
        <f t="shared" si="2888"/>
        <v/>
      </c>
      <c r="CU769" s="536" t="str">
        <f t="shared" si="2888"/>
        <v/>
      </c>
      <c r="CV769" s="536" t="str">
        <f t="shared" si="2888"/>
        <v/>
      </c>
      <c r="CW769" s="536" t="str">
        <f t="shared" si="2888"/>
        <v/>
      </c>
      <c r="CX769" s="535" t="str">
        <f t="shared" si="2889"/>
        <v/>
      </c>
      <c r="CY769" s="535" t="str">
        <f t="shared" si="2889"/>
        <v/>
      </c>
      <c r="CZ769" s="535" t="str">
        <f t="shared" si="2889"/>
        <v/>
      </c>
      <c r="DA769" s="535" t="str">
        <f t="shared" si="2889"/>
        <v/>
      </c>
      <c r="DB769" s="535" t="str">
        <f t="shared" si="2889"/>
        <v/>
      </c>
      <c r="DC769" s="534" t="str">
        <f t="shared" si="2889"/>
        <v/>
      </c>
      <c r="DD769" s="533" t="str">
        <f t="shared" si="2889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319</v>
      </c>
      <c r="B770" s="592" t="str">
        <f t="shared" ref="B770:K770" si="2891">IF(B767="","",B767*B768*B769)</f>
        <v/>
      </c>
      <c r="C770" s="592" t="str">
        <f t="shared" si="2891"/>
        <v/>
      </c>
      <c r="D770" s="592" t="str">
        <f t="shared" si="2891"/>
        <v/>
      </c>
      <c r="E770" s="592" t="str">
        <f t="shared" si="2891"/>
        <v/>
      </c>
      <c r="F770" s="592" t="str">
        <f t="shared" si="2891"/>
        <v/>
      </c>
      <c r="G770" s="592" t="str">
        <f t="shared" si="2891"/>
        <v/>
      </c>
      <c r="H770" s="592" t="str">
        <f t="shared" si="2891"/>
        <v/>
      </c>
      <c r="I770" s="592" t="str">
        <f t="shared" si="2891"/>
        <v/>
      </c>
      <c r="J770" s="592" t="str">
        <f t="shared" si="2891"/>
        <v/>
      </c>
      <c r="K770" s="592" t="str">
        <f t="shared" si="2891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2">IF(T767="","",T767*T768*T769)</f>
        <v/>
      </c>
      <c r="U770" s="592" t="str">
        <f t="shared" si="2892"/>
        <v/>
      </c>
      <c r="V770" s="592" t="str">
        <f t="shared" si="2892"/>
        <v/>
      </c>
      <c r="W770" s="592" t="str">
        <f t="shared" si="2892"/>
        <v/>
      </c>
      <c r="X770" s="592" t="str">
        <f t="shared" si="2892"/>
        <v/>
      </c>
      <c r="Y770" s="592" t="str">
        <f t="shared" si="2892"/>
        <v/>
      </c>
      <c r="Z770" s="592" t="str">
        <f t="shared" si="2892"/>
        <v/>
      </c>
      <c r="AA770" s="592" t="str">
        <f t="shared" si="2892"/>
        <v/>
      </c>
      <c r="AB770" s="592" t="str">
        <f t="shared" si="2892"/>
        <v/>
      </c>
      <c r="AC770" s="592" t="str">
        <f t="shared" si="2892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3">IF(AL767="","",AL767*AL768*AL769)</f>
        <v/>
      </c>
      <c r="AM770" s="592" t="str">
        <f t="shared" si="2893"/>
        <v/>
      </c>
      <c r="AN770" s="592" t="str">
        <f t="shared" si="2893"/>
        <v/>
      </c>
      <c r="AO770" s="592" t="str">
        <f t="shared" si="2893"/>
        <v/>
      </c>
      <c r="AP770" s="592" t="str">
        <f t="shared" si="2893"/>
        <v/>
      </c>
      <c r="AQ770" s="592" t="str">
        <f t="shared" si="2893"/>
        <v/>
      </c>
      <c r="AR770" s="592" t="str">
        <f t="shared" si="2893"/>
        <v/>
      </c>
      <c r="AS770" s="592" t="str">
        <f t="shared" si="2893"/>
        <v/>
      </c>
      <c r="AT770" s="592" t="str">
        <f t="shared" si="2893"/>
        <v/>
      </c>
      <c r="AU770" s="592" t="str">
        <f t="shared" si="2893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4">IF(BD767="","",BD767*BD768*BD769)</f>
        <v/>
      </c>
      <c r="BE770" s="1195" t="str">
        <f t="shared" si="2894"/>
        <v/>
      </c>
      <c r="BF770" s="1195" t="str">
        <f t="shared" si="2894"/>
        <v/>
      </c>
      <c r="BG770" s="1195" t="str">
        <f t="shared" si="2894"/>
        <v/>
      </c>
      <c r="BH770" s="1195" t="str">
        <f t="shared" si="2894"/>
        <v/>
      </c>
      <c r="BI770" s="1195" t="str">
        <f t="shared" si="2894"/>
        <v/>
      </c>
      <c r="BJ770" s="1195" t="str">
        <f t="shared" si="2894"/>
        <v/>
      </c>
      <c r="BK770" s="1195" t="str">
        <f t="shared" si="2894"/>
        <v/>
      </c>
      <c r="BL770" s="1195" t="str">
        <f t="shared" si="2894"/>
        <v/>
      </c>
      <c r="BM770" s="1195" t="str">
        <f t="shared" si="2894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5"/>
        <v/>
      </c>
      <c r="CA770" s="582" t="str">
        <f t="shared" si="2876"/>
        <v/>
      </c>
      <c r="CB770" s="582" t="str">
        <f t="shared" si="2877"/>
        <v/>
      </c>
      <c r="CC770" s="670" t="str">
        <f t="shared" si="2878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0"/>
        <v/>
      </c>
      <c r="CF770" s="989" t="str">
        <f t="shared" si="2890"/>
        <v/>
      </c>
      <c r="CG770" s="989" t="str">
        <f t="shared" si="2890"/>
        <v/>
      </c>
      <c r="CH770" s="990" t="str">
        <f t="shared" si="2890"/>
        <v/>
      </c>
      <c r="CI770" s="990" t="str">
        <f t="shared" si="2890"/>
        <v/>
      </c>
      <c r="CJ770" s="989" t="str">
        <f t="shared" si="2890"/>
        <v/>
      </c>
      <c r="CK770" s="989" t="str">
        <f t="shared" si="2890"/>
        <v/>
      </c>
      <c r="CL770" s="989" t="str">
        <f t="shared" si="2890"/>
        <v/>
      </c>
      <c r="CM770" s="988" t="str">
        <f t="shared" si="2890"/>
        <v/>
      </c>
      <c r="CN770" s="533" t="str">
        <f t="shared" si="2888"/>
        <v/>
      </c>
      <c r="CO770" s="534" t="str">
        <f t="shared" si="2888"/>
        <v/>
      </c>
      <c r="CP770" s="535" t="str">
        <f t="shared" si="2888"/>
        <v/>
      </c>
      <c r="CQ770" s="535" t="str">
        <f t="shared" si="2888"/>
        <v/>
      </c>
      <c r="CR770" s="535" t="str">
        <f t="shared" si="2888"/>
        <v/>
      </c>
      <c r="CS770" s="535" t="str">
        <f t="shared" si="2888"/>
        <v/>
      </c>
      <c r="CT770" s="535" t="str">
        <f t="shared" si="2888"/>
        <v/>
      </c>
      <c r="CU770" s="536" t="str">
        <f t="shared" si="2888"/>
        <v/>
      </c>
      <c r="CV770" s="536" t="str">
        <f t="shared" si="2888"/>
        <v/>
      </c>
      <c r="CW770" s="536" t="str">
        <f t="shared" si="2888"/>
        <v/>
      </c>
      <c r="CX770" s="535" t="str">
        <f t="shared" si="2889"/>
        <v/>
      </c>
      <c r="CY770" s="535" t="str">
        <f t="shared" si="2889"/>
        <v/>
      </c>
      <c r="CZ770" s="535" t="str">
        <f t="shared" si="2889"/>
        <v/>
      </c>
      <c r="DA770" s="535" t="str">
        <f t="shared" si="2889"/>
        <v/>
      </c>
      <c r="DB770" s="535" t="str">
        <f t="shared" si="2889"/>
        <v/>
      </c>
      <c r="DC770" s="534" t="str">
        <f t="shared" si="2889"/>
        <v/>
      </c>
      <c r="DD770" s="533" t="str">
        <f t="shared" si="2889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334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5"/>
        <v/>
      </c>
      <c r="CA771" s="574" t="str">
        <f t="shared" si="2876"/>
        <v/>
      </c>
      <c r="CB771" s="574" t="str">
        <f t="shared" si="2877"/>
        <v/>
      </c>
      <c r="CC771" s="669" t="str">
        <f t="shared" si="2878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335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5"/>
        <v/>
      </c>
      <c r="CA772" s="582" t="str">
        <f t="shared" si="2876"/>
        <v/>
      </c>
      <c r="CB772" s="582" t="str">
        <f t="shared" si="2877"/>
        <v/>
      </c>
      <c r="CC772" s="670" t="str">
        <f t="shared" si="2878"/>
        <v/>
      </c>
      <c r="CD772" s="988" t="str">
        <f t="shared" ref="CD772:CM772" si="289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5"/>
        <v/>
      </c>
      <c r="CF772" s="989" t="str">
        <f t="shared" si="2895"/>
        <v/>
      </c>
      <c r="CG772" s="989" t="str">
        <f t="shared" si="2895"/>
        <v/>
      </c>
      <c r="CH772" s="990" t="str">
        <f t="shared" si="2895"/>
        <v/>
      </c>
      <c r="CI772" s="990" t="str">
        <f t="shared" si="2895"/>
        <v/>
      </c>
      <c r="CJ772" s="989" t="str">
        <f t="shared" si="2895"/>
        <v/>
      </c>
      <c r="CK772" s="989" t="str">
        <f t="shared" si="2895"/>
        <v/>
      </c>
      <c r="CL772" s="989" t="str">
        <f t="shared" si="2895"/>
        <v/>
      </c>
      <c r="CM772" s="988" t="str">
        <f t="shared" si="2895"/>
        <v/>
      </c>
      <c r="CN772" s="533" t="str">
        <f t="shared" ref="CN772:CW776" si="2896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6"/>
        <v/>
      </c>
      <c r="CP772" s="535" t="str">
        <f t="shared" si="2896"/>
        <v/>
      </c>
      <c r="CQ772" s="535" t="str">
        <f t="shared" si="2896"/>
        <v/>
      </c>
      <c r="CR772" s="535" t="str">
        <f t="shared" si="2896"/>
        <v/>
      </c>
      <c r="CS772" s="535" t="str">
        <f t="shared" si="2896"/>
        <v/>
      </c>
      <c r="CT772" s="535" t="str">
        <f t="shared" si="2896"/>
        <v/>
      </c>
      <c r="CU772" s="536" t="str">
        <f t="shared" si="2896"/>
        <v/>
      </c>
      <c r="CV772" s="536" t="str">
        <f t="shared" si="2896"/>
        <v/>
      </c>
      <c r="CW772" s="536" t="str">
        <f t="shared" si="2896"/>
        <v/>
      </c>
      <c r="CX772" s="535" t="str">
        <f t="shared" ref="CX772:DD776" si="2897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7"/>
        <v/>
      </c>
      <c r="CZ772" s="535" t="str">
        <f t="shared" si="2897"/>
        <v/>
      </c>
      <c r="DA772" s="535" t="str">
        <f t="shared" si="2897"/>
        <v/>
      </c>
      <c r="DB772" s="535" t="str">
        <f t="shared" si="2897"/>
        <v/>
      </c>
      <c r="DC772" s="534" t="str">
        <f t="shared" si="2897"/>
        <v/>
      </c>
      <c r="DD772" s="533" t="str">
        <f t="shared" si="2897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336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5"/>
        <v/>
      </c>
      <c r="CA773" s="582" t="str">
        <f t="shared" si="2876"/>
        <v/>
      </c>
      <c r="CB773" s="582" t="str">
        <f t="shared" si="2877"/>
        <v/>
      </c>
      <c r="CC773" s="670" t="str">
        <f t="shared" si="2878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8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8"/>
        <v/>
      </c>
      <c r="CG773" s="989" t="str">
        <f t="shared" si="2898"/>
        <v/>
      </c>
      <c r="CH773" s="990" t="str">
        <f t="shared" si="2898"/>
        <v/>
      </c>
      <c r="CI773" s="990" t="str">
        <f t="shared" si="2898"/>
        <v/>
      </c>
      <c r="CJ773" s="989" t="str">
        <f t="shared" si="2898"/>
        <v/>
      </c>
      <c r="CK773" s="989" t="str">
        <f t="shared" si="2898"/>
        <v/>
      </c>
      <c r="CL773" s="989" t="str">
        <f t="shared" si="2898"/>
        <v/>
      </c>
      <c r="CM773" s="988" t="str">
        <f t="shared" si="2898"/>
        <v/>
      </c>
      <c r="CN773" s="533" t="str">
        <f t="shared" si="2896"/>
        <v/>
      </c>
      <c r="CO773" s="534" t="str">
        <f t="shared" si="2896"/>
        <v/>
      </c>
      <c r="CP773" s="535" t="str">
        <f t="shared" si="2896"/>
        <v/>
      </c>
      <c r="CQ773" s="535" t="str">
        <f t="shared" si="2896"/>
        <v/>
      </c>
      <c r="CR773" s="535" t="str">
        <f t="shared" si="2896"/>
        <v/>
      </c>
      <c r="CS773" s="535" t="str">
        <f t="shared" si="2896"/>
        <v/>
      </c>
      <c r="CT773" s="535" t="str">
        <f t="shared" si="2896"/>
        <v/>
      </c>
      <c r="CU773" s="536" t="str">
        <f t="shared" si="2896"/>
        <v/>
      </c>
      <c r="CV773" s="536" t="str">
        <f t="shared" si="2896"/>
        <v/>
      </c>
      <c r="CW773" s="536" t="str">
        <f t="shared" si="2896"/>
        <v/>
      </c>
      <c r="CX773" s="535" t="str">
        <f t="shared" si="2897"/>
        <v/>
      </c>
      <c r="CY773" s="535" t="str">
        <f t="shared" si="2897"/>
        <v/>
      </c>
      <c r="CZ773" s="535" t="str">
        <f t="shared" si="2897"/>
        <v/>
      </c>
      <c r="DA773" s="535" t="str">
        <f t="shared" si="2897"/>
        <v/>
      </c>
      <c r="DB773" s="535" t="str">
        <f t="shared" si="2897"/>
        <v/>
      </c>
      <c r="DC773" s="534" t="str">
        <f t="shared" si="2897"/>
        <v/>
      </c>
      <c r="DD773" s="533" t="str">
        <f t="shared" si="2897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337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5"/>
        <v/>
      </c>
      <c r="CA774" s="582" t="str">
        <f t="shared" si="2876"/>
        <v/>
      </c>
      <c r="CB774" s="582" t="str">
        <f t="shared" si="2877"/>
        <v/>
      </c>
      <c r="CC774" s="670" t="str">
        <f t="shared" si="2878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8"/>
        <v/>
      </c>
      <c r="CF774" s="989" t="str">
        <f t="shared" si="2898"/>
        <v/>
      </c>
      <c r="CG774" s="989" t="str">
        <f t="shared" si="2898"/>
        <v/>
      </c>
      <c r="CH774" s="990" t="str">
        <f t="shared" si="2898"/>
        <v/>
      </c>
      <c r="CI774" s="990" t="str">
        <f t="shared" si="2898"/>
        <v/>
      </c>
      <c r="CJ774" s="989" t="str">
        <f t="shared" si="2898"/>
        <v/>
      </c>
      <c r="CK774" s="989" t="str">
        <f t="shared" si="2898"/>
        <v/>
      </c>
      <c r="CL774" s="989" t="str">
        <f t="shared" si="2898"/>
        <v/>
      </c>
      <c r="CM774" s="988" t="str">
        <f t="shared" si="2898"/>
        <v/>
      </c>
      <c r="CN774" s="533" t="str">
        <f t="shared" si="2896"/>
        <v/>
      </c>
      <c r="CO774" s="534" t="str">
        <f t="shared" si="2896"/>
        <v/>
      </c>
      <c r="CP774" s="535" t="str">
        <f t="shared" si="2896"/>
        <v/>
      </c>
      <c r="CQ774" s="535" t="str">
        <f t="shared" si="2896"/>
        <v/>
      </c>
      <c r="CR774" s="535" t="str">
        <f t="shared" si="2896"/>
        <v/>
      </c>
      <c r="CS774" s="535" t="str">
        <f t="shared" si="2896"/>
        <v/>
      </c>
      <c r="CT774" s="535" t="str">
        <f t="shared" si="2896"/>
        <v/>
      </c>
      <c r="CU774" s="536" t="str">
        <f t="shared" si="2896"/>
        <v/>
      </c>
      <c r="CV774" s="536" t="str">
        <f t="shared" si="2896"/>
        <v/>
      </c>
      <c r="CW774" s="536" t="str">
        <f t="shared" si="2896"/>
        <v/>
      </c>
      <c r="CX774" s="535" t="str">
        <f t="shared" si="2897"/>
        <v/>
      </c>
      <c r="CY774" s="535" t="str">
        <f t="shared" si="2897"/>
        <v/>
      </c>
      <c r="CZ774" s="535" t="str">
        <f t="shared" si="2897"/>
        <v/>
      </c>
      <c r="DA774" s="535" t="str">
        <f t="shared" si="2897"/>
        <v/>
      </c>
      <c r="DB774" s="535" t="str">
        <f t="shared" si="2897"/>
        <v/>
      </c>
      <c r="DC774" s="534" t="str">
        <f t="shared" si="2897"/>
        <v/>
      </c>
      <c r="DD774" s="533" t="str">
        <f t="shared" si="2897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338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5"/>
        <v/>
      </c>
      <c r="CA775" s="582" t="str">
        <f t="shared" si="2876"/>
        <v/>
      </c>
      <c r="CB775" s="582" t="str">
        <f t="shared" si="2877"/>
        <v/>
      </c>
      <c r="CC775" s="670" t="str">
        <f t="shared" si="2878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8"/>
        <v/>
      </c>
      <c r="CF775" s="989" t="str">
        <f t="shared" si="2898"/>
        <v/>
      </c>
      <c r="CG775" s="989" t="str">
        <f t="shared" si="2898"/>
        <v/>
      </c>
      <c r="CH775" s="990" t="str">
        <f t="shared" si="2898"/>
        <v/>
      </c>
      <c r="CI775" s="990" t="str">
        <f t="shared" si="2898"/>
        <v/>
      </c>
      <c r="CJ775" s="989" t="str">
        <f t="shared" si="2898"/>
        <v/>
      </c>
      <c r="CK775" s="989" t="str">
        <f t="shared" si="2898"/>
        <v/>
      </c>
      <c r="CL775" s="989" t="str">
        <f t="shared" si="2898"/>
        <v/>
      </c>
      <c r="CM775" s="988" t="str">
        <f t="shared" si="2898"/>
        <v/>
      </c>
      <c r="CN775" s="533" t="str">
        <f t="shared" si="2896"/>
        <v/>
      </c>
      <c r="CO775" s="534" t="str">
        <f t="shared" si="2896"/>
        <v/>
      </c>
      <c r="CP775" s="535" t="str">
        <f t="shared" si="2896"/>
        <v/>
      </c>
      <c r="CQ775" s="535" t="str">
        <f t="shared" si="2896"/>
        <v/>
      </c>
      <c r="CR775" s="535" t="str">
        <f t="shared" si="2896"/>
        <v/>
      </c>
      <c r="CS775" s="535" t="str">
        <f t="shared" si="2896"/>
        <v/>
      </c>
      <c r="CT775" s="535" t="str">
        <f t="shared" si="2896"/>
        <v/>
      </c>
      <c r="CU775" s="536" t="str">
        <f t="shared" si="2896"/>
        <v/>
      </c>
      <c r="CV775" s="536" t="str">
        <f t="shared" si="2896"/>
        <v/>
      </c>
      <c r="CW775" s="536" t="str">
        <f t="shared" si="2896"/>
        <v/>
      </c>
      <c r="CX775" s="535" t="str">
        <f t="shared" si="2897"/>
        <v/>
      </c>
      <c r="CY775" s="535" t="str">
        <f t="shared" si="2897"/>
        <v/>
      </c>
      <c r="CZ775" s="535" t="str">
        <f t="shared" si="2897"/>
        <v/>
      </c>
      <c r="DA775" s="535" t="str">
        <f t="shared" si="2897"/>
        <v/>
      </c>
      <c r="DB775" s="535" t="str">
        <f t="shared" si="2897"/>
        <v/>
      </c>
      <c r="DC775" s="534" t="str">
        <f t="shared" si="2897"/>
        <v/>
      </c>
      <c r="DD775" s="533" t="str">
        <f t="shared" si="2897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339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5"/>
        <v/>
      </c>
      <c r="CA776" s="582" t="str">
        <f t="shared" si="2876"/>
        <v/>
      </c>
      <c r="CB776" s="582" t="str">
        <f t="shared" si="2877"/>
        <v/>
      </c>
      <c r="CC776" s="670" t="str">
        <f t="shared" si="2878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8"/>
        <v/>
      </c>
      <c r="CF776" s="989" t="str">
        <f t="shared" si="2898"/>
        <v/>
      </c>
      <c r="CG776" s="989" t="str">
        <f t="shared" si="2898"/>
        <v/>
      </c>
      <c r="CH776" s="990" t="str">
        <f t="shared" si="2898"/>
        <v/>
      </c>
      <c r="CI776" s="990" t="str">
        <f t="shared" si="2898"/>
        <v/>
      </c>
      <c r="CJ776" s="989" t="str">
        <f t="shared" si="2898"/>
        <v/>
      </c>
      <c r="CK776" s="989" t="str">
        <f t="shared" si="2898"/>
        <v/>
      </c>
      <c r="CL776" s="989" t="str">
        <f t="shared" si="2898"/>
        <v/>
      </c>
      <c r="CM776" s="988" t="str">
        <f t="shared" si="2898"/>
        <v/>
      </c>
      <c r="CN776" s="533" t="str">
        <f t="shared" si="2896"/>
        <v/>
      </c>
      <c r="CO776" s="534" t="str">
        <f t="shared" si="2896"/>
        <v/>
      </c>
      <c r="CP776" s="535" t="str">
        <f t="shared" si="2896"/>
        <v/>
      </c>
      <c r="CQ776" s="535" t="str">
        <f t="shared" si="2896"/>
        <v/>
      </c>
      <c r="CR776" s="535" t="str">
        <f t="shared" si="2896"/>
        <v/>
      </c>
      <c r="CS776" s="535" t="str">
        <f t="shared" si="2896"/>
        <v/>
      </c>
      <c r="CT776" s="535" t="str">
        <f t="shared" si="2896"/>
        <v/>
      </c>
      <c r="CU776" s="536" t="str">
        <f t="shared" si="2896"/>
        <v/>
      </c>
      <c r="CV776" s="536" t="str">
        <f t="shared" si="2896"/>
        <v/>
      </c>
      <c r="CW776" s="536" t="str">
        <f t="shared" si="2896"/>
        <v/>
      </c>
      <c r="CX776" s="535" t="str">
        <f t="shared" si="2897"/>
        <v/>
      </c>
      <c r="CY776" s="535" t="str">
        <f t="shared" si="2897"/>
        <v/>
      </c>
      <c r="CZ776" s="535" t="str">
        <f t="shared" si="2897"/>
        <v/>
      </c>
      <c r="DA776" s="535" t="str">
        <f t="shared" si="2897"/>
        <v/>
      </c>
      <c r="DB776" s="535" t="str">
        <f t="shared" si="2897"/>
        <v/>
      </c>
      <c r="DC776" s="534" t="str">
        <f t="shared" si="2897"/>
        <v/>
      </c>
      <c r="DD776" s="533" t="str">
        <f t="shared" si="2897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340</v>
      </c>
      <c r="B777" s="215" t="s">
        <v>341</v>
      </c>
      <c r="C777" s="215" t="s">
        <v>341</v>
      </c>
      <c r="D777" s="215" t="s">
        <v>341</v>
      </c>
      <c r="E777" s="215" t="s">
        <v>341</v>
      </c>
      <c r="F777" s="215" t="s">
        <v>341</v>
      </c>
      <c r="G777" s="215" t="s">
        <v>341</v>
      </c>
      <c r="H777" s="215" t="s">
        <v>341</v>
      </c>
      <c r="I777" s="215" t="s">
        <v>341</v>
      </c>
      <c r="J777" s="215" t="s">
        <v>341</v>
      </c>
      <c r="K777" s="215" t="s">
        <v>341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341</v>
      </c>
      <c r="U777" s="215" t="s">
        <v>341</v>
      </c>
      <c r="V777" s="215" t="s">
        <v>341</v>
      </c>
      <c r="W777" s="215" t="s">
        <v>341</v>
      </c>
      <c r="X777" s="215" t="s">
        <v>341</v>
      </c>
      <c r="Y777" s="215" t="s">
        <v>341</v>
      </c>
      <c r="Z777" s="215" t="s">
        <v>341</v>
      </c>
      <c r="AA777" s="215" t="s">
        <v>341</v>
      </c>
      <c r="AB777" s="215" t="s">
        <v>341</v>
      </c>
      <c r="AC777" s="215" t="s">
        <v>341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341</v>
      </c>
      <c r="AM777" s="215" t="s">
        <v>341</v>
      </c>
      <c r="AN777" s="215" t="s">
        <v>341</v>
      </c>
      <c r="AO777" s="215" t="s">
        <v>341</v>
      </c>
      <c r="AP777" s="215" t="s">
        <v>341</v>
      </c>
      <c r="AQ777" s="215" t="s">
        <v>341</v>
      </c>
      <c r="AR777" s="215" t="s">
        <v>341</v>
      </c>
      <c r="AS777" s="215" t="s">
        <v>341</v>
      </c>
      <c r="AT777" s="215" t="s">
        <v>341</v>
      </c>
      <c r="AU777" s="215" t="s">
        <v>341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341</v>
      </c>
      <c r="BE777" s="1192" t="s">
        <v>341</v>
      </c>
      <c r="BF777" s="1192" t="s">
        <v>341</v>
      </c>
      <c r="BG777" s="1192" t="s">
        <v>341</v>
      </c>
      <c r="BH777" s="1192" t="s">
        <v>341</v>
      </c>
      <c r="BI777" s="1192" t="s">
        <v>341</v>
      </c>
      <c r="BJ777" s="1192" t="s">
        <v>341</v>
      </c>
      <c r="BK777" s="1192" t="s">
        <v>341</v>
      </c>
      <c r="BL777" s="1192" t="s">
        <v>341</v>
      </c>
      <c r="BM777" s="1192" t="s">
        <v>341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341</v>
      </c>
      <c r="BW777" s="215" t="s">
        <v>341</v>
      </c>
      <c r="BX777" s="215" t="s">
        <v>341</v>
      </c>
      <c r="BY777" s="215" t="s">
        <v>341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286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99">IF(DE778&lt;3,"",(SUM(B778:R778)-MIN(B778:R778)-MAX(B778:R778))/(DE778-2))</f>
        <v/>
      </c>
      <c r="CA778" s="582" t="str">
        <f t="shared" ref="CA778:CA785" si="2900">IF(DF778&lt;3,"",(SUM(T778:AJ778)-MIN(T778:AJ778)-MAX(T778:AJ778))/(DF778-2))</f>
        <v/>
      </c>
      <c r="CB778" s="582" t="str">
        <f t="shared" ref="CB778:CB785" si="2901">IF(DG778&lt;3,"",(SUM(AL778:BB778)-MIN(AL778:BB778)-MAX(AL778:BB778))/(DG778-2))</f>
        <v/>
      </c>
      <c r="CC778" s="670" t="str">
        <f t="shared" ref="CC778:CC785" si="2902">IF(DH778&lt;3,"",(SUM(BD778:BT778)-MIN(BD778:BT778)-MAX(BD778:BT778))/(DH778-2))</f>
        <v/>
      </c>
      <c r="CD778" s="988" t="str">
        <f t="shared" ref="CD778:CM778" si="290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3"/>
        <v/>
      </c>
      <c r="CF778" s="989" t="str">
        <f t="shared" si="2903"/>
        <v/>
      </c>
      <c r="CG778" s="989" t="str">
        <f t="shared" si="2903"/>
        <v/>
      </c>
      <c r="CH778" s="990" t="str">
        <f t="shared" si="2903"/>
        <v/>
      </c>
      <c r="CI778" s="990" t="str">
        <f t="shared" si="2903"/>
        <v/>
      </c>
      <c r="CJ778" s="989" t="str">
        <f t="shared" si="2903"/>
        <v/>
      </c>
      <c r="CK778" s="989" t="str">
        <f t="shared" si="2903"/>
        <v/>
      </c>
      <c r="CL778" s="989" t="str">
        <f t="shared" si="2903"/>
        <v/>
      </c>
      <c r="CM778" s="988" t="str">
        <f t="shared" si="2903"/>
        <v/>
      </c>
      <c r="CN778" s="533" t="str">
        <f t="shared" ref="CN778:CN785" si="2904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1">COUNT(B778:R778)</f>
        <v>0</v>
      </c>
      <c r="DF778" s="95">
        <f t="shared" ref="DF778:DF785" si="2922">COUNT(T778:AJ778)</f>
        <v>0</v>
      </c>
      <c r="DG778" s="95">
        <f t="shared" ref="DG778:DG785" si="2923">COUNT(AL778:BB778)</f>
        <v>0</v>
      </c>
      <c r="DH778" s="95">
        <f t="shared" ref="DH778:DH785" si="2924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287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99"/>
        <v/>
      </c>
      <c r="CA779" s="582" t="str">
        <f t="shared" si="2900"/>
        <v/>
      </c>
      <c r="CB779" s="582" t="str">
        <f t="shared" si="2901"/>
        <v/>
      </c>
      <c r="CC779" s="670" t="str">
        <f t="shared" si="2902"/>
        <v/>
      </c>
      <c r="CD779" s="988" t="str">
        <f t="shared" ref="CD779:CD785" si="29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6"/>
        <v/>
      </c>
      <c r="CG779" s="989" t="str">
        <f t="shared" si="2926"/>
        <v/>
      </c>
      <c r="CH779" s="990" t="str">
        <f t="shared" si="2926"/>
        <v/>
      </c>
      <c r="CI779" s="990" t="str">
        <f t="shared" si="2926"/>
        <v/>
      </c>
      <c r="CJ779" s="989" t="str">
        <f t="shared" si="2926"/>
        <v/>
      </c>
      <c r="CK779" s="989" t="str">
        <f t="shared" si="2926"/>
        <v/>
      </c>
      <c r="CL779" s="989" t="str">
        <f t="shared" si="2926"/>
        <v/>
      </c>
      <c r="CM779" s="988" t="str">
        <f t="shared" si="2926"/>
        <v/>
      </c>
      <c r="CN779" s="533" t="str">
        <f t="shared" si="2904"/>
        <v/>
      </c>
      <c r="CO779" s="534" t="str">
        <f t="shared" si="2905"/>
        <v/>
      </c>
      <c r="CP779" s="535" t="str">
        <f t="shared" si="2906"/>
        <v/>
      </c>
      <c r="CQ779" s="535" t="str">
        <f t="shared" si="2907"/>
        <v/>
      </c>
      <c r="CR779" s="535" t="str">
        <f t="shared" si="2908"/>
        <v/>
      </c>
      <c r="CS779" s="535" t="str">
        <f t="shared" si="2909"/>
        <v/>
      </c>
      <c r="CT779" s="535" t="str">
        <f t="shared" si="2910"/>
        <v/>
      </c>
      <c r="CU779" s="536" t="str">
        <f t="shared" si="2911"/>
        <v/>
      </c>
      <c r="CV779" s="536" t="str">
        <f t="shared" si="2912"/>
        <v/>
      </c>
      <c r="CW779" s="536" t="str">
        <f t="shared" si="2913"/>
        <v/>
      </c>
      <c r="CX779" s="535" t="str">
        <f t="shared" si="2914"/>
        <v/>
      </c>
      <c r="CY779" s="535" t="str">
        <f t="shared" si="2915"/>
        <v/>
      </c>
      <c r="CZ779" s="535" t="str">
        <f t="shared" si="2916"/>
        <v/>
      </c>
      <c r="DA779" s="535" t="str">
        <f t="shared" si="2917"/>
        <v/>
      </c>
      <c r="DB779" s="535" t="str">
        <f t="shared" si="2918"/>
        <v/>
      </c>
      <c r="DC779" s="534" t="str">
        <f t="shared" si="2919"/>
        <v/>
      </c>
      <c r="DD779" s="533" t="str">
        <f t="shared" si="2920"/>
        <v/>
      </c>
      <c r="DE779" s="635">
        <f t="shared" si="2921"/>
        <v>0</v>
      </c>
      <c r="DF779" s="95">
        <f t="shared" si="2922"/>
        <v>0</v>
      </c>
      <c r="DG779" s="95">
        <f t="shared" si="2923"/>
        <v>0</v>
      </c>
      <c r="DH779" s="95">
        <f t="shared" si="2924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342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99"/>
        <v/>
      </c>
      <c r="CA780" s="582" t="str">
        <f t="shared" si="2900"/>
        <v/>
      </c>
      <c r="CB780" s="582" t="str">
        <f t="shared" si="2901"/>
        <v/>
      </c>
      <c r="CC780" s="670" t="str">
        <f t="shared" si="2902"/>
        <v/>
      </c>
      <c r="CD780" s="988" t="str">
        <f t="shared" si="2925"/>
        <v/>
      </c>
      <c r="CE780" s="989" t="str">
        <f t="shared" si="2926"/>
        <v/>
      </c>
      <c r="CF780" s="989" t="str">
        <f t="shared" si="2926"/>
        <v/>
      </c>
      <c r="CG780" s="989" t="str">
        <f t="shared" si="2926"/>
        <v/>
      </c>
      <c r="CH780" s="990" t="str">
        <f t="shared" si="2926"/>
        <v/>
      </c>
      <c r="CI780" s="990" t="str">
        <f t="shared" si="2926"/>
        <v/>
      </c>
      <c r="CJ780" s="989" t="str">
        <f t="shared" si="2926"/>
        <v/>
      </c>
      <c r="CK780" s="989" t="str">
        <f t="shared" si="2926"/>
        <v/>
      </c>
      <c r="CL780" s="989" t="str">
        <f t="shared" si="2926"/>
        <v/>
      </c>
      <c r="CM780" s="988" t="str">
        <f t="shared" si="2926"/>
        <v/>
      </c>
      <c r="CN780" s="533" t="str">
        <f t="shared" si="2904"/>
        <v/>
      </c>
      <c r="CO780" s="534" t="str">
        <f t="shared" si="2905"/>
        <v/>
      </c>
      <c r="CP780" s="535" t="str">
        <f t="shared" si="2906"/>
        <v/>
      </c>
      <c r="CQ780" s="535" t="str">
        <f t="shared" si="2907"/>
        <v/>
      </c>
      <c r="CR780" s="535" t="str">
        <f t="shared" si="2908"/>
        <v/>
      </c>
      <c r="CS780" s="535" t="str">
        <f t="shared" si="2909"/>
        <v/>
      </c>
      <c r="CT780" s="535" t="str">
        <f t="shared" si="2910"/>
        <v/>
      </c>
      <c r="CU780" s="536" t="str">
        <f t="shared" si="2911"/>
        <v/>
      </c>
      <c r="CV780" s="536" t="str">
        <f t="shared" si="2912"/>
        <v/>
      </c>
      <c r="CW780" s="536" t="str">
        <f t="shared" si="2913"/>
        <v/>
      </c>
      <c r="CX780" s="535" t="str">
        <f t="shared" si="2914"/>
        <v/>
      </c>
      <c r="CY780" s="535" t="str">
        <f t="shared" si="2915"/>
        <v/>
      </c>
      <c r="CZ780" s="535" t="str">
        <f t="shared" si="2916"/>
        <v/>
      </c>
      <c r="DA780" s="535" t="str">
        <f t="shared" si="2917"/>
        <v/>
      </c>
      <c r="DB780" s="535" t="str">
        <f t="shared" si="2918"/>
        <v/>
      </c>
      <c r="DC780" s="534" t="str">
        <f t="shared" si="2919"/>
        <v/>
      </c>
      <c r="DD780" s="533" t="str">
        <f t="shared" si="2920"/>
        <v/>
      </c>
      <c r="DE780" s="635">
        <f t="shared" si="2921"/>
        <v>0</v>
      </c>
      <c r="DF780" s="95">
        <f t="shared" si="2922"/>
        <v>0</v>
      </c>
      <c r="DG780" s="95">
        <f t="shared" si="2923"/>
        <v>0</v>
      </c>
      <c r="DH780" s="95">
        <f t="shared" si="2924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290</v>
      </c>
      <c r="B781" s="592" t="str">
        <f t="shared" ref="B781:K781" si="2927">IF(B778="","",B778*B779*B780)</f>
        <v/>
      </c>
      <c r="C781" s="592" t="str">
        <f t="shared" si="2927"/>
        <v/>
      </c>
      <c r="D781" s="592" t="str">
        <f t="shared" si="2927"/>
        <v/>
      </c>
      <c r="E781" s="592" t="str">
        <f t="shared" si="2927"/>
        <v/>
      </c>
      <c r="F781" s="592" t="str">
        <f t="shared" si="2927"/>
        <v/>
      </c>
      <c r="G781" s="592" t="str">
        <f t="shared" si="2927"/>
        <v/>
      </c>
      <c r="H781" s="592" t="str">
        <f t="shared" si="2927"/>
        <v/>
      </c>
      <c r="I781" s="592" t="str">
        <f t="shared" si="2927"/>
        <v/>
      </c>
      <c r="J781" s="592" t="str">
        <f t="shared" si="2927"/>
        <v/>
      </c>
      <c r="K781" s="592" t="str">
        <f t="shared" si="2927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8">IF(T778="","",T778*T779*T780)</f>
        <v/>
      </c>
      <c r="U781" s="592" t="str">
        <f t="shared" si="2928"/>
        <v/>
      </c>
      <c r="V781" s="592" t="str">
        <f t="shared" si="2928"/>
        <v/>
      </c>
      <c r="W781" s="592" t="str">
        <f t="shared" si="2928"/>
        <v/>
      </c>
      <c r="X781" s="592" t="str">
        <f t="shared" si="2928"/>
        <v/>
      </c>
      <c r="Y781" s="592" t="str">
        <f t="shared" si="2928"/>
        <v/>
      </c>
      <c r="Z781" s="592" t="str">
        <f t="shared" si="2928"/>
        <v/>
      </c>
      <c r="AA781" s="592" t="str">
        <f t="shared" si="2928"/>
        <v/>
      </c>
      <c r="AB781" s="592" t="str">
        <f t="shared" si="2928"/>
        <v/>
      </c>
      <c r="AC781" s="592" t="str">
        <f t="shared" si="2928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29">IF(AL778="","",AL778*AL779*AL780)</f>
        <v/>
      </c>
      <c r="AM781" s="592" t="str">
        <f t="shared" si="2929"/>
        <v/>
      </c>
      <c r="AN781" s="592" t="str">
        <f t="shared" si="2929"/>
        <v/>
      </c>
      <c r="AO781" s="592" t="str">
        <f t="shared" si="2929"/>
        <v/>
      </c>
      <c r="AP781" s="592" t="str">
        <f t="shared" si="2929"/>
        <v/>
      </c>
      <c r="AQ781" s="592" t="str">
        <f t="shared" si="2929"/>
        <v/>
      </c>
      <c r="AR781" s="592" t="str">
        <f t="shared" si="2929"/>
        <v/>
      </c>
      <c r="AS781" s="592" t="str">
        <f t="shared" si="2929"/>
        <v/>
      </c>
      <c r="AT781" s="592" t="str">
        <f t="shared" si="2929"/>
        <v/>
      </c>
      <c r="AU781" s="592" t="str">
        <f t="shared" si="2929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0">IF(BD778="","",BD778*BD779*BD780)</f>
        <v/>
      </c>
      <c r="BE781" s="1195" t="str">
        <f t="shared" si="2930"/>
        <v/>
      </c>
      <c r="BF781" s="1195" t="str">
        <f t="shared" si="2930"/>
        <v/>
      </c>
      <c r="BG781" s="1195" t="str">
        <f t="shared" si="2930"/>
        <v/>
      </c>
      <c r="BH781" s="1195" t="str">
        <f t="shared" si="2930"/>
        <v/>
      </c>
      <c r="BI781" s="1195" t="str">
        <f t="shared" si="2930"/>
        <v/>
      </c>
      <c r="BJ781" s="1195" t="str">
        <f t="shared" si="2930"/>
        <v/>
      </c>
      <c r="BK781" s="1195" t="str">
        <f t="shared" si="2930"/>
        <v/>
      </c>
      <c r="BL781" s="1195" t="str">
        <f t="shared" si="2930"/>
        <v/>
      </c>
      <c r="BM781" s="1195" t="str">
        <f t="shared" si="2930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99"/>
        <v/>
      </c>
      <c r="CA781" s="582" t="str">
        <f t="shared" si="2900"/>
        <v/>
      </c>
      <c r="CB781" s="582" t="str">
        <f t="shared" si="2901"/>
        <v/>
      </c>
      <c r="CC781" s="670" t="str">
        <f t="shared" si="2902"/>
        <v/>
      </c>
      <c r="CD781" s="988" t="str">
        <f t="shared" si="2925"/>
        <v/>
      </c>
      <c r="CE781" s="989" t="str">
        <f t="shared" si="2926"/>
        <v/>
      </c>
      <c r="CF781" s="989" t="str">
        <f t="shared" si="2926"/>
        <v/>
      </c>
      <c r="CG781" s="989" t="str">
        <f t="shared" si="2926"/>
        <v/>
      </c>
      <c r="CH781" s="990" t="str">
        <f t="shared" si="2926"/>
        <v/>
      </c>
      <c r="CI781" s="990" t="str">
        <f t="shared" si="2926"/>
        <v/>
      </c>
      <c r="CJ781" s="989" t="str">
        <f t="shared" si="2926"/>
        <v/>
      </c>
      <c r="CK781" s="989" t="str">
        <f t="shared" si="2926"/>
        <v/>
      </c>
      <c r="CL781" s="989" t="str">
        <f t="shared" si="2926"/>
        <v/>
      </c>
      <c r="CM781" s="988" t="str">
        <f t="shared" si="2926"/>
        <v/>
      </c>
      <c r="CN781" s="533" t="str">
        <f t="shared" si="2904"/>
        <v/>
      </c>
      <c r="CO781" s="534" t="str">
        <f t="shared" si="2905"/>
        <v/>
      </c>
      <c r="CP781" s="535" t="str">
        <f t="shared" si="2906"/>
        <v/>
      </c>
      <c r="CQ781" s="535" t="str">
        <f t="shared" si="2907"/>
        <v/>
      </c>
      <c r="CR781" s="535" t="str">
        <f t="shared" si="2908"/>
        <v/>
      </c>
      <c r="CS781" s="535" t="str">
        <f t="shared" si="2909"/>
        <v/>
      </c>
      <c r="CT781" s="535" t="str">
        <f t="shared" si="2910"/>
        <v/>
      </c>
      <c r="CU781" s="536" t="str">
        <f t="shared" si="2911"/>
        <v/>
      </c>
      <c r="CV781" s="536" t="str">
        <f t="shared" si="2912"/>
        <v/>
      </c>
      <c r="CW781" s="536" t="str">
        <f t="shared" si="2913"/>
        <v/>
      </c>
      <c r="CX781" s="535" t="str">
        <f t="shared" si="2914"/>
        <v/>
      </c>
      <c r="CY781" s="535" t="str">
        <f t="shared" si="2915"/>
        <v/>
      </c>
      <c r="CZ781" s="535" t="str">
        <f t="shared" si="2916"/>
        <v/>
      </c>
      <c r="DA781" s="535" t="str">
        <f t="shared" si="2917"/>
        <v/>
      </c>
      <c r="DB781" s="535" t="str">
        <f t="shared" si="2918"/>
        <v/>
      </c>
      <c r="DC781" s="534" t="str">
        <f t="shared" si="2919"/>
        <v/>
      </c>
      <c r="DD781" s="533" t="str">
        <f t="shared" si="2920"/>
        <v/>
      </c>
      <c r="DE781" s="635">
        <f t="shared" si="2921"/>
        <v>0</v>
      </c>
      <c r="DF781" s="95">
        <f t="shared" si="2922"/>
        <v>0</v>
      </c>
      <c r="DG781" s="95">
        <f t="shared" si="2923"/>
        <v>0</v>
      </c>
      <c r="DH781" s="95">
        <f t="shared" si="2924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343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899"/>
        <v/>
      </c>
      <c r="CA782" s="582" t="str">
        <f t="shared" si="2900"/>
        <v/>
      </c>
      <c r="CB782" s="582" t="str">
        <f t="shared" si="2901"/>
        <v/>
      </c>
      <c r="CC782" s="670" t="str">
        <f t="shared" si="2902"/>
        <v/>
      </c>
      <c r="CD782" s="988" t="str">
        <f t="shared" si="2925"/>
        <v/>
      </c>
      <c r="CE782" s="989" t="str">
        <f t="shared" si="2926"/>
        <v/>
      </c>
      <c r="CF782" s="989" t="str">
        <f t="shared" si="2926"/>
        <v/>
      </c>
      <c r="CG782" s="989" t="str">
        <f t="shared" si="2926"/>
        <v/>
      </c>
      <c r="CH782" s="990" t="str">
        <f t="shared" si="2926"/>
        <v/>
      </c>
      <c r="CI782" s="990" t="str">
        <f t="shared" si="2926"/>
        <v/>
      </c>
      <c r="CJ782" s="989" t="str">
        <f t="shared" si="2926"/>
        <v/>
      </c>
      <c r="CK782" s="989" t="str">
        <f t="shared" si="2926"/>
        <v/>
      </c>
      <c r="CL782" s="989" t="str">
        <f t="shared" si="2926"/>
        <v/>
      </c>
      <c r="CM782" s="988" t="str">
        <f t="shared" si="2926"/>
        <v/>
      </c>
      <c r="CN782" s="533" t="str">
        <f t="shared" si="2904"/>
        <v/>
      </c>
      <c r="CO782" s="534" t="str">
        <f t="shared" si="2905"/>
        <v/>
      </c>
      <c r="CP782" s="535" t="str">
        <f t="shared" si="2906"/>
        <v/>
      </c>
      <c r="CQ782" s="535" t="str">
        <f t="shared" si="2907"/>
        <v/>
      </c>
      <c r="CR782" s="535" t="str">
        <f t="shared" si="2908"/>
        <v/>
      </c>
      <c r="CS782" s="535" t="str">
        <f t="shared" si="2909"/>
        <v/>
      </c>
      <c r="CT782" s="535" t="str">
        <f t="shared" si="2910"/>
        <v/>
      </c>
      <c r="CU782" s="536" t="str">
        <f t="shared" si="2911"/>
        <v/>
      </c>
      <c r="CV782" s="536" t="str">
        <f t="shared" si="2912"/>
        <v/>
      </c>
      <c r="CW782" s="536" t="str">
        <f t="shared" si="2913"/>
        <v/>
      </c>
      <c r="CX782" s="535" t="str">
        <f t="shared" si="2914"/>
        <v/>
      </c>
      <c r="CY782" s="535" t="str">
        <f t="shared" si="2915"/>
        <v/>
      </c>
      <c r="CZ782" s="535" t="str">
        <f t="shared" si="2916"/>
        <v/>
      </c>
      <c r="DA782" s="535" t="str">
        <f t="shared" si="2917"/>
        <v/>
      </c>
      <c r="DB782" s="535" t="str">
        <f t="shared" si="2918"/>
        <v/>
      </c>
      <c r="DC782" s="534" t="str">
        <f t="shared" si="2919"/>
        <v/>
      </c>
      <c r="DD782" s="533" t="str">
        <f t="shared" si="2920"/>
        <v/>
      </c>
      <c r="DE782" s="635">
        <f t="shared" si="2921"/>
        <v>0</v>
      </c>
      <c r="DF782" s="95">
        <f t="shared" si="2922"/>
        <v>0</v>
      </c>
      <c r="DG782" s="95">
        <f t="shared" si="2923"/>
        <v>0</v>
      </c>
      <c r="DH782" s="95">
        <f t="shared" si="2924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344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99"/>
        <v/>
      </c>
      <c r="CA783" s="582" t="str">
        <f t="shared" si="2900"/>
        <v/>
      </c>
      <c r="CB783" s="582" t="str">
        <f t="shared" si="2901"/>
        <v/>
      </c>
      <c r="CC783" s="670" t="str">
        <f t="shared" si="2902"/>
        <v/>
      </c>
      <c r="CD783" s="988" t="str">
        <f t="shared" si="2925"/>
        <v/>
      </c>
      <c r="CE783" s="989" t="str">
        <f t="shared" si="2926"/>
        <v/>
      </c>
      <c r="CF783" s="989" t="str">
        <f t="shared" si="2926"/>
        <v/>
      </c>
      <c r="CG783" s="989" t="str">
        <f t="shared" si="2926"/>
        <v/>
      </c>
      <c r="CH783" s="990" t="str">
        <f t="shared" si="2926"/>
        <v/>
      </c>
      <c r="CI783" s="990" t="str">
        <f t="shared" si="2926"/>
        <v/>
      </c>
      <c r="CJ783" s="989" t="str">
        <f t="shared" si="2926"/>
        <v/>
      </c>
      <c r="CK783" s="989" t="str">
        <f t="shared" si="2926"/>
        <v/>
      </c>
      <c r="CL783" s="989" t="str">
        <f t="shared" si="2926"/>
        <v/>
      </c>
      <c r="CM783" s="988" t="str">
        <f t="shared" si="2926"/>
        <v/>
      </c>
      <c r="CN783" s="533" t="str">
        <f t="shared" si="2904"/>
        <v/>
      </c>
      <c r="CO783" s="534" t="str">
        <f t="shared" si="2905"/>
        <v/>
      </c>
      <c r="CP783" s="535" t="str">
        <f t="shared" si="2906"/>
        <v/>
      </c>
      <c r="CQ783" s="535" t="str">
        <f t="shared" si="2907"/>
        <v/>
      </c>
      <c r="CR783" s="535" t="str">
        <f t="shared" si="2908"/>
        <v/>
      </c>
      <c r="CS783" s="535" t="str">
        <f t="shared" si="2909"/>
        <v/>
      </c>
      <c r="CT783" s="535" t="str">
        <f t="shared" si="2910"/>
        <v/>
      </c>
      <c r="CU783" s="536" t="str">
        <f t="shared" si="2911"/>
        <v/>
      </c>
      <c r="CV783" s="536" t="str">
        <f t="shared" si="2912"/>
        <v/>
      </c>
      <c r="CW783" s="536" t="str">
        <f t="shared" si="2913"/>
        <v/>
      </c>
      <c r="CX783" s="535" t="str">
        <f t="shared" si="2914"/>
        <v/>
      </c>
      <c r="CY783" s="535" t="str">
        <f t="shared" si="2915"/>
        <v/>
      </c>
      <c r="CZ783" s="535" t="str">
        <f t="shared" si="2916"/>
        <v/>
      </c>
      <c r="DA783" s="535" t="str">
        <f t="shared" si="2917"/>
        <v/>
      </c>
      <c r="DB783" s="535" t="str">
        <f t="shared" si="2918"/>
        <v/>
      </c>
      <c r="DC783" s="534" t="str">
        <f t="shared" si="2919"/>
        <v/>
      </c>
      <c r="DD783" s="533" t="str">
        <f t="shared" si="2920"/>
        <v/>
      </c>
      <c r="DE783" s="635">
        <f t="shared" si="2921"/>
        <v>0</v>
      </c>
      <c r="DF783" s="95">
        <f t="shared" si="2922"/>
        <v>0</v>
      </c>
      <c r="DG783" s="95">
        <f t="shared" si="2923"/>
        <v>0</v>
      </c>
      <c r="DH783" s="95">
        <f t="shared" si="2924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345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899"/>
        <v/>
      </c>
      <c r="CA784" s="582" t="str">
        <f t="shared" si="2900"/>
        <v/>
      </c>
      <c r="CB784" s="582" t="str">
        <f t="shared" si="2901"/>
        <v/>
      </c>
      <c r="CC784" s="670" t="str">
        <f t="shared" si="2902"/>
        <v/>
      </c>
      <c r="CD784" s="988" t="str">
        <f t="shared" si="2925"/>
        <v/>
      </c>
      <c r="CE784" s="989" t="str">
        <f t="shared" si="2926"/>
        <v/>
      </c>
      <c r="CF784" s="989" t="str">
        <f t="shared" si="2926"/>
        <v/>
      </c>
      <c r="CG784" s="989" t="str">
        <f t="shared" si="2926"/>
        <v/>
      </c>
      <c r="CH784" s="990" t="str">
        <f t="shared" si="2926"/>
        <v/>
      </c>
      <c r="CI784" s="990" t="str">
        <f t="shared" si="2926"/>
        <v/>
      </c>
      <c r="CJ784" s="989" t="str">
        <f t="shared" si="2926"/>
        <v/>
      </c>
      <c r="CK784" s="989" t="str">
        <f t="shared" si="2926"/>
        <v/>
      </c>
      <c r="CL784" s="989" t="str">
        <f t="shared" si="2926"/>
        <v/>
      </c>
      <c r="CM784" s="988" t="str">
        <f t="shared" si="2926"/>
        <v/>
      </c>
      <c r="CN784" s="533" t="str">
        <f t="shared" si="2904"/>
        <v/>
      </c>
      <c r="CO784" s="534" t="str">
        <f t="shared" si="2905"/>
        <v/>
      </c>
      <c r="CP784" s="535" t="str">
        <f t="shared" si="2906"/>
        <v/>
      </c>
      <c r="CQ784" s="535" t="str">
        <f t="shared" si="2907"/>
        <v/>
      </c>
      <c r="CR784" s="535" t="str">
        <f t="shared" si="2908"/>
        <v/>
      </c>
      <c r="CS784" s="535" t="str">
        <f t="shared" si="2909"/>
        <v/>
      </c>
      <c r="CT784" s="535" t="str">
        <f t="shared" si="2910"/>
        <v/>
      </c>
      <c r="CU784" s="536" t="str">
        <f t="shared" si="2911"/>
        <v/>
      </c>
      <c r="CV784" s="536" t="str">
        <f t="shared" si="2912"/>
        <v/>
      </c>
      <c r="CW784" s="536" t="str">
        <f t="shared" si="2913"/>
        <v/>
      </c>
      <c r="CX784" s="535" t="str">
        <f t="shared" si="2914"/>
        <v/>
      </c>
      <c r="CY784" s="535" t="str">
        <f t="shared" si="2915"/>
        <v/>
      </c>
      <c r="CZ784" s="535" t="str">
        <f t="shared" si="2916"/>
        <v/>
      </c>
      <c r="DA784" s="535" t="str">
        <f t="shared" si="2917"/>
        <v/>
      </c>
      <c r="DB784" s="535" t="str">
        <f t="shared" si="2918"/>
        <v/>
      </c>
      <c r="DC784" s="534" t="str">
        <f t="shared" si="2919"/>
        <v/>
      </c>
      <c r="DD784" s="533" t="str">
        <f t="shared" si="2920"/>
        <v/>
      </c>
      <c r="DE784" s="635">
        <f t="shared" si="2921"/>
        <v>0</v>
      </c>
      <c r="DF784" s="95">
        <f t="shared" si="2922"/>
        <v>0</v>
      </c>
      <c r="DG784" s="95">
        <f t="shared" si="2923"/>
        <v>0</v>
      </c>
      <c r="DH784" s="95">
        <f t="shared" si="2924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346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99"/>
        <v/>
      </c>
      <c r="CA785" s="582" t="str">
        <f t="shared" si="2900"/>
        <v/>
      </c>
      <c r="CB785" s="582" t="str">
        <f t="shared" si="2901"/>
        <v/>
      </c>
      <c r="CC785" s="670" t="str">
        <f t="shared" si="2902"/>
        <v/>
      </c>
      <c r="CD785" s="988" t="str">
        <f t="shared" si="2925"/>
        <v/>
      </c>
      <c r="CE785" s="989" t="str">
        <f t="shared" si="2926"/>
        <v/>
      </c>
      <c r="CF785" s="989" t="str">
        <f t="shared" si="2926"/>
        <v/>
      </c>
      <c r="CG785" s="989" t="str">
        <f t="shared" si="2926"/>
        <v/>
      </c>
      <c r="CH785" s="990" t="str">
        <f t="shared" si="2926"/>
        <v/>
      </c>
      <c r="CI785" s="990" t="str">
        <f t="shared" si="2926"/>
        <v/>
      </c>
      <c r="CJ785" s="989" t="str">
        <f t="shared" si="2926"/>
        <v/>
      </c>
      <c r="CK785" s="989" t="str">
        <f t="shared" si="2926"/>
        <v/>
      </c>
      <c r="CL785" s="989" t="str">
        <f t="shared" si="2926"/>
        <v/>
      </c>
      <c r="CM785" s="988" t="str">
        <f t="shared" si="2926"/>
        <v/>
      </c>
      <c r="CN785" s="533" t="str">
        <f t="shared" si="2904"/>
        <v/>
      </c>
      <c r="CO785" s="534" t="str">
        <f t="shared" si="2905"/>
        <v/>
      </c>
      <c r="CP785" s="535" t="str">
        <f t="shared" si="2906"/>
        <v/>
      </c>
      <c r="CQ785" s="535" t="str">
        <f t="shared" si="2907"/>
        <v/>
      </c>
      <c r="CR785" s="535" t="str">
        <f t="shared" si="2908"/>
        <v/>
      </c>
      <c r="CS785" s="535" t="str">
        <f t="shared" si="2909"/>
        <v/>
      </c>
      <c r="CT785" s="535" t="str">
        <f t="shared" si="2910"/>
        <v/>
      </c>
      <c r="CU785" s="536" t="str">
        <f t="shared" si="2911"/>
        <v/>
      </c>
      <c r="CV785" s="536" t="str">
        <f t="shared" si="2912"/>
        <v/>
      </c>
      <c r="CW785" s="536" t="str">
        <f t="shared" si="2913"/>
        <v/>
      </c>
      <c r="CX785" s="535" t="str">
        <f t="shared" si="2914"/>
        <v/>
      </c>
      <c r="CY785" s="535" t="str">
        <f t="shared" si="2915"/>
        <v/>
      </c>
      <c r="CZ785" s="535" t="str">
        <f t="shared" si="2916"/>
        <v/>
      </c>
      <c r="DA785" s="535" t="str">
        <f t="shared" si="2917"/>
        <v/>
      </c>
      <c r="DB785" s="535" t="str">
        <f t="shared" si="2918"/>
        <v/>
      </c>
      <c r="DC785" s="534" t="str">
        <f t="shared" si="2919"/>
        <v/>
      </c>
      <c r="DD785" s="533" t="str">
        <f t="shared" si="2920"/>
        <v/>
      </c>
      <c r="DE785" s="635">
        <f t="shared" si="2921"/>
        <v>0</v>
      </c>
      <c r="DF785" s="95">
        <f t="shared" si="2922"/>
        <v>0</v>
      </c>
      <c r="DG785" s="95">
        <f t="shared" si="2923"/>
        <v>0</v>
      </c>
      <c r="DH785" s="95">
        <f t="shared" si="2924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347</v>
      </c>
      <c r="B786" s="215" t="s">
        <v>341</v>
      </c>
      <c r="C786" s="215" t="s">
        <v>341</v>
      </c>
      <c r="D786" s="215" t="s">
        <v>341</v>
      </c>
      <c r="E786" s="215" t="s">
        <v>341</v>
      </c>
      <c r="F786" s="215" t="s">
        <v>341</v>
      </c>
      <c r="G786" s="215" t="s">
        <v>341</v>
      </c>
      <c r="H786" s="215" t="s">
        <v>341</v>
      </c>
      <c r="I786" s="215" t="s">
        <v>341</v>
      </c>
      <c r="J786" s="215" t="s">
        <v>341</v>
      </c>
      <c r="K786" s="215" t="s">
        <v>341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341</v>
      </c>
      <c r="U786" s="215" t="s">
        <v>341</v>
      </c>
      <c r="V786" s="215" t="s">
        <v>341</v>
      </c>
      <c r="W786" s="215" t="s">
        <v>341</v>
      </c>
      <c r="X786" s="215" t="s">
        <v>341</v>
      </c>
      <c r="Y786" s="215" t="s">
        <v>341</v>
      </c>
      <c r="Z786" s="215" t="s">
        <v>341</v>
      </c>
      <c r="AA786" s="215" t="s">
        <v>341</v>
      </c>
      <c r="AB786" s="215" t="s">
        <v>341</v>
      </c>
      <c r="AC786" s="215" t="s">
        <v>341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341</v>
      </c>
      <c r="AM786" s="215" t="s">
        <v>341</v>
      </c>
      <c r="AN786" s="215" t="s">
        <v>341</v>
      </c>
      <c r="AO786" s="215" t="s">
        <v>341</v>
      </c>
      <c r="AP786" s="215" t="s">
        <v>341</v>
      </c>
      <c r="AQ786" s="215" t="s">
        <v>341</v>
      </c>
      <c r="AR786" s="215" t="s">
        <v>341</v>
      </c>
      <c r="AS786" s="215" t="s">
        <v>341</v>
      </c>
      <c r="AT786" s="215" t="s">
        <v>341</v>
      </c>
      <c r="AU786" s="215" t="s">
        <v>341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341</v>
      </c>
      <c r="BE786" s="1192" t="s">
        <v>341</v>
      </c>
      <c r="BF786" s="1192" t="s">
        <v>341</v>
      </c>
      <c r="BG786" s="1192" t="s">
        <v>341</v>
      </c>
      <c r="BH786" s="1192" t="s">
        <v>341</v>
      </c>
      <c r="BI786" s="1192" t="s">
        <v>341</v>
      </c>
      <c r="BJ786" s="1192" t="s">
        <v>341</v>
      </c>
      <c r="BK786" s="1192" t="s">
        <v>341</v>
      </c>
      <c r="BL786" s="1192" t="s">
        <v>341</v>
      </c>
      <c r="BM786" s="1192" t="s">
        <v>341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341</v>
      </c>
      <c r="BW786" s="215" t="s">
        <v>341</v>
      </c>
      <c r="BX786" s="215" t="s">
        <v>341</v>
      </c>
      <c r="BY786" s="215" t="s">
        <v>341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286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1">IF(DE787&lt;3,"",(SUM(B787:R787)-MIN(B787:R787)-MAX(B787:R787))/(DE787-2))</f>
        <v/>
      </c>
      <c r="CA787" s="582" t="str">
        <f t="shared" ref="CA787:CA806" si="2932">IF(DF787&lt;3,"",(SUM(T787:AJ787)-MIN(T787:AJ787)-MAX(T787:AJ787))/(DF787-2))</f>
        <v/>
      </c>
      <c r="CB787" s="582" t="str">
        <f t="shared" ref="CB787:CB806" si="2933">IF(DG787&lt;3,"",(SUM(AL787:BB787)-MIN(AL787:BB787)-MAX(AL787:BB787))/(DG787-2))</f>
        <v/>
      </c>
      <c r="CC787" s="670" t="str">
        <f t="shared" ref="CC787:CC806" si="2934">IF(DH787&lt;3,"",(SUM(BD787:BT787)-MIN(BD787:BT787)-MAX(BD787:BT787))/(DH787-2))</f>
        <v/>
      </c>
      <c r="CD787" s="988" t="str">
        <f t="shared" ref="CD787:CM787" si="293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5"/>
        <v/>
      </c>
      <c r="CF787" s="989" t="str">
        <f t="shared" si="2935"/>
        <v/>
      </c>
      <c r="CG787" s="989" t="str">
        <f t="shared" si="2935"/>
        <v/>
      </c>
      <c r="CH787" s="990" t="str">
        <f t="shared" si="2935"/>
        <v/>
      </c>
      <c r="CI787" s="990" t="str">
        <f t="shared" si="2935"/>
        <v/>
      </c>
      <c r="CJ787" s="989" t="str">
        <f t="shared" si="2935"/>
        <v/>
      </c>
      <c r="CK787" s="989" t="str">
        <f t="shared" si="2935"/>
        <v/>
      </c>
      <c r="CL787" s="989" t="str">
        <f t="shared" si="2935"/>
        <v/>
      </c>
      <c r="CM787" s="988" t="str">
        <f t="shared" si="2935"/>
        <v/>
      </c>
      <c r="CN787" s="533" t="str">
        <f t="shared" ref="CN787:CN810" si="2936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3">COUNT(B787:R787)</f>
        <v>0</v>
      </c>
      <c r="DF787" s="95">
        <f t="shared" ref="DF787:DF806" si="2954">COUNT(T787:AJ787)</f>
        <v>0</v>
      </c>
      <c r="DG787" s="95">
        <f t="shared" ref="DG787:DG806" si="2955">COUNT(AL787:BB787)</f>
        <v>0</v>
      </c>
      <c r="DH787" s="95">
        <f t="shared" ref="DH787:DH806" si="2956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287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1"/>
        <v/>
      </c>
      <c r="CA788" s="582" t="str">
        <f t="shared" si="2932"/>
        <v/>
      </c>
      <c r="CB788" s="582" t="str">
        <f t="shared" si="2933"/>
        <v/>
      </c>
      <c r="CC788" s="670" t="str">
        <f t="shared" si="2934"/>
        <v/>
      </c>
      <c r="CD788" s="988" t="str">
        <f t="shared" ref="CD788:CD810" si="29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8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8"/>
        <v/>
      </c>
      <c r="CG788" s="989" t="str">
        <f t="shared" si="2958"/>
        <v/>
      </c>
      <c r="CH788" s="990" t="str">
        <f t="shared" si="2958"/>
        <v/>
      </c>
      <c r="CI788" s="990" t="str">
        <f t="shared" si="2958"/>
        <v/>
      </c>
      <c r="CJ788" s="989" t="str">
        <f t="shared" si="2958"/>
        <v/>
      </c>
      <c r="CK788" s="989" t="str">
        <f t="shared" si="2958"/>
        <v/>
      </c>
      <c r="CL788" s="989" t="str">
        <f t="shared" si="2958"/>
        <v/>
      </c>
      <c r="CM788" s="988" t="str">
        <f t="shared" si="2958"/>
        <v/>
      </c>
      <c r="CN788" s="533" t="str">
        <f t="shared" si="2936"/>
        <v/>
      </c>
      <c r="CO788" s="534" t="str">
        <f t="shared" si="2937"/>
        <v/>
      </c>
      <c r="CP788" s="535" t="str">
        <f t="shared" si="2938"/>
        <v/>
      </c>
      <c r="CQ788" s="535" t="str">
        <f t="shared" si="2939"/>
        <v/>
      </c>
      <c r="CR788" s="535" t="str">
        <f t="shared" si="2940"/>
        <v/>
      </c>
      <c r="CS788" s="535" t="str">
        <f t="shared" si="2941"/>
        <v/>
      </c>
      <c r="CT788" s="535" t="str">
        <f t="shared" si="2942"/>
        <v/>
      </c>
      <c r="CU788" s="536" t="str">
        <f t="shared" si="2943"/>
        <v/>
      </c>
      <c r="CV788" s="536" t="str">
        <f t="shared" si="2944"/>
        <v/>
      </c>
      <c r="CW788" s="536" t="str">
        <f t="shared" si="2945"/>
        <v/>
      </c>
      <c r="CX788" s="535" t="str">
        <f t="shared" si="2946"/>
        <v/>
      </c>
      <c r="CY788" s="535" t="str">
        <f t="shared" si="2947"/>
        <v/>
      </c>
      <c r="CZ788" s="535" t="str">
        <f t="shared" si="2948"/>
        <v/>
      </c>
      <c r="DA788" s="535" t="str">
        <f t="shared" si="2949"/>
        <v/>
      </c>
      <c r="DB788" s="535" t="str">
        <f t="shared" si="2950"/>
        <v/>
      </c>
      <c r="DC788" s="534" t="str">
        <f t="shared" si="2951"/>
        <v/>
      </c>
      <c r="DD788" s="533" t="str">
        <f t="shared" si="2952"/>
        <v/>
      </c>
      <c r="DE788" s="635">
        <f t="shared" si="2953"/>
        <v>0</v>
      </c>
      <c r="DF788" s="95">
        <f t="shared" si="2954"/>
        <v>0</v>
      </c>
      <c r="DG788" s="95">
        <f t="shared" si="2955"/>
        <v>0</v>
      </c>
      <c r="DH788" s="95">
        <f t="shared" si="2956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342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1"/>
        <v/>
      </c>
      <c r="CA789" s="582" t="str">
        <f t="shared" si="2932"/>
        <v/>
      </c>
      <c r="CB789" s="582" t="str">
        <f t="shared" si="2933"/>
        <v/>
      </c>
      <c r="CC789" s="670" t="str">
        <f t="shared" si="2934"/>
        <v/>
      </c>
      <c r="CD789" s="988" t="str">
        <f t="shared" si="2957"/>
        <v/>
      </c>
      <c r="CE789" s="989" t="str">
        <f t="shared" si="2958"/>
        <v/>
      </c>
      <c r="CF789" s="989" t="str">
        <f t="shared" si="2958"/>
        <v/>
      </c>
      <c r="CG789" s="989" t="str">
        <f t="shared" si="2958"/>
        <v/>
      </c>
      <c r="CH789" s="990" t="str">
        <f t="shared" si="2958"/>
        <v/>
      </c>
      <c r="CI789" s="990" t="str">
        <f t="shared" si="2958"/>
        <v/>
      </c>
      <c r="CJ789" s="989" t="str">
        <f t="shared" si="2958"/>
        <v/>
      </c>
      <c r="CK789" s="989" t="str">
        <f t="shared" si="2958"/>
        <v/>
      </c>
      <c r="CL789" s="989" t="str">
        <f t="shared" si="2958"/>
        <v/>
      </c>
      <c r="CM789" s="988" t="str">
        <f t="shared" si="2958"/>
        <v/>
      </c>
      <c r="CN789" s="533" t="str">
        <f t="shared" si="2936"/>
        <v/>
      </c>
      <c r="CO789" s="534" t="str">
        <f t="shared" si="2937"/>
        <v/>
      </c>
      <c r="CP789" s="535" t="str">
        <f t="shared" si="2938"/>
        <v/>
      </c>
      <c r="CQ789" s="535" t="str">
        <f t="shared" si="2939"/>
        <v/>
      </c>
      <c r="CR789" s="535" t="str">
        <f t="shared" si="2940"/>
        <v/>
      </c>
      <c r="CS789" s="535" t="str">
        <f t="shared" si="2941"/>
        <v/>
      </c>
      <c r="CT789" s="535" t="str">
        <f t="shared" si="2942"/>
        <v/>
      </c>
      <c r="CU789" s="536" t="str">
        <f t="shared" si="2943"/>
        <v/>
      </c>
      <c r="CV789" s="536" t="str">
        <f t="shared" si="2944"/>
        <v/>
      </c>
      <c r="CW789" s="536" t="str">
        <f t="shared" si="2945"/>
        <v/>
      </c>
      <c r="CX789" s="535" t="str">
        <f t="shared" si="2946"/>
        <v/>
      </c>
      <c r="CY789" s="535" t="str">
        <f t="shared" si="2947"/>
        <v/>
      </c>
      <c r="CZ789" s="535" t="str">
        <f t="shared" si="2948"/>
        <v/>
      </c>
      <c r="DA789" s="535" t="str">
        <f t="shared" si="2949"/>
        <v/>
      </c>
      <c r="DB789" s="535" t="str">
        <f t="shared" si="2950"/>
        <v/>
      </c>
      <c r="DC789" s="534" t="str">
        <f t="shared" si="2951"/>
        <v/>
      </c>
      <c r="DD789" s="533" t="str">
        <f t="shared" si="2952"/>
        <v/>
      </c>
      <c r="DE789" s="635">
        <f t="shared" si="2953"/>
        <v>0</v>
      </c>
      <c r="DF789" s="95">
        <f t="shared" si="2954"/>
        <v>0</v>
      </c>
      <c r="DG789" s="95">
        <f t="shared" si="2955"/>
        <v>0</v>
      </c>
      <c r="DH789" s="95">
        <f t="shared" si="2956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290</v>
      </c>
      <c r="B790" s="592" t="str">
        <f t="shared" ref="B790:K790" si="2959">IF(B787="","",B787*B788*B789)</f>
        <v/>
      </c>
      <c r="C790" s="592" t="str">
        <f t="shared" si="2959"/>
        <v/>
      </c>
      <c r="D790" s="592" t="str">
        <f t="shared" si="2959"/>
        <v/>
      </c>
      <c r="E790" s="592" t="str">
        <f t="shared" si="2959"/>
        <v/>
      </c>
      <c r="F790" s="592" t="str">
        <f t="shared" si="2959"/>
        <v/>
      </c>
      <c r="G790" s="592" t="str">
        <f t="shared" si="2959"/>
        <v/>
      </c>
      <c r="H790" s="592" t="str">
        <f t="shared" si="2959"/>
        <v/>
      </c>
      <c r="I790" s="592" t="str">
        <f t="shared" si="2959"/>
        <v/>
      </c>
      <c r="J790" s="592" t="str">
        <f t="shared" si="2959"/>
        <v/>
      </c>
      <c r="K790" s="592" t="str">
        <f t="shared" si="2959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0">IF(T787="","",T787*T788*T789)</f>
        <v/>
      </c>
      <c r="U790" s="592" t="str">
        <f t="shared" si="2960"/>
        <v/>
      </c>
      <c r="V790" s="592" t="str">
        <f t="shared" si="2960"/>
        <v/>
      </c>
      <c r="W790" s="592" t="str">
        <f t="shared" si="2960"/>
        <v/>
      </c>
      <c r="X790" s="592" t="str">
        <f t="shared" si="2960"/>
        <v/>
      </c>
      <c r="Y790" s="592" t="str">
        <f t="shared" si="2960"/>
        <v/>
      </c>
      <c r="Z790" s="592" t="str">
        <f t="shared" si="2960"/>
        <v/>
      </c>
      <c r="AA790" s="592" t="str">
        <f t="shared" si="2960"/>
        <v/>
      </c>
      <c r="AB790" s="592" t="str">
        <f t="shared" si="2960"/>
        <v/>
      </c>
      <c r="AC790" s="592" t="str">
        <f t="shared" si="2960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1">IF(AL787="","",AL787*AL788*AL789)</f>
        <v/>
      </c>
      <c r="AM790" s="592" t="str">
        <f t="shared" si="2961"/>
        <v/>
      </c>
      <c r="AN790" s="592" t="str">
        <f t="shared" si="2961"/>
        <v/>
      </c>
      <c r="AO790" s="1933" t="str">
        <f t="shared" si="2961"/>
        <v/>
      </c>
      <c r="AP790" s="592" t="str">
        <f t="shared" si="2961"/>
        <v/>
      </c>
      <c r="AQ790" s="592" t="str">
        <f t="shared" si="2961"/>
        <v/>
      </c>
      <c r="AR790" s="592" t="str">
        <f t="shared" si="2961"/>
        <v/>
      </c>
      <c r="AS790" s="592" t="str">
        <f t="shared" si="2961"/>
        <v/>
      </c>
      <c r="AT790" s="592" t="str">
        <f t="shared" si="2961"/>
        <v/>
      </c>
      <c r="AU790" s="592" t="str">
        <f t="shared" si="2961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2">IF(BD787="","",BD787*BD788*BD789)</f>
        <v/>
      </c>
      <c r="BE790" s="1195" t="str">
        <f t="shared" si="2962"/>
        <v/>
      </c>
      <c r="BF790" s="1195" t="str">
        <f t="shared" si="2962"/>
        <v/>
      </c>
      <c r="BG790" s="1195" t="str">
        <f t="shared" si="2962"/>
        <v/>
      </c>
      <c r="BH790" s="1195" t="str">
        <f t="shared" si="2962"/>
        <v/>
      </c>
      <c r="BI790" s="1195" t="str">
        <f t="shared" si="2962"/>
        <v/>
      </c>
      <c r="BJ790" s="1195" t="str">
        <f t="shared" si="2962"/>
        <v/>
      </c>
      <c r="BK790" s="1195" t="str">
        <f t="shared" si="2962"/>
        <v/>
      </c>
      <c r="BL790" s="1195" t="str">
        <f t="shared" si="2962"/>
        <v/>
      </c>
      <c r="BM790" s="1195" t="str">
        <f t="shared" si="2962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1"/>
        <v/>
      </c>
      <c r="CA790" s="582" t="str">
        <f t="shared" si="2932"/>
        <v/>
      </c>
      <c r="CB790" s="582" t="str">
        <f t="shared" si="2933"/>
        <v/>
      </c>
      <c r="CC790" s="670" t="str">
        <f t="shared" si="2934"/>
        <v/>
      </c>
      <c r="CD790" s="988" t="str">
        <f t="shared" si="2957"/>
        <v/>
      </c>
      <c r="CE790" s="989" t="str">
        <f t="shared" si="2958"/>
        <v/>
      </c>
      <c r="CF790" s="989" t="str">
        <f t="shared" si="2958"/>
        <v/>
      </c>
      <c r="CG790" s="989" t="str">
        <f t="shared" si="2958"/>
        <v/>
      </c>
      <c r="CH790" s="990" t="str">
        <f t="shared" si="2958"/>
        <v/>
      </c>
      <c r="CI790" s="990" t="str">
        <f t="shared" si="2958"/>
        <v/>
      </c>
      <c r="CJ790" s="989" t="str">
        <f t="shared" si="2958"/>
        <v/>
      </c>
      <c r="CK790" s="989" t="str">
        <f t="shared" si="2958"/>
        <v/>
      </c>
      <c r="CL790" s="989" t="str">
        <f t="shared" si="2958"/>
        <v/>
      </c>
      <c r="CM790" s="988" t="str">
        <f t="shared" si="2958"/>
        <v/>
      </c>
      <c r="CN790" s="533" t="str">
        <f t="shared" si="2936"/>
        <v/>
      </c>
      <c r="CO790" s="534" t="str">
        <f t="shared" si="2937"/>
        <v/>
      </c>
      <c r="CP790" s="535" t="str">
        <f t="shared" si="2938"/>
        <v/>
      </c>
      <c r="CQ790" s="535" t="str">
        <f t="shared" si="2939"/>
        <v/>
      </c>
      <c r="CR790" s="535" t="str">
        <f t="shared" si="2940"/>
        <v/>
      </c>
      <c r="CS790" s="535" t="str">
        <f t="shared" si="2941"/>
        <v/>
      </c>
      <c r="CT790" s="535" t="str">
        <f t="shared" si="2942"/>
        <v/>
      </c>
      <c r="CU790" s="536" t="str">
        <f t="shared" si="2943"/>
        <v/>
      </c>
      <c r="CV790" s="536" t="str">
        <f t="shared" si="2944"/>
        <v/>
      </c>
      <c r="CW790" s="536" t="str">
        <f t="shared" si="2945"/>
        <v/>
      </c>
      <c r="CX790" s="535" t="str">
        <f t="shared" si="2946"/>
        <v/>
      </c>
      <c r="CY790" s="535" t="str">
        <f t="shared" si="2947"/>
        <v/>
      </c>
      <c r="CZ790" s="535" t="str">
        <f t="shared" si="2948"/>
        <v/>
      </c>
      <c r="DA790" s="535" t="str">
        <f t="shared" si="2949"/>
        <v/>
      </c>
      <c r="DB790" s="535" t="str">
        <f t="shared" si="2950"/>
        <v/>
      </c>
      <c r="DC790" s="534" t="str">
        <f t="shared" si="2951"/>
        <v/>
      </c>
      <c r="DD790" s="533" t="str">
        <f t="shared" si="2952"/>
        <v/>
      </c>
      <c r="DE790" s="635">
        <f t="shared" si="2953"/>
        <v>0</v>
      </c>
      <c r="DF790" s="95">
        <f t="shared" si="2954"/>
        <v>0</v>
      </c>
      <c r="DG790" s="95">
        <f t="shared" si="2955"/>
        <v>0</v>
      </c>
      <c r="DH790" s="95">
        <f t="shared" si="2956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348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1"/>
        <v/>
      </c>
      <c r="CA791" s="582" t="str">
        <f t="shared" si="2932"/>
        <v/>
      </c>
      <c r="CB791" s="582" t="str">
        <f t="shared" si="2933"/>
        <v/>
      </c>
      <c r="CC791" s="670" t="str">
        <f t="shared" si="2934"/>
        <v/>
      </c>
      <c r="CD791" s="988" t="str">
        <f t="shared" si="2957"/>
        <v/>
      </c>
      <c r="CE791" s="989" t="str">
        <f t="shared" si="2958"/>
        <v/>
      </c>
      <c r="CF791" s="989" t="str">
        <f t="shared" si="2958"/>
        <v/>
      </c>
      <c r="CG791" s="989" t="str">
        <f t="shared" si="2958"/>
        <v/>
      </c>
      <c r="CH791" s="990" t="str">
        <f t="shared" si="2958"/>
        <v/>
      </c>
      <c r="CI791" s="990" t="str">
        <f t="shared" si="2958"/>
        <v/>
      </c>
      <c r="CJ791" s="989" t="str">
        <f t="shared" si="2958"/>
        <v/>
      </c>
      <c r="CK791" s="989" t="str">
        <f t="shared" si="2958"/>
        <v/>
      </c>
      <c r="CL791" s="989" t="str">
        <f t="shared" si="2958"/>
        <v/>
      </c>
      <c r="CM791" s="988" t="str">
        <f t="shared" si="2958"/>
        <v/>
      </c>
      <c r="CN791" s="533" t="str">
        <f t="shared" si="2936"/>
        <v/>
      </c>
      <c r="CO791" s="534" t="str">
        <f t="shared" si="2937"/>
        <v/>
      </c>
      <c r="CP791" s="535" t="str">
        <f t="shared" si="2938"/>
        <v/>
      </c>
      <c r="CQ791" s="535" t="str">
        <f t="shared" si="2939"/>
        <v/>
      </c>
      <c r="CR791" s="535" t="str">
        <f t="shared" si="2940"/>
        <v/>
      </c>
      <c r="CS791" s="535" t="str">
        <f t="shared" si="2941"/>
        <v/>
      </c>
      <c r="CT791" s="535" t="str">
        <f t="shared" si="2942"/>
        <v/>
      </c>
      <c r="CU791" s="536" t="str">
        <f t="shared" si="2943"/>
        <v/>
      </c>
      <c r="CV791" s="536" t="str">
        <f t="shared" si="2944"/>
        <v/>
      </c>
      <c r="CW791" s="536" t="str">
        <f t="shared" si="2945"/>
        <v/>
      </c>
      <c r="CX791" s="535" t="str">
        <f t="shared" si="2946"/>
        <v/>
      </c>
      <c r="CY791" s="535" t="str">
        <f t="shared" si="2947"/>
        <v/>
      </c>
      <c r="CZ791" s="535" t="str">
        <f t="shared" si="2948"/>
        <v/>
      </c>
      <c r="DA791" s="535" t="str">
        <f t="shared" si="2949"/>
        <v/>
      </c>
      <c r="DB791" s="535" t="str">
        <f t="shared" si="2950"/>
        <v/>
      </c>
      <c r="DC791" s="534" t="str">
        <f t="shared" si="2951"/>
        <v/>
      </c>
      <c r="DD791" s="533" t="str">
        <f t="shared" si="2952"/>
        <v/>
      </c>
      <c r="DE791" s="635">
        <f t="shared" si="2953"/>
        <v>0</v>
      </c>
      <c r="DF791" s="95">
        <f t="shared" si="2954"/>
        <v>0</v>
      </c>
      <c r="DG791" s="95">
        <f t="shared" si="2955"/>
        <v>0</v>
      </c>
      <c r="DH791" s="95">
        <f t="shared" si="2956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349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1"/>
        <v/>
      </c>
      <c r="CA792" s="582" t="str">
        <f t="shared" si="2932"/>
        <v/>
      </c>
      <c r="CB792" s="582" t="str">
        <f t="shared" si="2933"/>
        <v/>
      </c>
      <c r="CC792" s="670" t="str">
        <f t="shared" si="2934"/>
        <v/>
      </c>
      <c r="CD792" s="988" t="str">
        <f t="shared" si="2957"/>
        <v/>
      </c>
      <c r="CE792" s="989" t="str">
        <f t="shared" si="2958"/>
        <v/>
      </c>
      <c r="CF792" s="989" t="str">
        <f t="shared" si="2958"/>
        <v/>
      </c>
      <c r="CG792" s="989" t="str">
        <f t="shared" si="2958"/>
        <v/>
      </c>
      <c r="CH792" s="990" t="str">
        <f t="shared" si="2958"/>
        <v/>
      </c>
      <c r="CI792" s="990" t="str">
        <f t="shared" si="2958"/>
        <v/>
      </c>
      <c r="CJ792" s="989" t="str">
        <f t="shared" si="2958"/>
        <v/>
      </c>
      <c r="CK792" s="989" t="str">
        <f t="shared" si="2958"/>
        <v/>
      </c>
      <c r="CL792" s="989" t="str">
        <f t="shared" si="2958"/>
        <v/>
      </c>
      <c r="CM792" s="988" t="str">
        <f t="shared" si="2958"/>
        <v/>
      </c>
      <c r="CN792" s="533" t="str">
        <f t="shared" si="2936"/>
        <v/>
      </c>
      <c r="CO792" s="534" t="str">
        <f t="shared" si="2937"/>
        <v/>
      </c>
      <c r="CP792" s="535" t="str">
        <f t="shared" si="2938"/>
        <v/>
      </c>
      <c r="CQ792" s="535" t="str">
        <f t="shared" si="2939"/>
        <v/>
      </c>
      <c r="CR792" s="535" t="str">
        <f t="shared" si="2940"/>
        <v/>
      </c>
      <c r="CS792" s="535" t="str">
        <f t="shared" si="2941"/>
        <v/>
      </c>
      <c r="CT792" s="535" t="str">
        <f t="shared" si="2942"/>
        <v/>
      </c>
      <c r="CU792" s="536" t="str">
        <f t="shared" si="2943"/>
        <v/>
      </c>
      <c r="CV792" s="536" t="str">
        <f t="shared" si="2944"/>
        <v/>
      </c>
      <c r="CW792" s="536" t="str">
        <f t="shared" si="2945"/>
        <v/>
      </c>
      <c r="CX792" s="535" t="str">
        <f t="shared" si="2946"/>
        <v/>
      </c>
      <c r="CY792" s="535" t="str">
        <f t="shared" si="2947"/>
        <v/>
      </c>
      <c r="CZ792" s="535" t="str">
        <f t="shared" si="2948"/>
        <v/>
      </c>
      <c r="DA792" s="535" t="str">
        <f t="shared" si="2949"/>
        <v/>
      </c>
      <c r="DB792" s="535" t="str">
        <f t="shared" si="2950"/>
        <v/>
      </c>
      <c r="DC792" s="534" t="str">
        <f t="shared" si="2951"/>
        <v/>
      </c>
      <c r="DD792" s="533" t="str">
        <f t="shared" si="2952"/>
        <v/>
      </c>
      <c r="DE792" s="635">
        <f t="shared" si="2953"/>
        <v>0</v>
      </c>
      <c r="DF792" s="95">
        <f t="shared" si="2954"/>
        <v>0</v>
      </c>
      <c r="DG792" s="95">
        <f t="shared" si="2955"/>
        <v>0</v>
      </c>
      <c r="DH792" s="95">
        <f t="shared" si="2956"/>
        <v>0</v>
      </c>
      <c r="DI792" s="471"/>
      <c r="DJ792" s="602"/>
      <c r="DK792" s="473" t="s">
        <v>350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351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1"/>
        <v/>
      </c>
      <c r="CA793" s="582" t="str">
        <f t="shared" si="2932"/>
        <v/>
      </c>
      <c r="CB793" s="582" t="str">
        <f t="shared" si="2933"/>
        <v/>
      </c>
      <c r="CC793" s="670" t="str">
        <f t="shared" si="2934"/>
        <v/>
      </c>
      <c r="CD793" s="988" t="str">
        <f t="shared" si="2957"/>
        <v/>
      </c>
      <c r="CE793" s="989" t="str">
        <f t="shared" si="2958"/>
        <v/>
      </c>
      <c r="CF793" s="989" t="str">
        <f t="shared" si="2958"/>
        <v/>
      </c>
      <c r="CG793" s="989" t="str">
        <f t="shared" si="2958"/>
        <v/>
      </c>
      <c r="CH793" s="990" t="str">
        <f t="shared" si="2958"/>
        <v/>
      </c>
      <c r="CI793" s="990" t="str">
        <f t="shared" si="2958"/>
        <v/>
      </c>
      <c r="CJ793" s="989" t="str">
        <f t="shared" si="2958"/>
        <v/>
      </c>
      <c r="CK793" s="989" t="str">
        <f t="shared" si="2958"/>
        <v/>
      </c>
      <c r="CL793" s="989" t="str">
        <f t="shared" si="2958"/>
        <v/>
      </c>
      <c r="CM793" s="988" t="str">
        <f t="shared" si="2958"/>
        <v/>
      </c>
      <c r="CN793" s="533" t="str">
        <f t="shared" si="2936"/>
        <v/>
      </c>
      <c r="CO793" s="534" t="str">
        <f t="shared" si="2937"/>
        <v/>
      </c>
      <c r="CP793" s="535" t="str">
        <f t="shared" si="2938"/>
        <v/>
      </c>
      <c r="CQ793" s="535" t="str">
        <f t="shared" si="2939"/>
        <v/>
      </c>
      <c r="CR793" s="535" t="str">
        <f t="shared" si="2940"/>
        <v/>
      </c>
      <c r="CS793" s="535" t="str">
        <f t="shared" si="2941"/>
        <v/>
      </c>
      <c r="CT793" s="535" t="str">
        <f t="shared" si="2942"/>
        <v/>
      </c>
      <c r="CU793" s="536" t="str">
        <f t="shared" si="2943"/>
        <v/>
      </c>
      <c r="CV793" s="536" t="str">
        <f t="shared" si="2944"/>
        <v/>
      </c>
      <c r="CW793" s="536" t="str">
        <f t="shared" si="2945"/>
        <v/>
      </c>
      <c r="CX793" s="535" t="str">
        <f t="shared" si="2946"/>
        <v/>
      </c>
      <c r="CY793" s="535" t="str">
        <f t="shared" si="2947"/>
        <v/>
      </c>
      <c r="CZ793" s="535" t="str">
        <f t="shared" si="2948"/>
        <v/>
      </c>
      <c r="DA793" s="535" t="str">
        <f t="shared" si="2949"/>
        <v/>
      </c>
      <c r="DB793" s="535" t="str">
        <f t="shared" si="2950"/>
        <v/>
      </c>
      <c r="DC793" s="534" t="str">
        <f t="shared" si="2951"/>
        <v/>
      </c>
      <c r="DD793" s="533" t="str">
        <f t="shared" si="2952"/>
        <v/>
      </c>
      <c r="DE793" s="635">
        <f t="shared" si="2953"/>
        <v>0</v>
      </c>
      <c r="DF793" s="95">
        <f t="shared" si="2954"/>
        <v>0</v>
      </c>
      <c r="DG793" s="95">
        <f t="shared" si="2955"/>
        <v>0</v>
      </c>
      <c r="DH793" s="95">
        <f t="shared" si="2956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169</v>
      </c>
      <c r="DQ793" s="603"/>
      <c r="DR793" s="472"/>
    </row>
    <row r="794" spans="1:122" s="474" customFormat="1" ht="15.75" customHeight="1">
      <c r="A794" s="765" t="s">
        <v>352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1"/>
        <v/>
      </c>
      <c r="CA794" s="582" t="str">
        <f t="shared" si="2932"/>
        <v/>
      </c>
      <c r="CB794" s="582" t="str">
        <f t="shared" si="2933"/>
        <v/>
      </c>
      <c r="CC794" s="670" t="str">
        <f t="shared" si="2934"/>
        <v/>
      </c>
      <c r="CD794" s="988" t="str">
        <f t="shared" si="2957"/>
        <v/>
      </c>
      <c r="CE794" s="989" t="str">
        <f t="shared" si="2958"/>
        <v/>
      </c>
      <c r="CF794" s="989" t="str">
        <f t="shared" si="2958"/>
        <v/>
      </c>
      <c r="CG794" s="989" t="str">
        <f t="shared" si="2958"/>
        <v/>
      </c>
      <c r="CH794" s="990" t="str">
        <f t="shared" si="2958"/>
        <v/>
      </c>
      <c r="CI794" s="990" t="str">
        <f t="shared" si="2958"/>
        <v/>
      </c>
      <c r="CJ794" s="989" t="str">
        <f t="shared" si="2958"/>
        <v/>
      </c>
      <c r="CK794" s="989" t="str">
        <f t="shared" si="2958"/>
        <v/>
      </c>
      <c r="CL794" s="989" t="str">
        <f t="shared" si="2958"/>
        <v/>
      </c>
      <c r="CM794" s="988" t="str">
        <f t="shared" si="2958"/>
        <v/>
      </c>
      <c r="CN794" s="533" t="str">
        <f t="shared" si="2936"/>
        <v/>
      </c>
      <c r="CO794" s="534" t="str">
        <f t="shared" si="2937"/>
        <v/>
      </c>
      <c r="CP794" s="535" t="str">
        <f t="shared" si="2938"/>
        <v/>
      </c>
      <c r="CQ794" s="535" t="str">
        <f t="shared" si="2939"/>
        <v/>
      </c>
      <c r="CR794" s="535" t="str">
        <f t="shared" si="2940"/>
        <v/>
      </c>
      <c r="CS794" s="535" t="str">
        <f t="shared" si="2941"/>
        <v/>
      </c>
      <c r="CT794" s="535" t="str">
        <f t="shared" si="2942"/>
        <v/>
      </c>
      <c r="CU794" s="536" t="str">
        <f t="shared" si="2943"/>
        <v/>
      </c>
      <c r="CV794" s="536" t="str">
        <f t="shared" si="2944"/>
        <v/>
      </c>
      <c r="CW794" s="536" t="str">
        <f t="shared" si="2945"/>
        <v/>
      </c>
      <c r="CX794" s="535" t="str">
        <f t="shared" si="2946"/>
        <v/>
      </c>
      <c r="CY794" s="535" t="str">
        <f t="shared" si="2947"/>
        <v/>
      </c>
      <c r="CZ794" s="535" t="str">
        <f t="shared" si="2948"/>
        <v/>
      </c>
      <c r="DA794" s="535" t="str">
        <f t="shared" si="2949"/>
        <v/>
      </c>
      <c r="DB794" s="535" t="str">
        <f t="shared" si="2950"/>
        <v/>
      </c>
      <c r="DC794" s="534" t="str">
        <f t="shared" si="2951"/>
        <v/>
      </c>
      <c r="DD794" s="533" t="str">
        <f t="shared" si="2952"/>
        <v/>
      </c>
      <c r="DE794" s="635">
        <f t="shared" si="2953"/>
        <v>0</v>
      </c>
      <c r="DF794" s="95">
        <f t="shared" si="2954"/>
        <v>0</v>
      </c>
      <c r="DG794" s="95">
        <f t="shared" si="2955"/>
        <v>0</v>
      </c>
      <c r="DH794" s="95">
        <f t="shared" si="2956"/>
        <v>0</v>
      </c>
      <c r="DI794" s="471"/>
      <c r="DJ794" s="602"/>
      <c r="DK794" s="584" t="s">
        <v>353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354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1"/>
        <v/>
      </c>
      <c r="CA795" s="582" t="str">
        <f t="shared" si="2932"/>
        <v/>
      </c>
      <c r="CB795" s="582" t="str">
        <f t="shared" si="2933"/>
        <v/>
      </c>
      <c r="CC795" s="670" t="str">
        <f t="shared" si="2934"/>
        <v/>
      </c>
      <c r="CD795" s="988" t="str">
        <f t="shared" si="2957"/>
        <v/>
      </c>
      <c r="CE795" s="989" t="str">
        <f t="shared" si="2958"/>
        <v/>
      </c>
      <c r="CF795" s="989" t="str">
        <f t="shared" si="2958"/>
        <v/>
      </c>
      <c r="CG795" s="989" t="str">
        <f t="shared" si="2958"/>
        <v/>
      </c>
      <c r="CH795" s="990" t="str">
        <f t="shared" si="2958"/>
        <v/>
      </c>
      <c r="CI795" s="990" t="str">
        <f t="shared" si="2958"/>
        <v/>
      </c>
      <c r="CJ795" s="989" t="str">
        <f t="shared" si="2958"/>
        <v/>
      </c>
      <c r="CK795" s="989" t="str">
        <f t="shared" si="2958"/>
        <v/>
      </c>
      <c r="CL795" s="989" t="str">
        <f t="shared" si="2958"/>
        <v/>
      </c>
      <c r="CM795" s="988" t="str">
        <f t="shared" si="2958"/>
        <v/>
      </c>
      <c r="CN795" s="533" t="str">
        <f t="shared" si="2936"/>
        <v/>
      </c>
      <c r="CO795" s="534" t="str">
        <f t="shared" si="2937"/>
        <v/>
      </c>
      <c r="CP795" s="535" t="str">
        <f t="shared" si="2938"/>
        <v/>
      </c>
      <c r="CQ795" s="535" t="str">
        <f t="shared" si="2939"/>
        <v/>
      </c>
      <c r="CR795" s="535" t="str">
        <f t="shared" si="2940"/>
        <v/>
      </c>
      <c r="CS795" s="535" t="str">
        <f t="shared" si="2941"/>
        <v/>
      </c>
      <c r="CT795" s="535" t="str">
        <f t="shared" si="2942"/>
        <v/>
      </c>
      <c r="CU795" s="536" t="str">
        <f t="shared" si="2943"/>
        <v/>
      </c>
      <c r="CV795" s="536" t="str">
        <f t="shared" si="2944"/>
        <v/>
      </c>
      <c r="CW795" s="536" t="str">
        <f t="shared" si="2945"/>
        <v/>
      </c>
      <c r="CX795" s="535" t="str">
        <f t="shared" si="2946"/>
        <v/>
      </c>
      <c r="CY795" s="535" t="str">
        <f t="shared" si="2947"/>
        <v/>
      </c>
      <c r="CZ795" s="535" t="str">
        <f t="shared" si="2948"/>
        <v/>
      </c>
      <c r="DA795" s="535" t="str">
        <f t="shared" si="2949"/>
        <v/>
      </c>
      <c r="DB795" s="535" t="str">
        <f t="shared" si="2950"/>
        <v/>
      </c>
      <c r="DC795" s="534" t="str">
        <f t="shared" si="2951"/>
        <v/>
      </c>
      <c r="DD795" s="533" t="str">
        <f t="shared" si="2952"/>
        <v/>
      </c>
      <c r="DE795" s="635">
        <f t="shared" si="2953"/>
        <v>0</v>
      </c>
      <c r="DF795" s="95">
        <f t="shared" si="2954"/>
        <v>0</v>
      </c>
      <c r="DG795" s="95">
        <f t="shared" si="2955"/>
        <v>0</v>
      </c>
      <c r="DH795" s="95">
        <f t="shared" si="2956"/>
        <v>0</v>
      </c>
      <c r="DI795" s="471"/>
      <c r="DJ795" s="602"/>
      <c r="DK795" s="584"/>
      <c r="DL795" s="585" t="s">
        <v>355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356</v>
      </c>
      <c r="DR795" s="472"/>
    </row>
    <row r="796" spans="1:122" s="474" customFormat="1" ht="15.75" customHeight="1">
      <c r="A796" s="763" t="s">
        <v>357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1"/>
        <v/>
      </c>
      <c r="CA796" s="582" t="str">
        <f t="shared" si="2932"/>
        <v/>
      </c>
      <c r="CB796" s="582" t="str">
        <f t="shared" si="2933"/>
        <v/>
      </c>
      <c r="CC796" s="670" t="str">
        <f t="shared" si="2934"/>
        <v/>
      </c>
      <c r="CD796" s="988" t="str">
        <f t="shared" si="2957"/>
        <v/>
      </c>
      <c r="CE796" s="989" t="str">
        <f t="shared" si="2958"/>
        <v/>
      </c>
      <c r="CF796" s="989" t="str">
        <f t="shared" si="2958"/>
        <v/>
      </c>
      <c r="CG796" s="989" t="str">
        <f t="shared" si="2958"/>
        <v/>
      </c>
      <c r="CH796" s="990" t="str">
        <f t="shared" si="2958"/>
        <v/>
      </c>
      <c r="CI796" s="990" t="str">
        <f t="shared" si="2958"/>
        <v/>
      </c>
      <c r="CJ796" s="989" t="str">
        <f t="shared" si="2958"/>
        <v/>
      </c>
      <c r="CK796" s="989" t="str">
        <f t="shared" si="2958"/>
        <v/>
      </c>
      <c r="CL796" s="989" t="str">
        <f t="shared" si="2958"/>
        <v/>
      </c>
      <c r="CM796" s="988" t="str">
        <f t="shared" si="2958"/>
        <v/>
      </c>
      <c r="CN796" s="533" t="str">
        <f t="shared" si="2936"/>
        <v/>
      </c>
      <c r="CO796" s="534" t="str">
        <f t="shared" si="2937"/>
        <v/>
      </c>
      <c r="CP796" s="535" t="str">
        <f t="shared" si="2938"/>
        <v/>
      </c>
      <c r="CQ796" s="535" t="str">
        <f t="shared" si="2939"/>
        <v/>
      </c>
      <c r="CR796" s="535" t="str">
        <f t="shared" si="2940"/>
        <v/>
      </c>
      <c r="CS796" s="535" t="str">
        <f t="shared" si="2941"/>
        <v/>
      </c>
      <c r="CT796" s="535" t="str">
        <f t="shared" si="2942"/>
        <v/>
      </c>
      <c r="CU796" s="536" t="str">
        <f t="shared" si="2943"/>
        <v/>
      </c>
      <c r="CV796" s="536" t="str">
        <f t="shared" si="2944"/>
        <v/>
      </c>
      <c r="CW796" s="536" t="str">
        <f t="shared" si="2945"/>
        <v/>
      </c>
      <c r="CX796" s="535" t="str">
        <f t="shared" si="2946"/>
        <v/>
      </c>
      <c r="CY796" s="535" t="str">
        <f t="shared" si="2947"/>
        <v/>
      </c>
      <c r="CZ796" s="535" t="str">
        <f t="shared" si="2948"/>
        <v/>
      </c>
      <c r="DA796" s="535" t="str">
        <f t="shared" si="2949"/>
        <v/>
      </c>
      <c r="DB796" s="535" t="str">
        <f t="shared" si="2950"/>
        <v/>
      </c>
      <c r="DC796" s="534" t="str">
        <f t="shared" si="2951"/>
        <v/>
      </c>
      <c r="DD796" s="533" t="str">
        <f t="shared" si="2952"/>
        <v/>
      </c>
      <c r="DE796" s="635">
        <f t="shared" si="2953"/>
        <v>0</v>
      </c>
      <c r="DF796" s="95">
        <f t="shared" si="2954"/>
        <v>0</v>
      </c>
      <c r="DG796" s="95">
        <f t="shared" si="2955"/>
        <v>0</v>
      </c>
      <c r="DH796" s="95">
        <f t="shared" si="2956"/>
        <v>0</v>
      </c>
      <c r="DI796" s="471"/>
      <c r="DJ796" s="602"/>
      <c r="DK796" s="584" t="s">
        <v>358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359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1"/>
        <v/>
      </c>
      <c r="CA797" s="582" t="str">
        <f t="shared" si="2932"/>
        <v/>
      </c>
      <c r="CB797" s="582" t="str">
        <f t="shared" si="2933"/>
        <v/>
      </c>
      <c r="CC797" s="670" t="str">
        <f t="shared" si="2934"/>
        <v/>
      </c>
      <c r="CD797" s="988" t="str">
        <f t="shared" si="2957"/>
        <v/>
      </c>
      <c r="CE797" s="989" t="str">
        <f t="shared" si="2958"/>
        <v/>
      </c>
      <c r="CF797" s="989" t="str">
        <f t="shared" si="2958"/>
        <v/>
      </c>
      <c r="CG797" s="989" t="str">
        <f t="shared" si="2958"/>
        <v/>
      </c>
      <c r="CH797" s="990" t="str">
        <f t="shared" si="2958"/>
        <v/>
      </c>
      <c r="CI797" s="990" t="str">
        <f t="shared" si="2958"/>
        <v/>
      </c>
      <c r="CJ797" s="989" t="str">
        <f t="shared" si="2958"/>
        <v/>
      </c>
      <c r="CK797" s="989" t="str">
        <f t="shared" si="2958"/>
        <v/>
      </c>
      <c r="CL797" s="989" t="str">
        <f t="shared" si="2958"/>
        <v/>
      </c>
      <c r="CM797" s="988" t="str">
        <f t="shared" si="2958"/>
        <v/>
      </c>
      <c r="CN797" s="533" t="str">
        <f t="shared" si="2936"/>
        <v/>
      </c>
      <c r="CO797" s="534" t="str">
        <f t="shared" si="2937"/>
        <v/>
      </c>
      <c r="CP797" s="535" t="str">
        <f t="shared" si="2938"/>
        <v/>
      </c>
      <c r="CQ797" s="535" t="str">
        <f t="shared" si="2939"/>
        <v/>
      </c>
      <c r="CR797" s="535" t="str">
        <f t="shared" si="2940"/>
        <v/>
      </c>
      <c r="CS797" s="535" t="str">
        <f t="shared" si="2941"/>
        <v/>
      </c>
      <c r="CT797" s="535" t="str">
        <f t="shared" si="2942"/>
        <v/>
      </c>
      <c r="CU797" s="536" t="str">
        <f t="shared" si="2943"/>
        <v/>
      </c>
      <c r="CV797" s="536" t="str">
        <f t="shared" si="2944"/>
        <v/>
      </c>
      <c r="CW797" s="536" t="str">
        <f t="shared" si="2945"/>
        <v/>
      </c>
      <c r="CX797" s="535" t="str">
        <f t="shared" si="2946"/>
        <v/>
      </c>
      <c r="CY797" s="535" t="str">
        <f t="shared" si="2947"/>
        <v/>
      </c>
      <c r="CZ797" s="535" t="str">
        <f t="shared" si="2948"/>
        <v/>
      </c>
      <c r="DA797" s="535" t="str">
        <f t="shared" si="2949"/>
        <v/>
      </c>
      <c r="DB797" s="535" t="str">
        <f t="shared" si="2950"/>
        <v/>
      </c>
      <c r="DC797" s="534" t="str">
        <f t="shared" si="2951"/>
        <v/>
      </c>
      <c r="DD797" s="533" t="str">
        <f t="shared" si="2952"/>
        <v/>
      </c>
      <c r="DE797" s="635">
        <f t="shared" si="2953"/>
        <v>0</v>
      </c>
      <c r="DF797" s="95">
        <f t="shared" si="2954"/>
        <v>0</v>
      </c>
      <c r="DG797" s="95">
        <f t="shared" si="2955"/>
        <v>0</v>
      </c>
      <c r="DH797" s="95">
        <f t="shared" si="2956"/>
        <v>0</v>
      </c>
      <c r="DI797" s="471"/>
      <c r="DJ797" s="602"/>
      <c r="DK797" s="584"/>
      <c r="DL797" s="585" t="s">
        <v>355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360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1"/>
        <v/>
      </c>
      <c r="CA798" s="582" t="str">
        <f t="shared" si="2932"/>
        <v/>
      </c>
      <c r="CB798" s="582" t="str">
        <f t="shared" si="2933"/>
        <v/>
      </c>
      <c r="CC798" s="670" t="str">
        <f t="shared" si="2934"/>
        <v/>
      </c>
      <c r="CD798" s="988" t="str">
        <f t="shared" si="2957"/>
        <v/>
      </c>
      <c r="CE798" s="989" t="str">
        <f t="shared" si="2958"/>
        <v/>
      </c>
      <c r="CF798" s="989" t="str">
        <f t="shared" si="2958"/>
        <v/>
      </c>
      <c r="CG798" s="989" t="str">
        <f t="shared" si="2958"/>
        <v/>
      </c>
      <c r="CH798" s="990" t="str">
        <f t="shared" si="2958"/>
        <v/>
      </c>
      <c r="CI798" s="990" t="str">
        <f t="shared" si="2958"/>
        <v/>
      </c>
      <c r="CJ798" s="989" t="str">
        <f t="shared" si="2958"/>
        <v/>
      </c>
      <c r="CK798" s="989" t="str">
        <f t="shared" si="2958"/>
        <v/>
      </c>
      <c r="CL798" s="989" t="str">
        <f t="shared" si="2958"/>
        <v/>
      </c>
      <c r="CM798" s="988" t="str">
        <f t="shared" si="2958"/>
        <v/>
      </c>
      <c r="CN798" s="533" t="str">
        <f t="shared" si="2936"/>
        <v/>
      </c>
      <c r="CO798" s="534" t="str">
        <f t="shared" si="2937"/>
        <v/>
      </c>
      <c r="CP798" s="535" t="str">
        <f t="shared" si="2938"/>
        <v/>
      </c>
      <c r="CQ798" s="535" t="str">
        <f t="shared" si="2939"/>
        <v/>
      </c>
      <c r="CR798" s="535" t="str">
        <f t="shared" si="2940"/>
        <v/>
      </c>
      <c r="CS798" s="535" t="str">
        <f t="shared" si="2941"/>
        <v/>
      </c>
      <c r="CT798" s="535" t="str">
        <f t="shared" si="2942"/>
        <v/>
      </c>
      <c r="CU798" s="536" t="str">
        <f t="shared" si="2943"/>
        <v/>
      </c>
      <c r="CV798" s="536" t="str">
        <f t="shared" si="2944"/>
        <v/>
      </c>
      <c r="CW798" s="536" t="str">
        <f t="shared" si="2945"/>
        <v/>
      </c>
      <c r="CX798" s="535" t="str">
        <f t="shared" si="2946"/>
        <v/>
      </c>
      <c r="CY798" s="535" t="str">
        <f t="shared" si="2947"/>
        <v/>
      </c>
      <c r="CZ798" s="535" t="str">
        <f t="shared" si="2948"/>
        <v/>
      </c>
      <c r="DA798" s="535" t="str">
        <f t="shared" si="2949"/>
        <v/>
      </c>
      <c r="DB798" s="535" t="str">
        <f t="shared" si="2950"/>
        <v/>
      </c>
      <c r="DC798" s="534" t="str">
        <f t="shared" si="2951"/>
        <v/>
      </c>
      <c r="DD798" s="533" t="str">
        <f t="shared" si="2952"/>
        <v/>
      </c>
      <c r="DE798" s="635">
        <f t="shared" si="2953"/>
        <v>0</v>
      </c>
      <c r="DF798" s="95">
        <f t="shared" si="2954"/>
        <v>0</v>
      </c>
      <c r="DG798" s="95">
        <f t="shared" si="2955"/>
        <v>0</v>
      </c>
      <c r="DH798" s="95">
        <f t="shared" si="2956"/>
        <v>0</v>
      </c>
      <c r="DI798" s="471"/>
      <c r="DJ798" s="602"/>
      <c r="DK798" s="584" t="s">
        <v>361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362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1"/>
        <v/>
      </c>
      <c r="CA799" s="582" t="str">
        <f t="shared" si="2932"/>
        <v/>
      </c>
      <c r="CB799" s="582" t="str">
        <f t="shared" si="2933"/>
        <v/>
      </c>
      <c r="CC799" s="670" t="str">
        <f t="shared" si="2934"/>
        <v/>
      </c>
      <c r="CD799" s="988" t="str">
        <f t="shared" si="2957"/>
        <v/>
      </c>
      <c r="CE799" s="989" t="str">
        <f t="shared" si="2958"/>
        <v/>
      </c>
      <c r="CF799" s="989" t="str">
        <f t="shared" si="2958"/>
        <v/>
      </c>
      <c r="CG799" s="989" t="str">
        <f t="shared" si="2958"/>
        <v/>
      </c>
      <c r="CH799" s="990" t="str">
        <f t="shared" si="2958"/>
        <v/>
      </c>
      <c r="CI799" s="990" t="str">
        <f t="shared" si="2958"/>
        <v/>
      </c>
      <c r="CJ799" s="989" t="str">
        <f t="shared" si="2958"/>
        <v/>
      </c>
      <c r="CK799" s="989" t="str">
        <f t="shared" si="2958"/>
        <v/>
      </c>
      <c r="CL799" s="989" t="str">
        <f t="shared" si="2958"/>
        <v/>
      </c>
      <c r="CM799" s="988" t="str">
        <f t="shared" si="2958"/>
        <v/>
      </c>
      <c r="CN799" s="533" t="str">
        <f t="shared" si="2936"/>
        <v/>
      </c>
      <c r="CO799" s="534" t="str">
        <f t="shared" si="2937"/>
        <v/>
      </c>
      <c r="CP799" s="535" t="str">
        <f t="shared" si="2938"/>
        <v/>
      </c>
      <c r="CQ799" s="535" t="str">
        <f t="shared" si="2939"/>
        <v/>
      </c>
      <c r="CR799" s="535" t="str">
        <f t="shared" si="2940"/>
        <v/>
      </c>
      <c r="CS799" s="535" t="str">
        <f t="shared" si="2941"/>
        <v/>
      </c>
      <c r="CT799" s="535" t="str">
        <f t="shared" si="2942"/>
        <v/>
      </c>
      <c r="CU799" s="536" t="str">
        <f t="shared" si="2943"/>
        <v/>
      </c>
      <c r="CV799" s="536" t="str">
        <f t="shared" si="2944"/>
        <v/>
      </c>
      <c r="CW799" s="536" t="str">
        <f t="shared" si="2945"/>
        <v/>
      </c>
      <c r="CX799" s="535" t="str">
        <f t="shared" si="2946"/>
        <v/>
      </c>
      <c r="CY799" s="535" t="str">
        <f t="shared" si="2947"/>
        <v/>
      </c>
      <c r="CZ799" s="535" t="str">
        <f t="shared" si="2948"/>
        <v/>
      </c>
      <c r="DA799" s="535" t="str">
        <f t="shared" si="2949"/>
        <v/>
      </c>
      <c r="DB799" s="535" t="str">
        <f t="shared" si="2950"/>
        <v/>
      </c>
      <c r="DC799" s="534" t="str">
        <f t="shared" si="2951"/>
        <v/>
      </c>
      <c r="DD799" s="533" t="str">
        <f t="shared" si="2952"/>
        <v/>
      </c>
      <c r="DE799" s="635">
        <f t="shared" si="2953"/>
        <v>0</v>
      </c>
      <c r="DF799" s="95">
        <f t="shared" si="2954"/>
        <v>0</v>
      </c>
      <c r="DG799" s="95">
        <f t="shared" si="2955"/>
        <v>0</v>
      </c>
      <c r="DH799" s="95">
        <f t="shared" si="2956"/>
        <v>0</v>
      </c>
      <c r="DI799" s="471"/>
      <c r="DJ799" s="602"/>
      <c r="DK799" s="584"/>
      <c r="DL799" s="585" t="s">
        <v>355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363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1"/>
        <v/>
      </c>
      <c r="CA800" s="582" t="str">
        <f t="shared" si="2932"/>
        <v/>
      </c>
      <c r="CB800" s="582" t="str">
        <f t="shared" si="2933"/>
        <v/>
      </c>
      <c r="CC800" s="670" t="str">
        <f t="shared" si="2934"/>
        <v/>
      </c>
      <c r="CD800" s="988" t="str">
        <f t="shared" si="2957"/>
        <v/>
      </c>
      <c r="CE800" s="989" t="str">
        <f t="shared" si="2958"/>
        <v/>
      </c>
      <c r="CF800" s="989" t="str">
        <f t="shared" si="2958"/>
        <v/>
      </c>
      <c r="CG800" s="989" t="str">
        <f t="shared" si="2958"/>
        <v/>
      </c>
      <c r="CH800" s="990" t="str">
        <f t="shared" si="2958"/>
        <v/>
      </c>
      <c r="CI800" s="990" t="str">
        <f t="shared" si="2958"/>
        <v/>
      </c>
      <c r="CJ800" s="989" t="str">
        <f t="shared" si="2958"/>
        <v/>
      </c>
      <c r="CK800" s="989" t="str">
        <f t="shared" si="2958"/>
        <v/>
      </c>
      <c r="CL800" s="989" t="str">
        <f t="shared" si="2958"/>
        <v/>
      </c>
      <c r="CM800" s="988" t="str">
        <f t="shared" si="2958"/>
        <v/>
      </c>
      <c r="CN800" s="533" t="str">
        <f t="shared" si="2936"/>
        <v/>
      </c>
      <c r="CO800" s="534" t="str">
        <f t="shared" si="2937"/>
        <v/>
      </c>
      <c r="CP800" s="535" t="str">
        <f t="shared" si="2938"/>
        <v/>
      </c>
      <c r="CQ800" s="535" t="str">
        <f t="shared" si="2939"/>
        <v/>
      </c>
      <c r="CR800" s="535" t="str">
        <f t="shared" si="2940"/>
        <v/>
      </c>
      <c r="CS800" s="535" t="str">
        <f t="shared" si="2941"/>
        <v/>
      </c>
      <c r="CT800" s="535" t="str">
        <f t="shared" si="2942"/>
        <v/>
      </c>
      <c r="CU800" s="536" t="str">
        <f t="shared" si="2943"/>
        <v/>
      </c>
      <c r="CV800" s="536" t="str">
        <f t="shared" si="2944"/>
        <v/>
      </c>
      <c r="CW800" s="536" t="str">
        <f t="shared" si="2945"/>
        <v/>
      </c>
      <c r="CX800" s="535" t="str">
        <f t="shared" si="2946"/>
        <v/>
      </c>
      <c r="CY800" s="535" t="str">
        <f t="shared" si="2947"/>
        <v/>
      </c>
      <c r="CZ800" s="535" t="str">
        <f t="shared" si="2948"/>
        <v/>
      </c>
      <c r="DA800" s="535" t="str">
        <f t="shared" si="2949"/>
        <v/>
      </c>
      <c r="DB800" s="535" t="str">
        <f t="shared" si="2950"/>
        <v/>
      </c>
      <c r="DC800" s="534" t="str">
        <f t="shared" si="2951"/>
        <v/>
      </c>
      <c r="DD800" s="533" t="str">
        <f t="shared" si="2952"/>
        <v/>
      </c>
      <c r="DE800" s="635">
        <f t="shared" si="2953"/>
        <v>0</v>
      </c>
      <c r="DF800" s="95">
        <f t="shared" si="2954"/>
        <v>0</v>
      </c>
      <c r="DG800" s="95">
        <f t="shared" si="2955"/>
        <v>0</v>
      </c>
      <c r="DH800" s="95">
        <f t="shared" si="2956"/>
        <v>0</v>
      </c>
      <c r="DI800" s="471"/>
      <c r="DJ800" s="602"/>
      <c r="DK800" s="584" t="s">
        <v>364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365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1"/>
        <v/>
      </c>
      <c r="CA801" s="582" t="str">
        <f t="shared" si="2932"/>
        <v/>
      </c>
      <c r="CB801" s="582" t="str">
        <f t="shared" si="2933"/>
        <v/>
      </c>
      <c r="CC801" s="670" t="str">
        <f t="shared" si="2934"/>
        <v/>
      </c>
      <c r="CD801" s="988" t="str">
        <f t="shared" si="2957"/>
        <v/>
      </c>
      <c r="CE801" s="989" t="str">
        <f t="shared" si="2958"/>
        <v/>
      </c>
      <c r="CF801" s="989" t="str">
        <f t="shared" si="2958"/>
        <v/>
      </c>
      <c r="CG801" s="989" t="str">
        <f t="shared" si="2958"/>
        <v/>
      </c>
      <c r="CH801" s="990" t="str">
        <f t="shared" si="2958"/>
        <v/>
      </c>
      <c r="CI801" s="990" t="str">
        <f t="shared" si="2958"/>
        <v/>
      </c>
      <c r="CJ801" s="989" t="str">
        <f t="shared" si="2958"/>
        <v/>
      </c>
      <c r="CK801" s="989" t="str">
        <f t="shared" si="2958"/>
        <v/>
      </c>
      <c r="CL801" s="989" t="str">
        <f t="shared" si="2958"/>
        <v/>
      </c>
      <c r="CM801" s="988" t="str">
        <f t="shared" si="2958"/>
        <v/>
      </c>
      <c r="CN801" s="533" t="str">
        <f t="shared" si="2936"/>
        <v/>
      </c>
      <c r="CO801" s="534" t="str">
        <f t="shared" si="2937"/>
        <v/>
      </c>
      <c r="CP801" s="535" t="str">
        <f t="shared" si="2938"/>
        <v/>
      </c>
      <c r="CQ801" s="535" t="str">
        <f t="shared" si="2939"/>
        <v/>
      </c>
      <c r="CR801" s="535" t="str">
        <f t="shared" si="2940"/>
        <v/>
      </c>
      <c r="CS801" s="535" t="str">
        <f t="shared" si="2941"/>
        <v/>
      </c>
      <c r="CT801" s="535" t="str">
        <f t="shared" si="2942"/>
        <v/>
      </c>
      <c r="CU801" s="536" t="str">
        <f t="shared" si="2943"/>
        <v/>
      </c>
      <c r="CV801" s="536" t="str">
        <f t="shared" si="2944"/>
        <v/>
      </c>
      <c r="CW801" s="536" t="str">
        <f t="shared" si="2945"/>
        <v/>
      </c>
      <c r="CX801" s="535" t="str">
        <f t="shared" si="2946"/>
        <v/>
      </c>
      <c r="CY801" s="535" t="str">
        <f t="shared" si="2947"/>
        <v/>
      </c>
      <c r="CZ801" s="535" t="str">
        <f t="shared" si="2948"/>
        <v/>
      </c>
      <c r="DA801" s="535" t="str">
        <f t="shared" si="2949"/>
        <v/>
      </c>
      <c r="DB801" s="535" t="str">
        <f t="shared" si="2950"/>
        <v/>
      </c>
      <c r="DC801" s="534" t="str">
        <f t="shared" si="2951"/>
        <v/>
      </c>
      <c r="DD801" s="533" t="str">
        <f t="shared" si="2952"/>
        <v/>
      </c>
      <c r="DE801" s="635">
        <f t="shared" si="2953"/>
        <v>0</v>
      </c>
      <c r="DF801" s="95">
        <f t="shared" si="2954"/>
        <v>0</v>
      </c>
      <c r="DG801" s="95">
        <f t="shared" si="2955"/>
        <v>0</v>
      </c>
      <c r="DH801" s="95">
        <f t="shared" si="2956"/>
        <v>0</v>
      </c>
      <c r="DI801" s="471"/>
      <c r="DJ801" s="602"/>
      <c r="DK801" s="584"/>
      <c r="DL801" s="585" t="s">
        <v>355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366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1"/>
        <v/>
      </c>
      <c r="CA802" s="582" t="str">
        <f t="shared" si="2932"/>
        <v/>
      </c>
      <c r="CB802" s="582" t="str">
        <f t="shared" si="2933"/>
        <v/>
      </c>
      <c r="CC802" s="670" t="str">
        <f t="shared" si="2934"/>
        <v/>
      </c>
      <c r="CD802" s="988" t="str">
        <f t="shared" si="2957"/>
        <v/>
      </c>
      <c r="CE802" s="989" t="str">
        <f t="shared" si="2958"/>
        <v/>
      </c>
      <c r="CF802" s="989" t="str">
        <f t="shared" si="2958"/>
        <v/>
      </c>
      <c r="CG802" s="989" t="str">
        <f t="shared" si="2958"/>
        <v/>
      </c>
      <c r="CH802" s="990" t="str">
        <f t="shared" si="2958"/>
        <v/>
      </c>
      <c r="CI802" s="990" t="str">
        <f t="shared" si="2958"/>
        <v/>
      </c>
      <c r="CJ802" s="989" t="str">
        <f t="shared" si="2958"/>
        <v/>
      </c>
      <c r="CK802" s="989" t="str">
        <f t="shared" si="2958"/>
        <v/>
      </c>
      <c r="CL802" s="989" t="str">
        <f t="shared" si="2958"/>
        <v/>
      </c>
      <c r="CM802" s="988" t="str">
        <f t="shared" si="2958"/>
        <v/>
      </c>
      <c r="CN802" s="533" t="str">
        <f t="shared" si="2936"/>
        <v/>
      </c>
      <c r="CO802" s="534" t="str">
        <f t="shared" si="2937"/>
        <v/>
      </c>
      <c r="CP802" s="535" t="str">
        <f t="shared" si="2938"/>
        <v/>
      </c>
      <c r="CQ802" s="535" t="str">
        <f t="shared" si="2939"/>
        <v/>
      </c>
      <c r="CR802" s="535" t="str">
        <f t="shared" si="2940"/>
        <v/>
      </c>
      <c r="CS802" s="535" t="str">
        <f t="shared" si="2941"/>
        <v/>
      </c>
      <c r="CT802" s="535" t="str">
        <f t="shared" si="2942"/>
        <v/>
      </c>
      <c r="CU802" s="536" t="str">
        <f t="shared" si="2943"/>
        <v/>
      </c>
      <c r="CV802" s="536" t="str">
        <f t="shared" si="2944"/>
        <v/>
      </c>
      <c r="CW802" s="536" t="str">
        <f t="shared" si="2945"/>
        <v/>
      </c>
      <c r="CX802" s="535" t="str">
        <f t="shared" si="2946"/>
        <v/>
      </c>
      <c r="CY802" s="535" t="str">
        <f t="shared" si="2947"/>
        <v/>
      </c>
      <c r="CZ802" s="535" t="str">
        <f t="shared" si="2948"/>
        <v/>
      </c>
      <c r="DA802" s="535" t="str">
        <f t="shared" si="2949"/>
        <v/>
      </c>
      <c r="DB802" s="535" t="str">
        <f t="shared" si="2950"/>
        <v/>
      </c>
      <c r="DC802" s="534" t="str">
        <f t="shared" si="2951"/>
        <v/>
      </c>
      <c r="DD802" s="533" t="str">
        <f t="shared" si="2952"/>
        <v/>
      </c>
      <c r="DE802" s="635">
        <f t="shared" si="2953"/>
        <v>0</v>
      </c>
      <c r="DF802" s="95">
        <f t="shared" si="2954"/>
        <v>0</v>
      </c>
      <c r="DG802" s="95">
        <f t="shared" si="2955"/>
        <v>0</v>
      </c>
      <c r="DH802" s="95">
        <f t="shared" si="2956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367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1"/>
        <v/>
      </c>
      <c r="CA803" s="582" t="str">
        <f t="shared" si="2932"/>
        <v/>
      </c>
      <c r="CB803" s="582" t="str">
        <f t="shared" si="2933"/>
        <v/>
      </c>
      <c r="CC803" s="670" t="str">
        <f t="shared" si="2934"/>
        <v/>
      </c>
      <c r="CD803" s="988" t="str">
        <f t="shared" si="2957"/>
        <v/>
      </c>
      <c r="CE803" s="989" t="str">
        <f t="shared" si="2958"/>
        <v/>
      </c>
      <c r="CF803" s="989" t="str">
        <f t="shared" si="2958"/>
        <v/>
      </c>
      <c r="CG803" s="989" t="str">
        <f t="shared" si="2958"/>
        <v/>
      </c>
      <c r="CH803" s="990" t="str">
        <f t="shared" si="2958"/>
        <v/>
      </c>
      <c r="CI803" s="990" t="str">
        <f t="shared" si="2958"/>
        <v/>
      </c>
      <c r="CJ803" s="989" t="str">
        <f t="shared" si="2958"/>
        <v/>
      </c>
      <c r="CK803" s="989" t="str">
        <f t="shared" si="2958"/>
        <v/>
      </c>
      <c r="CL803" s="989" t="str">
        <f t="shared" si="2958"/>
        <v/>
      </c>
      <c r="CM803" s="988" t="str">
        <f t="shared" si="2958"/>
        <v/>
      </c>
      <c r="CN803" s="533" t="str">
        <f t="shared" si="2936"/>
        <v/>
      </c>
      <c r="CO803" s="534" t="str">
        <f t="shared" si="2937"/>
        <v/>
      </c>
      <c r="CP803" s="535" t="str">
        <f t="shared" si="2938"/>
        <v/>
      </c>
      <c r="CQ803" s="535" t="str">
        <f t="shared" si="2939"/>
        <v/>
      </c>
      <c r="CR803" s="535" t="str">
        <f t="shared" si="2940"/>
        <v/>
      </c>
      <c r="CS803" s="535" t="str">
        <f t="shared" si="2941"/>
        <v/>
      </c>
      <c r="CT803" s="535" t="str">
        <f t="shared" si="2942"/>
        <v/>
      </c>
      <c r="CU803" s="536" t="str">
        <f t="shared" si="2943"/>
        <v/>
      </c>
      <c r="CV803" s="536" t="str">
        <f t="shared" si="2944"/>
        <v/>
      </c>
      <c r="CW803" s="536" t="str">
        <f t="shared" si="2945"/>
        <v/>
      </c>
      <c r="CX803" s="535" t="str">
        <f t="shared" si="2946"/>
        <v/>
      </c>
      <c r="CY803" s="535" t="str">
        <f t="shared" si="2947"/>
        <v/>
      </c>
      <c r="CZ803" s="535" t="str">
        <f t="shared" si="2948"/>
        <v/>
      </c>
      <c r="DA803" s="535" t="str">
        <f t="shared" si="2949"/>
        <v/>
      </c>
      <c r="DB803" s="535" t="str">
        <f t="shared" si="2950"/>
        <v/>
      </c>
      <c r="DC803" s="534" t="str">
        <f t="shared" si="2951"/>
        <v/>
      </c>
      <c r="DD803" s="533" t="str">
        <f t="shared" si="2952"/>
        <v/>
      </c>
      <c r="DE803" s="635">
        <f t="shared" si="2953"/>
        <v>0</v>
      </c>
      <c r="DF803" s="95">
        <f t="shared" si="2954"/>
        <v>0</v>
      </c>
      <c r="DG803" s="95">
        <f t="shared" si="2955"/>
        <v>0</v>
      </c>
      <c r="DH803" s="95">
        <f t="shared" si="2956"/>
        <v>0</v>
      </c>
      <c r="DI803" s="471"/>
      <c r="DJ803" s="602"/>
      <c r="DK803" s="584" t="s">
        <v>368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369</v>
      </c>
      <c r="DR803" s="472"/>
    </row>
    <row r="804" spans="1:123" s="474" customFormat="1" ht="15.75" customHeight="1">
      <c r="A804" s="763" t="s">
        <v>370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1"/>
        <v/>
      </c>
      <c r="CA804" s="582" t="str">
        <f t="shared" si="2932"/>
        <v/>
      </c>
      <c r="CB804" s="582" t="str">
        <f t="shared" si="2933"/>
        <v/>
      </c>
      <c r="CC804" s="670" t="str">
        <f t="shared" si="2934"/>
        <v/>
      </c>
      <c r="CD804" s="988" t="str">
        <f t="shared" si="2957"/>
        <v/>
      </c>
      <c r="CE804" s="989" t="str">
        <f t="shared" ref="CE804:CM810" si="2963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3"/>
        <v/>
      </c>
      <c r="CG804" s="989" t="str">
        <f t="shared" si="2963"/>
        <v/>
      </c>
      <c r="CH804" s="990" t="str">
        <f t="shared" si="2963"/>
        <v/>
      </c>
      <c r="CI804" s="990" t="str">
        <f t="shared" si="2963"/>
        <v/>
      </c>
      <c r="CJ804" s="989" t="str">
        <f t="shared" si="2963"/>
        <v/>
      </c>
      <c r="CK804" s="989" t="str">
        <f t="shared" si="2963"/>
        <v/>
      </c>
      <c r="CL804" s="989" t="str">
        <f t="shared" si="2963"/>
        <v/>
      </c>
      <c r="CM804" s="988" t="str">
        <f t="shared" si="2963"/>
        <v/>
      </c>
      <c r="CN804" s="533" t="str">
        <f t="shared" si="2936"/>
        <v/>
      </c>
      <c r="CO804" s="534" t="str">
        <f t="shared" si="2937"/>
        <v/>
      </c>
      <c r="CP804" s="535" t="str">
        <f t="shared" si="2938"/>
        <v/>
      </c>
      <c r="CQ804" s="535" t="str">
        <f t="shared" si="2939"/>
        <v/>
      </c>
      <c r="CR804" s="535" t="str">
        <f t="shared" si="2940"/>
        <v/>
      </c>
      <c r="CS804" s="535" t="str">
        <f t="shared" si="2941"/>
        <v/>
      </c>
      <c r="CT804" s="535" t="str">
        <f t="shared" si="2942"/>
        <v/>
      </c>
      <c r="CU804" s="536" t="str">
        <f t="shared" si="2943"/>
        <v/>
      </c>
      <c r="CV804" s="536" t="str">
        <f t="shared" si="2944"/>
        <v/>
      </c>
      <c r="CW804" s="536" t="str">
        <f t="shared" si="2945"/>
        <v/>
      </c>
      <c r="CX804" s="535" t="str">
        <f t="shared" si="2946"/>
        <v/>
      </c>
      <c r="CY804" s="535" t="str">
        <f t="shared" si="2947"/>
        <v/>
      </c>
      <c r="CZ804" s="535" t="str">
        <f t="shared" si="2948"/>
        <v/>
      </c>
      <c r="DA804" s="535" t="str">
        <f t="shared" si="2949"/>
        <v/>
      </c>
      <c r="DB804" s="535" t="str">
        <f t="shared" si="2950"/>
        <v/>
      </c>
      <c r="DC804" s="534" t="str">
        <f t="shared" si="2951"/>
        <v/>
      </c>
      <c r="DD804" s="533" t="str">
        <f t="shared" si="2952"/>
        <v/>
      </c>
      <c r="DE804" s="635">
        <f t="shared" si="2953"/>
        <v>0</v>
      </c>
      <c r="DF804" s="95">
        <f t="shared" si="2954"/>
        <v>0</v>
      </c>
      <c r="DG804" s="95">
        <f t="shared" si="2955"/>
        <v>0</v>
      </c>
      <c r="DH804" s="95">
        <f t="shared" si="2956"/>
        <v>0</v>
      </c>
      <c r="DI804" s="471"/>
      <c r="DJ804" s="602"/>
      <c r="DK804" s="584" t="s">
        <v>371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372</v>
      </c>
      <c r="DR804" s="472"/>
    </row>
    <row r="805" spans="1:123" s="474" customFormat="1" ht="15.75" customHeight="1">
      <c r="A805" s="763" t="s">
        <v>373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1"/>
        <v/>
      </c>
      <c r="CA805" s="582" t="str">
        <f t="shared" si="2932"/>
        <v/>
      </c>
      <c r="CB805" s="582" t="str">
        <f t="shared" si="2933"/>
        <v/>
      </c>
      <c r="CC805" s="670" t="str">
        <f t="shared" si="2934"/>
        <v/>
      </c>
      <c r="CD805" s="988" t="str">
        <f t="shared" si="2957"/>
        <v/>
      </c>
      <c r="CE805" s="989" t="str">
        <f t="shared" si="2963"/>
        <v/>
      </c>
      <c r="CF805" s="989" t="str">
        <f t="shared" si="2963"/>
        <v/>
      </c>
      <c r="CG805" s="989" t="str">
        <f t="shared" si="2963"/>
        <v/>
      </c>
      <c r="CH805" s="990" t="str">
        <f t="shared" si="2963"/>
        <v/>
      </c>
      <c r="CI805" s="990" t="str">
        <f t="shared" si="2963"/>
        <v/>
      </c>
      <c r="CJ805" s="989" t="str">
        <f t="shared" si="2963"/>
        <v/>
      </c>
      <c r="CK805" s="989" t="str">
        <f t="shared" si="2963"/>
        <v/>
      </c>
      <c r="CL805" s="989" t="str">
        <f t="shared" si="2963"/>
        <v/>
      </c>
      <c r="CM805" s="988" t="str">
        <f t="shared" si="2963"/>
        <v/>
      </c>
      <c r="CN805" s="533" t="str">
        <f t="shared" si="2936"/>
        <v/>
      </c>
      <c r="CO805" s="534" t="str">
        <f t="shared" si="2937"/>
        <v/>
      </c>
      <c r="CP805" s="535" t="str">
        <f t="shared" si="2938"/>
        <v/>
      </c>
      <c r="CQ805" s="535" t="str">
        <f t="shared" si="2939"/>
        <v/>
      </c>
      <c r="CR805" s="535" t="str">
        <f t="shared" si="2940"/>
        <v/>
      </c>
      <c r="CS805" s="535" t="str">
        <f t="shared" si="2941"/>
        <v/>
      </c>
      <c r="CT805" s="535" t="str">
        <f t="shared" si="2942"/>
        <v/>
      </c>
      <c r="CU805" s="536" t="str">
        <f t="shared" si="2943"/>
        <v/>
      </c>
      <c r="CV805" s="536" t="str">
        <f t="shared" si="2944"/>
        <v/>
      </c>
      <c r="CW805" s="536" t="str">
        <f t="shared" si="2945"/>
        <v/>
      </c>
      <c r="CX805" s="535" t="str">
        <f t="shared" si="2946"/>
        <v/>
      </c>
      <c r="CY805" s="535" t="str">
        <f t="shared" si="2947"/>
        <v/>
      </c>
      <c r="CZ805" s="535" t="str">
        <f t="shared" si="2948"/>
        <v/>
      </c>
      <c r="DA805" s="535" t="str">
        <f t="shared" si="2949"/>
        <v/>
      </c>
      <c r="DB805" s="535" t="str">
        <f t="shared" si="2950"/>
        <v/>
      </c>
      <c r="DC805" s="534" t="str">
        <f t="shared" si="2951"/>
        <v/>
      </c>
      <c r="DD805" s="533" t="str">
        <f t="shared" si="2952"/>
        <v/>
      </c>
      <c r="DE805" s="635">
        <f t="shared" si="2953"/>
        <v>0</v>
      </c>
      <c r="DF805" s="95">
        <f t="shared" si="2954"/>
        <v>0</v>
      </c>
      <c r="DG805" s="95">
        <f t="shared" si="2955"/>
        <v>0</v>
      </c>
      <c r="DH805" s="95">
        <f t="shared" si="2956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374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1"/>
        <v/>
      </c>
      <c r="CA806" s="582" t="str">
        <f t="shared" si="2932"/>
        <v/>
      </c>
      <c r="CB806" s="582" t="str">
        <f t="shared" si="2933"/>
        <v/>
      </c>
      <c r="CC806" s="670" t="str">
        <f t="shared" si="2934"/>
        <v/>
      </c>
      <c r="CD806" s="988" t="str">
        <f t="shared" si="2957"/>
        <v/>
      </c>
      <c r="CE806" s="989" t="str">
        <f t="shared" si="2963"/>
        <v/>
      </c>
      <c r="CF806" s="989" t="str">
        <f t="shared" si="2963"/>
        <v/>
      </c>
      <c r="CG806" s="989" t="str">
        <f t="shared" si="2963"/>
        <v/>
      </c>
      <c r="CH806" s="990" t="str">
        <f t="shared" si="2963"/>
        <v/>
      </c>
      <c r="CI806" s="990" t="str">
        <f t="shared" si="2963"/>
        <v/>
      </c>
      <c r="CJ806" s="989" t="str">
        <f t="shared" si="2963"/>
        <v/>
      </c>
      <c r="CK806" s="989" t="str">
        <f t="shared" si="2963"/>
        <v/>
      </c>
      <c r="CL806" s="989" t="str">
        <f t="shared" si="2963"/>
        <v/>
      </c>
      <c r="CM806" s="988" t="str">
        <f t="shared" si="2963"/>
        <v/>
      </c>
      <c r="CN806" s="533" t="str">
        <f t="shared" si="2936"/>
        <v/>
      </c>
      <c r="CO806" s="534" t="str">
        <f t="shared" si="2937"/>
        <v/>
      </c>
      <c r="CP806" s="535" t="str">
        <f t="shared" si="2938"/>
        <v/>
      </c>
      <c r="CQ806" s="535" t="str">
        <f t="shared" si="2939"/>
        <v/>
      </c>
      <c r="CR806" s="535" t="str">
        <f t="shared" si="2940"/>
        <v/>
      </c>
      <c r="CS806" s="535" t="str">
        <f t="shared" si="2941"/>
        <v/>
      </c>
      <c r="CT806" s="535" t="str">
        <f t="shared" si="2942"/>
        <v/>
      </c>
      <c r="CU806" s="536" t="str">
        <f t="shared" si="2943"/>
        <v/>
      </c>
      <c r="CV806" s="536" t="str">
        <f t="shared" si="2944"/>
        <v/>
      </c>
      <c r="CW806" s="536" t="str">
        <f t="shared" si="2945"/>
        <v/>
      </c>
      <c r="CX806" s="535" t="str">
        <f t="shared" si="2946"/>
        <v/>
      </c>
      <c r="CY806" s="535" t="str">
        <f t="shared" si="2947"/>
        <v/>
      </c>
      <c r="CZ806" s="535" t="str">
        <f t="shared" si="2948"/>
        <v/>
      </c>
      <c r="DA806" s="535" t="str">
        <f t="shared" si="2949"/>
        <v/>
      </c>
      <c r="DB806" s="535" t="str">
        <f t="shared" si="2950"/>
        <v/>
      </c>
      <c r="DC806" s="534" t="str">
        <f t="shared" si="2951"/>
        <v/>
      </c>
      <c r="DD806" s="533" t="str">
        <f t="shared" si="2952"/>
        <v/>
      </c>
      <c r="DE806" s="635">
        <f t="shared" si="2953"/>
        <v>0</v>
      </c>
      <c r="DF806" s="95">
        <f t="shared" si="2954"/>
        <v>0</v>
      </c>
      <c r="DG806" s="95">
        <f t="shared" si="2955"/>
        <v>0</v>
      </c>
      <c r="DH806" s="95">
        <f t="shared" si="2956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1168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720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375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7"/>
        <v/>
      </c>
      <c r="CE809" s="989" t="str">
        <f t="shared" si="2963"/>
        <v/>
      </c>
      <c r="CF809" s="989" t="str">
        <f t="shared" si="2963"/>
        <v/>
      </c>
      <c r="CG809" s="989" t="str">
        <f t="shared" si="2963"/>
        <v/>
      </c>
      <c r="CH809" s="990" t="str">
        <f t="shared" si="2963"/>
        <v/>
      </c>
      <c r="CI809" s="990" t="str">
        <f t="shared" si="2963"/>
        <v/>
      </c>
      <c r="CJ809" s="989" t="str">
        <f t="shared" si="2963"/>
        <v/>
      </c>
      <c r="CK809" s="989" t="str">
        <f t="shared" si="2963"/>
        <v/>
      </c>
      <c r="CL809" s="989" t="str">
        <f t="shared" si="2963"/>
        <v/>
      </c>
      <c r="CM809" s="988" t="str">
        <f t="shared" si="2963"/>
        <v/>
      </c>
      <c r="CN809" s="533" t="str">
        <f t="shared" si="2936"/>
        <v/>
      </c>
      <c r="CO809" s="534" t="str">
        <f t="shared" si="2937"/>
        <v/>
      </c>
      <c r="CP809" s="535" t="str">
        <f t="shared" si="2938"/>
        <v/>
      </c>
      <c r="CQ809" s="535" t="str">
        <f t="shared" si="2939"/>
        <v/>
      </c>
      <c r="CR809" s="535" t="str">
        <f t="shared" si="2940"/>
        <v/>
      </c>
      <c r="CS809" s="535" t="str">
        <f t="shared" si="2941"/>
        <v/>
      </c>
      <c r="CT809" s="535" t="str">
        <f t="shared" si="2942"/>
        <v/>
      </c>
      <c r="CU809" s="536" t="str">
        <f t="shared" si="2943"/>
        <v/>
      </c>
      <c r="CV809" s="536" t="str">
        <f t="shared" si="2944"/>
        <v/>
      </c>
      <c r="CW809" s="536" t="str">
        <f t="shared" si="2945"/>
        <v/>
      </c>
      <c r="CX809" s="535" t="str">
        <f t="shared" si="2946"/>
        <v/>
      </c>
      <c r="CY809" s="535" t="str">
        <f t="shared" si="2947"/>
        <v/>
      </c>
      <c r="CZ809" s="535" t="str">
        <f t="shared" si="2948"/>
        <v/>
      </c>
      <c r="DA809" s="535" t="str">
        <f t="shared" si="2949"/>
        <v/>
      </c>
      <c r="DB809" s="535" t="str">
        <f t="shared" si="2950"/>
        <v/>
      </c>
      <c r="DC809" s="534" t="str">
        <f t="shared" si="2951"/>
        <v/>
      </c>
      <c r="DD809" s="533" t="str">
        <f t="shared" si="2952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1169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7"/>
        <v/>
      </c>
      <c r="CE810" s="989" t="str">
        <f t="shared" si="2963"/>
        <v/>
      </c>
      <c r="CF810" s="989" t="str">
        <f t="shared" si="2963"/>
        <v/>
      </c>
      <c r="CG810" s="989" t="str">
        <f t="shared" si="2963"/>
        <v/>
      </c>
      <c r="CH810" s="990" t="str">
        <f t="shared" si="2963"/>
        <v/>
      </c>
      <c r="CI810" s="990" t="str">
        <f t="shared" si="2963"/>
        <v/>
      </c>
      <c r="CJ810" s="989" t="str">
        <f t="shared" si="2963"/>
        <v/>
      </c>
      <c r="CK810" s="989" t="str">
        <f t="shared" si="2963"/>
        <v/>
      </c>
      <c r="CL810" s="989" t="str">
        <f t="shared" si="2963"/>
        <v/>
      </c>
      <c r="CM810" s="988" t="str">
        <f t="shared" si="2963"/>
        <v/>
      </c>
      <c r="CN810" s="533" t="str">
        <f t="shared" si="2936"/>
        <v/>
      </c>
      <c r="CO810" s="534" t="str">
        <f t="shared" si="2937"/>
        <v/>
      </c>
      <c r="CP810" s="535" t="str">
        <f t="shared" si="2938"/>
        <v/>
      </c>
      <c r="CQ810" s="535" t="str">
        <f t="shared" si="2939"/>
        <v/>
      </c>
      <c r="CR810" s="535" t="str">
        <f t="shared" si="2940"/>
        <v/>
      </c>
      <c r="CS810" s="535" t="str">
        <f t="shared" si="2941"/>
        <v/>
      </c>
      <c r="CT810" s="535" t="str">
        <f t="shared" si="2942"/>
        <v/>
      </c>
      <c r="CU810" s="536" t="str">
        <f t="shared" si="2943"/>
        <v/>
      </c>
      <c r="CV810" s="536" t="str">
        <f t="shared" si="2944"/>
        <v/>
      </c>
      <c r="CW810" s="536" t="str">
        <f t="shared" si="2945"/>
        <v/>
      </c>
      <c r="CX810" s="535" t="str">
        <f t="shared" si="2946"/>
        <v/>
      </c>
      <c r="CY810" s="535" t="str">
        <f t="shared" si="2947"/>
        <v/>
      </c>
      <c r="CZ810" s="535" t="str">
        <f t="shared" si="2948"/>
        <v/>
      </c>
      <c r="DA810" s="535" t="str">
        <f t="shared" si="2949"/>
        <v/>
      </c>
      <c r="DB810" s="535" t="str">
        <f t="shared" si="2950"/>
        <v/>
      </c>
      <c r="DC810" s="534" t="str">
        <f t="shared" si="2951"/>
        <v/>
      </c>
      <c r="DD810" s="533" t="str">
        <f t="shared" si="2952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918</v>
      </c>
    </row>
    <row r="811" spans="1:123" s="474" customFormat="1" ht="15.75" customHeight="1" thickBot="1">
      <c r="A811" s="771" t="s">
        <v>377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 t="e">
        <f>BV20-BV31</f>
        <v>#DIV/0!</v>
      </c>
      <c r="BW811" s="772" t="e">
        <f>BW20-BW31</f>
        <v>#DIV/0!</v>
      </c>
      <c r="BX811" s="772" t="e">
        <f>BX20-BX31</f>
        <v>#DIV/0!</v>
      </c>
      <c r="BY811" s="772" t="e">
        <f>BY20-BY31</f>
        <v>#DIV/0!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378</v>
      </c>
      <c r="B812" s="773">
        <f t="shared" ref="B812:K812" si="2964">SUM(B772:B776,B781:B785,B790:B811)</f>
        <v>0</v>
      </c>
      <c r="C812" s="773">
        <f t="shared" si="2964"/>
        <v>0</v>
      </c>
      <c r="D812" s="773">
        <f t="shared" si="2964"/>
        <v>0</v>
      </c>
      <c r="E812" s="773">
        <f t="shared" si="2964"/>
        <v>0</v>
      </c>
      <c r="F812" s="773">
        <f t="shared" si="2964"/>
        <v>0</v>
      </c>
      <c r="G812" s="773">
        <f t="shared" si="2964"/>
        <v>0</v>
      </c>
      <c r="H812" s="773">
        <f t="shared" si="2964"/>
        <v>0</v>
      </c>
      <c r="I812" s="773">
        <f t="shared" si="2964"/>
        <v>0</v>
      </c>
      <c r="J812" s="773">
        <f t="shared" si="2964"/>
        <v>0</v>
      </c>
      <c r="K812" s="773">
        <f t="shared" si="2964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5">SUM(T772:T776,T781:T785,T790:T811)</f>
        <v>0</v>
      </c>
      <c r="U812" s="773">
        <f t="shared" si="2965"/>
        <v>0</v>
      </c>
      <c r="V812" s="773">
        <f t="shared" si="2965"/>
        <v>0</v>
      </c>
      <c r="W812" s="773">
        <f t="shared" si="2965"/>
        <v>0</v>
      </c>
      <c r="X812" s="773">
        <f t="shared" si="2965"/>
        <v>0</v>
      </c>
      <c r="Y812" s="773">
        <f t="shared" si="2965"/>
        <v>0</v>
      </c>
      <c r="Z812" s="773">
        <f t="shared" si="2965"/>
        <v>0</v>
      </c>
      <c r="AA812" s="773">
        <f t="shared" si="2965"/>
        <v>0</v>
      </c>
      <c r="AB812" s="773">
        <f t="shared" si="2965"/>
        <v>0</v>
      </c>
      <c r="AC812" s="773">
        <f t="shared" si="2965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6">SUM(AL772:AL776,AL781:AL785,AL790:AL811)</f>
        <v>0</v>
      </c>
      <c r="AM812" s="773">
        <f t="shared" si="2966"/>
        <v>0</v>
      </c>
      <c r="AN812" s="773">
        <f t="shared" si="2966"/>
        <v>0</v>
      </c>
      <c r="AO812" s="773">
        <f>SUM(AO772:AO776,AO781:AO785,AO790:AO811)</f>
        <v>0</v>
      </c>
      <c r="AP812" s="773">
        <f t="shared" si="2966"/>
        <v>0</v>
      </c>
      <c r="AQ812" s="773">
        <f t="shared" si="2966"/>
        <v>0</v>
      </c>
      <c r="AR812" s="773">
        <f t="shared" si="2966"/>
        <v>0</v>
      </c>
      <c r="AS812" s="773">
        <f t="shared" si="2966"/>
        <v>0</v>
      </c>
      <c r="AT812" s="773">
        <f t="shared" si="2966"/>
        <v>0</v>
      </c>
      <c r="AU812" s="773">
        <f t="shared" si="2966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7">SUM(BD772:BD776,BD781:BD785,BD790:BD811)</f>
        <v>0</v>
      </c>
      <c r="BE812" s="773">
        <f t="shared" si="2967"/>
        <v>0</v>
      </c>
      <c r="BF812" s="773">
        <f t="shared" si="2967"/>
        <v>0</v>
      </c>
      <c r="BG812" s="773">
        <f t="shared" si="2967"/>
        <v>0</v>
      </c>
      <c r="BH812" s="773">
        <f t="shared" si="2967"/>
        <v>0</v>
      </c>
      <c r="BI812" s="773">
        <f t="shared" si="2967"/>
        <v>0</v>
      </c>
      <c r="BJ812" s="773">
        <f t="shared" si="2967"/>
        <v>0</v>
      </c>
      <c r="BK812" s="773">
        <f t="shared" si="2967"/>
        <v>0</v>
      </c>
      <c r="BL812" s="773">
        <f t="shared" si="2967"/>
        <v>0</v>
      </c>
      <c r="BM812" s="773">
        <f t="shared" si="2967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8"/>
        <v>0</v>
      </c>
      <c r="CG812" s="989">
        <f t="shared" si="2968"/>
        <v>0</v>
      </c>
      <c r="CH812" s="990">
        <f t="shared" si="2968"/>
        <v>0</v>
      </c>
      <c r="CI812" s="990">
        <f t="shared" si="2968"/>
        <v>0</v>
      </c>
      <c r="CJ812" s="989">
        <f t="shared" si="2968"/>
        <v>0</v>
      </c>
      <c r="CK812" s="989">
        <f t="shared" si="2968"/>
        <v>0</v>
      </c>
      <c r="CL812" s="989">
        <f t="shared" si="2968"/>
        <v>0</v>
      </c>
      <c r="CM812" s="988">
        <f t="shared" si="2968"/>
        <v>0</v>
      </c>
      <c r="CN812" s="533" t="str">
        <f t="shared" ref="CN812:DD812" si="2969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69"/>
        <v/>
      </c>
      <c r="CP812" s="535" t="str">
        <f t="shared" si="2969"/>
        <v/>
      </c>
      <c r="CQ812" s="535" t="str">
        <f t="shared" si="2969"/>
        <v/>
      </c>
      <c r="CR812" s="535">
        <f t="shared" si="2969"/>
        <v>0</v>
      </c>
      <c r="CS812" s="535">
        <f t="shared" si="2969"/>
        <v>0</v>
      </c>
      <c r="CT812" s="535">
        <f t="shared" si="2969"/>
        <v>0</v>
      </c>
      <c r="CU812" s="536">
        <f t="shared" si="2969"/>
        <v>0</v>
      </c>
      <c r="CV812" s="536">
        <f t="shared" si="2969"/>
        <v>0</v>
      </c>
      <c r="CW812" s="536">
        <f t="shared" si="2969"/>
        <v>0</v>
      </c>
      <c r="CX812" s="535">
        <f t="shared" si="2969"/>
        <v>0</v>
      </c>
      <c r="CY812" s="535">
        <f t="shared" si="2969"/>
        <v>0</v>
      </c>
      <c r="CZ812" s="535">
        <f t="shared" si="2969"/>
        <v>0</v>
      </c>
      <c r="DA812" s="535">
        <f t="shared" si="2969"/>
        <v>0</v>
      </c>
      <c r="DB812" s="535" t="str">
        <f t="shared" si="2969"/>
        <v/>
      </c>
      <c r="DC812" s="534" t="str">
        <f t="shared" si="2969"/>
        <v/>
      </c>
      <c r="DD812" s="533" t="str">
        <f t="shared" si="2969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379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380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381</v>
      </c>
      <c r="B820" s="779">
        <f t="shared" ref="B820:K820" si="2970">SUM(B89)</f>
        <v>0</v>
      </c>
      <c r="C820" s="779">
        <f t="shared" si="2970"/>
        <v>0</v>
      </c>
      <c r="D820" s="779">
        <f t="shared" si="2970"/>
        <v>0</v>
      </c>
      <c r="E820" s="779">
        <f t="shared" si="2970"/>
        <v>0</v>
      </c>
      <c r="F820" s="779">
        <f t="shared" si="2970"/>
        <v>0</v>
      </c>
      <c r="G820" s="779">
        <f t="shared" si="2970"/>
        <v>0</v>
      </c>
      <c r="H820" s="779">
        <f t="shared" si="2970"/>
        <v>0</v>
      </c>
      <c r="I820" s="779">
        <f t="shared" si="2970"/>
        <v>0</v>
      </c>
      <c r="J820" s="779">
        <f t="shared" si="2970"/>
        <v>0</v>
      </c>
      <c r="K820" s="779">
        <f t="shared" si="2970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1">SUM(T89)</f>
        <v>0</v>
      </c>
      <c r="U820" s="779">
        <f t="shared" si="2971"/>
        <v>0</v>
      </c>
      <c r="V820" s="779">
        <f t="shared" si="2971"/>
        <v>0</v>
      </c>
      <c r="W820" s="779">
        <f t="shared" si="2971"/>
        <v>0</v>
      </c>
      <c r="X820" s="779">
        <f t="shared" si="2971"/>
        <v>0</v>
      </c>
      <c r="Y820" s="779">
        <f t="shared" si="2971"/>
        <v>0</v>
      </c>
      <c r="Z820" s="779">
        <f t="shared" si="2971"/>
        <v>0</v>
      </c>
      <c r="AA820" s="779">
        <f t="shared" si="2971"/>
        <v>0</v>
      </c>
      <c r="AB820" s="779">
        <f t="shared" si="2971"/>
        <v>0</v>
      </c>
      <c r="AC820" s="779">
        <f t="shared" si="2971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2">SUM(AL89)</f>
        <v>0</v>
      </c>
      <c r="AM820" s="779">
        <f t="shared" si="2972"/>
        <v>0</v>
      </c>
      <c r="AN820" s="779">
        <f t="shared" si="2972"/>
        <v>0</v>
      </c>
      <c r="AO820" s="779">
        <f t="shared" si="2972"/>
        <v>0</v>
      </c>
      <c r="AP820" s="779">
        <f t="shared" si="2972"/>
        <v>0</v>
      </c>
      <c r="AQ820" s="779">
        <f t="shared" si="2972"/>
        <v>0</v>
      </c>
      <c r="AR820" s="779">
        <f t="shared" si="2972"/>
        <v>0</v>
      </c>
      <c r="AS820" s="779">
        <f t="shared" si="2972"/>
        <v>0</v>
      </c>
      <c r="AT820" s="779">
        <f t="shared" si="2972"/>
        <v>0</v>
      </c>
      <c r="AU820" s="779">
        <f t="shared" si="2972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3">SUM(BD89)</f>
        <v>0</v>
      </c>
      <c r="BE820" s="779">
        <f t="shared" si="2973"/>
        <v>0</v>
      </c>
      <c r="BF820" s="779">
        <f t="shared" si="2973"/>
        <v>0</v>
      </c>
      <c r="BG820" s="779">
        <f t="shared" si="2973"/>
        <v>0</v>
      </c>
      <c r="BH820" s="779">
        <f t="shared" si="2973"/>
        <v>0</v>
      </c>
      <c r="BI820" s="779">
        <f t="shared" si="2973"/>
        <v>0</v>
      </c>
      <c r="BJ820" s="779">
        <f t="shared" si="2973"/>
        <v>0</v>
      </c>
      <c r="BK820" s="779">
        <f t="shared" si="2973"/>
        <v>0</v>
      </c>
      <c r="BL820" s="779">
        <f t="shared" si="2973"/>
        <v>0</v>
      </c>
      <c r="BM820" s="779">
        <f t="shared" si="2973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4">SUM(BV89)</f>
        <v>0</v>
      </c>
      <c r="BW820" s="786">
        <f t="shared" si="2974"/>
        <v>0</v>
      </c>
      <c r="BX820" s="786">
        <f t="shared" si="2974"/>
        <v>0</v>
      </c>
      <c r="BY820" s="786">
        <f t="shared" si="2974"/>
        <v>0</v>
      </c>
      <c r="BZ820" s="607">
        <f t="shared" ref="BZ820:BZ828" si="2975">IF(DE820&lt;3,"",(SUM(B820:R820)-MIN(B820:R820)-MAX(B820:R820))/(DE820-2))</f>
        <v>0</v>
      </c>
      <c r="CA820" s="607">
        <f t="shared" ref="CA820:CA828" si="2976">IF(DF820&lt;3,"",(SUM(T820:AJ820)-MIN(T820:AJ820)-MAX(T820:AJ820))/(DF820-2))</f>
        <v>0</v>
      </c>
      <c r="CB820" s="607">
        <f t="shared" ref="CB820:CB828" si="2977">IF(DG820&lt;3,"",(SUM(AL820:BB820)-MIN(AL820:BB820)-MAX(AL820:BB820))/(DG820-2))</f>
        <v>0</v>
      </c>
      <c r="CC820" s="673">
        <f t="shared" ref="CC820:CC828" si="2978">IF(DH820&lt;3,"",(SUM(BD820:BT820)-MIN(BD820:BT820)-MAX(BD820:BT820))/(DH820-2))</f>
        <v>0</v>
      </c>
      <c r="CD820" s="991">
        <f t="shared" ref="CD820:CM820" si="297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79"/>
        <v>0</v>
      </c>
      <c r="CF820" s="992">
        <f t="shared" si="2979"/>
        <v>0</v>
      </c>
      <c r="CG820" s="992">
        <f t="shared" si="2979"/>
        <v>0</v>
      </c>
      <c r="CH820" s="993">
        <f t="shared" si="2979"/>
        <v>0</v>
      </c>
      <c r="CI820" s="993">
        <f t="shared" si="2979"/>
        <v>0</v>
      </c>
      <c r="CJ820" s="992">
        <f t="shared" si="2979"/>
        <v>0</v>
      </c>
      <c r="CK820" s="992">
        <f t="shared" si="2979"/>
        <v>0</v>
      </c>
      <c r="CL820" s="992">
        <f t="shared" si="2979"/>
        <v>0</v>
      </c>
      <c r="CM820" s="991">
        <f t="shared" si="2979"/>
        <v>0</v>
      </c>
      <c r="CN820" s="521" t="str">
        <f t="shared" ref="CN820:CN828" si="2980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1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7">COUNT(B820:R820)</f>
        <v>10</v>
      </c>
      <c r="DF820" s="95">
        <f t="shared" ref="DF820:DF828" si="2998">COUNT(T820:AJ820)</f>
        <v>10</v>
      </c>
      <c r="DG820" s="95">
        <f t="shared" ref="DG820:DG828" si="2999">COUNT(AL820:BB820)</f>
        <v>10</v>
      </c>
      <c r="DH820" s="95">
        <f t="shared" ref="DH820:DH828" si="3000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382</v>
      </c>
      <c r="B821" s="779">
        <f t="shared" ref="B821:K821" si="3001">SUM(B90)</f>
        <v>0</v>
      </c>
      <c r="C821" s="779">
        <f t="shared" si="3001"/>
        <v>0</v>
      </c>
      <c r="D821" s="779">
        <f t="shared" si="3001"/>
        <v>0</v>
      </c>
      <c r="E821" s="779">
        <f t="shared" si="3001"/>
        <v>0</v>
      </c>
      <c r="F821" s="779">
        <f t="shared" si="3001"/>
        <v>0</v>
      </c>
      <c r="G821" s="779">
        <f t="shared" si="3001"/>
        <v>0</v>
      </c>
      <c r="H821" s="779">
        <f t="shared" si="3001"/>
        <v>0</v>
      </c>
      <c r="I821" s="779">
        <f t="shared" si="3001"/>
        <v>0</v>
      </c>
      <c r="J821" s="779">
        <f t="shared" si="3001"/>
        <v>0</v>
      </c>
      <c r="K821" s="779">
        <f t="shared" si="3001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2">SUM(T90)</f>
        <v>0</v>
      </c>
      <c r="U821" s="779">
        <f t="shared" si="3002"/>
        <v>0</v>
      </c>
      <c r="V821" s="779">
        <f t="shared" si="3002"/>
        <v>0</v>
      </c>
      <c r="W821" s="779">
        <f t="shared" si="3002"/>
        <v>0</v>
      </c>
      <c r="X821" s="779">
        <f t="shared" si="3002"/>
        <v>0</v>
      </c>
      <c r="Y821" s="779">
        <f t="shared" si="3002"/>
        <v>0</v>
      </c>
      <c r="Z821" s="779">
        <f t="shared" si="3002"/>
        <v>0</v>
      </c>
      <c r="AA821" s="779">
        <f t="shared" si="3002"/>
        <v>0</v>
      </c>
      <c r="AB821" s="779">
        <f t="shared" si="3002"/>
        <v>0</v>
      </c>
      <c r="AC821" s="779">
        <f t="shared" si="3002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3">SUM(AL90)</f>
        <v>0</v>
      </c>
      <c r="AM821" s="779">
        <f t="shared" si="3003"/>
        <v>0</v>
      </c>
      <c r="AN821" s="779">
        <f t="shared" si="3003"/>
        <v>0</v>
      </c>
      <c r="AO821" s="779">
        <f t="shared" si="3003"/>
        <v>0</v>
      </c>
      <c r="AP821" s="779">
        <f t="shared" si="3003"/>
        <v>0</v>
      </c>
      <c r="AQ821" s="779">
        <f t="shared" si="3003"/>
        <v>0</v>
      </c>
      <c r="AR821" s="779">
        <f t="shared" si="3003"/>
        <v>0</v>
      </c>
      <c r="AS821" s="779">
        <f t="shared" si="3003"/>
        <v>0</v>
      </c>
      <c r="AT821" s="779">
        <f t="shared" si="3003"/>
        <v>0</v>
      </c>
      <c r="AU821" s="779">
        <f t="shared" si="3003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4">SUM(BD90)</f>
        <v>0</v>
      </c>
      <c r="BE821" s="779">
        <f t="shared" si="3004"/>
        <v>0</v>
      </c>
      <c r="BF821" s="779">
        <f t="shared" si="3004"/>
        <v>0</v>
      </c>
      <c r="BG821" s="779">
        <f t="shared" si="3004"/>
        <v>0</v>
      </c>
      <c r="BH821" s="779">
        <f t="shared" si="3004"/>
        <v>0</v>
      </c>
      <c r="BI821" s="779">
        <f t="shared" si="3004"/>
        <v>0</v>
      </c>
      <c r="BJ821" s="779">
        <f t="shared" si="3004"/>
        <v>0</v>
      </c>
      <c r="BK821" s="779">
        <f t="shared" si="3004"/>
        <v>0</v>
      </c>
      <c r="BL821" s="779">
        <f t="shared" si="3004"/>
        <v>0</v>
      </c>
      <c r="BM821" s="779">
        <f t="shared" si="3004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4"/>
        <v>0</v>
      </c>
      <c r="BW821" s="786">
        <f t="shared" si="2974"/>
        <v>0</v>
      </c>
      <c r="BX821" s="786">
        <f t="shared" si="2974"/>
        <v>0</v>
      </c>
      <c r="BY821" s="786">
        <f t="shared" si="2974"/>
        <v>0</v>
      </c>
      <c r="BZ821" s="607">
        <f t="shared" si="2975"/>
        <v>0</v>
      </c>
      <c r="CA821" s="607">
        <f t="shared" si="2976"/>
        <v>0</v>
      </c>
      <c r="CB821" s="607">
        <f t="shared" si="2977"/>
        <v>0</v>
      </c>
      <c r="CC821" s="673">
        <f t="shared" si="2978"/>
        <v>0</v>
      </c>
      <c r="CD821" s="991">
        <f t="shared" ref="CD821:CD828" si="300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6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6"/>
        <v>0</v>
      </c>
      <c r="CG821" s="992">
        <f t="shared" si="3006"/>
        <v>0</v>
      </c>
      <c r="CH821" s="993">
        <f t="shared" si="3006"/>
        <v>0</v>
      </c>
      <c r="CI821" s="993">
        <f t="shared" si="3006"/>
        <v>0</v>
      </c>
      <c r="CJ821" s="992">
        <f t="shared" si="3006"/>
        <v>0</v>
      </c>
      <c r="CK821" s="992">
        <f t="shared" si="3006"/>
        <v>0</v>
      </c>
      <c r="CL821" s="992">
        <f t="shared" si="3006"/>
        <v>0</v>
      </c>
      <c r="CM821" s="991">
        <f t="shared" si="3006"/>
        <v>0</v>
      </c>
      <c r="CN821" s="521" t="str">
        <f t="shared" si="2980"/>
        <v/>
      </c>
      <c r="CO821" s="522" t="str">
        <f t="shared" si="2981"/>
        <v/>
      </c>
      <c r="CP821" s="523" t="str">
        <f t="shared" si="2982"/>
        <v/>
      </c>
      <c r="CQ821" s="523" t="str">
        <f t="shared" si="2983"/>
        <v/>
      </c>
      <c r="CR821" s="523">
        <f t="shared" si="2984"/>
        <v>0</v>
      </c>
      <c r="CS821" s="523">
        <f t="shared" si="2985"/>
        <v>0</v>
      </c>
      <c r="CT821" s="523">
        <f t="shared" si="2986"/>
        <v>0</v>
      </c>
      <c r="CU821" s="524">
        <f t="shared" si="2987"/>
        <v>0</v>
      </c>
      <c r="CV821" s="524">
        <f t="shared" si="2988"/>
        <v>0</v>
      </c>
      <c r="CW821" s="524">
        <f t="shared" si="2989"/>
        <v>0</v>
      </c>
      <c r="CX821" s="523">
        <f t="shared" si="2990"/>
        <v>0</v>
      </c>
      <c r="CY821" s="523">
        <f t="shared" si="2991"/>
        <v>0</v>
      </c>
      <c r="CZ821" s="523">
        <f t="shared" si="2992"/>
        <v>0</v>
      </c>
      <c r="DA821" s="523">
        <f t="shared" si="2993"/>
        <v>0</v>
      </c>
      <c r="DB821" s="523" t="str">
        <f t="shared" si="2994"/>
        <v/>
      </c>
      <c r="DC821" s="522" t="str">
        <f t="shared" si="2995"/>
        <v/>
      </c>
      <c r="DD821" s="521" t="str">
        <f t="shared" si="2996"/>
        <v/>
      </c>
      <c r="DE821" s="635">
        <f t="shared" si="2997"/>
        <v>10</v>
      </c>
      <c r="DF821" s="95">
        <f t="shared" si="2998"/>
        <v>10</v>
      </c>
      <c r="DG821" s="95">
        <f t="shared" si="2999"/>
        <v>10</v>
      </c>
      <c r="DH821" s="95">
        <f t="shared" si="3000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383</v>
      </c>
      <c r="B822" s="779">
        <f t="shared" ref="B822:K822" si="3007">SUM(B116)</f>
        <v>0</v>
      </c>
      <c r="C822" s="779">
        <f t="shared" si="3007"/>
        <v>0</v>
      </c>
      <c r="D822" s="779">
        <f t="shared" si="3007"/>
        <v>0</v>
      </c>
      <c r="E822" s="779">
        <f t="shared" si="3007"/>
        <v>0</v>
      </c>
      <c r="F822" s="779">
        <f t="shared" si="3007"/>
        <v>0</v>
      </c>
      <c r="G822" s="779">
        <f t="shared" si="3007"/>
        <v>0</v>
      </c>
      <c r="H822" s="779">
        <f t="shared" si="3007"/>
        <v>0</v>
      </c>
      <c r="I822" s="779">
        <f t="shared" si="3007"/>
        <v>0</v>
      </c>
      <c r="J822" s="779">
        <f t="shared" si="3007"/>
        <v>0</v>
      </c>
      <c r="K822" s="779">
        <f t="shared" si="3007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8">SUM(T116)</f>
        <v>0</v>
      </c>
      <c r="U822" s="779">
        <f t="shared" si="3008"/>
        <v>0</v>
      </c>
      <c r="V822" s="779">
        <f t="shared" si="3008"/>
        <v>0</v>
      </c>
      <c r="W822" s="779">
        <f t="shared" si="3008"/>
        <v>0</v>
      </c>
      <c r="X822" s="779">
        <f t="shared" si="3008"/>
        <v>0</v>
      </c>
      <c r="Y822" s="779">
        <f t="shared" si="3008"/>
        <v>0</v>
      </c>
      <c r="Z822" s="779">
        <f t="shared" si="3008"/>
        <v>0</v>
      </c>
      <c r="AA822" s="779">
        <f t="shared" si="3008"/>
        <v>0</v>
      </c>
      <c r="AB822" s="779">
        <f t="shared" si="3008"/>
        <v>0</v>
      </c>
      <c r="AC822" s="779">
        <f t="shared" si="3008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09">SUM(AL116)</f>
        <v>0</v>
      </c>
      <c r="AM822" s="779">
        <f t="shared" si="3009"/>
        <v>0</v>
      </c>
      <c r="AN822" s="779">
        <f t="shared" si="3009"/>
        <v>0</v>
      </c>
      <c r="AO822" s="779">
        <f t="shared" si="3009"/>
        <v>0</v>
      </c>
      <c r="AP822" s="779">
        <f t="shared" si="3009"/>
        <v>0</v>
      </c>
      <c r="AQ822" s="779">
        <f t="shared" si="3009"/>
        <v>0</v>
      </c>
      <c r="AR822" s="779">
        <f t="shared" si="3009"/>
        <v>0</v>
      </c>
      <c r="AS822" s="779">
        <f t="shared" si="3009"/>
        <v>0</v>
      </c>
      <c r="AT822" s="779">
        <f t="shared" si="3009"/>
        <v>0</v>
      </c>
      <c r="AU822" s="779">
        <f t="shared" si="3009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0">SUM(BD116)</f>
        <v>0</v>
      </c>
      <c r="BE822" s="779">
        <f t="shared" si="3010"/>
        <v>0</v>
      </c>
      <c r="BF822" s="779">
        <f t="shared" si="3010"/>
        <v>0</v>
      </c>
      <c r="BG822" s="779">
        <f t="shared" si="3010"/>
        <v>0</v>
      </c>
      <c r="BH822" s="779">
        <f t="shared" si="3010"/>
        <v>0</v>
      </c>
      <c r="BI822" s="779">
        <f t="shared" si="3010"/>
        <v>0</v>
      </c>
      <c r="BJ822" s="779">
        <f t="shared" si="3010"/>
        <v>0</v>
      </c>
      <c r="BK822" s="779">
        <f t="shared" si="3010"/>
        <v>0</v>
      </c>
      <c r="BL822" s="779">
        <f t="shared" si="3010"/>
        <v>0</v>
      </c>
      <c r="BM822" s="779">
        <f t="shared" si="3010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1">SUM(BV116)</f>
        <v>0</v>
      </c>
      <c r="BW822" s="786">
        <f t="shared" si="3011"/>
        <v>0</v>
      </c>
      <c r="BX822" s="786">
        <f t="shared" si="3011"/>
        <v>0</v>
      </c>
      <c r="BY822" s="786">
        <f t="shared" si="3011"/>
        <v>0</v>
      </c>
      <c r="BZ822" s="607">
        <f t="shared" si="2975"/>
        <v>0</v>
      </c>
      <c r="CA822" s="607">
        <f t="shared" si="2976"/>
        <v>0</v>
      </c>
      <c r="CB822" s="607">
        <f t="shared" si="2977"/>
        <v>0</v>
      </c>
      <c r="CC822" s="673">
        <f t="shared" si="2978"/>
        <v>0</v>
      </c>
      <c r="CD822" s="991">
        <f t="shared" si="3005"/>
        <v>0</v>
      </c>
      <c r="CE822" s="992">
        <f t="shared" si="3006"/>
        <v>0</v>
      </c>
      <c r="CF822" s="992">
        <f t="shared" si="3006"/>
        <v>0</v>
      </c>
      <c r="CG822" s="992">
        <f t="shared" si="3006"/>
        <v>0</v>
      </c>
      <c r="CH822" s="993">
        <f t="shared" si="3006"/>
        <v>0</v>
      </c>
      <c r="CI822" s="993">
        <f t="shared" si="3006"/>
        <v>0</v>
      </c>
      <c r="CJ822" s="992">
        <f t="shared" si="3006"/>
        <v>0</v>
      </c>
      <c r="CK822" s="992">
        <f t="shared" si="3006"/>
        <v>0</v>
      </c>
      <c r="CL822" s="992">
        <f t="shared" si="3006"/>
        <v>0</v>
      </c>
      <c r="CM822" s="991">
        <f t="shared" si="3006"/>
        <v>0</v>
      </c>
      <c r="CN822" s="521" t="str">
        <f t="shared" si="2980"/>
        <v/>
      </c>
      <c r="CO822" s="522" t="str">
        <f t="shared" si="2981"/>
        <v/>
      </c>
      <c r="CP822" s="523" t="str">
        <f t="shared" si="2982"/>
        <v/>
      </c>
      <c r="CQ822" s="523" t="str">
        <f t="shared" si="2983"/>
        <v/>
      </c>
      <c r="CR822" s="523">
        <f t="shared" si="2984"/>
        <v>0</v>
      </c>
      <c r="CS822" s="523">
        <f t="shared" si="2985"/>
        <v>0</v>
      </c>
      <c r="CT822" s="523">
        <f t="shared" si="2986"/>
        <v>0</v>
      </c>
      <c r="CU822" s="524">
        <f t="shared" si="2987"/>
        <v>0</v>
      </c>
      <c r="CV822" s="524">
        <f t="shared" si="2988"/>
        <v>0</v>
      </c>
      <c r="CW822" s="524">
        <f t="shared" si="2989"/>
        <v>0</v>
      </c>
      <c r="CX822" s="523">
        <f t="shared" si="2990"/>
        <v>0</v>
      </c>
      <c r="CY822" s="523">
        <f t="shared" si="2991"/>
        <v>0</v>
      </c>
      <c r="CZ822" s="523">
        <f t="shared" si="2992"/>
        <v>0</v>
      </c>
      <c r="DA822" s="523">
        <f t="shared" si="2993"/>
        <v>0</v>
      </c>
      <c r="DB822" s="523" t="str">
        <f t="shared" si="2994"/>
        <v/>
      </c>
      <c r="DC822" s="522" t="str">
        <f t="shared" si="2995"/>
        <v/>
      </c>
      <c r="DD822" s="521" t="str">
        <f t="shared" si="2996"/>
        <v/>
      </c>
      <c r="DE822" s="635">
        <f t="shared" si="2997"/>
        <v>10</v>
      </c>
      <c r="DF822" s="95">
        <f t="shared" si="2998"/>
        <v>10</v>
      </c>
      <c r="DG822" s="95">
        <f t="shared" si="2999"/>
        <v>10</v>
      </c>
      <c r="DH822" s="95">
        <f t="shared" si="3000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384</v>
      </c>
      <c r="B823" s="779">
        <f t="shared" ref="B823:K823" si="3012">SUM(B117)</f>
        <v>0</v>
      </c>
      <c r="C823" s="779">
        <f t="shared" si="3012"/>
        <v>0</v>
      </c>
      <c r="D823" s="779">
        <f t="shared" si="3012"/>
        <v>0</v>
      </c>
      <c r="E823" s="779">
        <f t="shared" si="3012"/>
        <v>0</v>
      </c>
      <c r="F823" s="779">
        <f t="shared" si="3012"/>
        <v>0</v>
      </c>
      <c r="G823" s="779">
        <f t="shared" si="3012"/>
        <v>0</v>
      </c>
      <c r="H823" s="779">
        <f t="shared" si="3012"/>
        <v>0</v>
      </c>
      <c r="I823" s="779">
        <f t="shared" si="3012"/>
        <v>0</v>
      </c>
      <c r="J823" s="779">
        <f t="shared" si="3012"/>
        <v>0</v>
      </c>
      <c r="K823" s="779">
        <f t="shared" si="3012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3">SUM(T117)</f>
        <v>0</v>
      </c>
      <c r="U823" s="779">
        <f t="shared" si="3013"/>
        <v>0</v>
      </c>
      <c r="V823" s="779">
        <f t="shared" si="3013"/>
        <v>0</v>
      </c>
      <c r="W823" s="779">
        <f t="shared" si="3013"/>
        <v>0</v>
      </c>
      <c r="X823" s="779">
        <f t="shared" si="3013"/>
        <v>0</v>
      </c>
      <c r="Y823" s="779">
        <f t="shared" si="3013"/>
        <v>0</v>
      </c>
      <c r="Z823" s="779">
        <f t="shared" si="3013"/>
        <v>0</v>
      </c>
      <c r="AA823" s="779">
        <f t="shared" si="3013"/>
        <v>0</v>
      </c>
      <c r="AB823" s="779">
        <f t="shared" si="3013"/>
        <v>0</v>
      </c>
      <c r="AC823" s="779">
        <f t="shared" si="3013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4">SUM(AL117)</f>
        <v>0</v>
      </c>
      <c r="AM823" s="779">
        <f t="shared" si="3014"/>
        <v>0</v>
      </c>
      <c r="AN823" s="779">
        <f t="shared" si="3014"/>
        <v>0</v>
      </c>
      <c r="AO823" s="779">
        <f t="shared" si="3014"/>
        <v>0</v>
      </c>
      <c r="AP823" s="779">
        <f t="shared" si="3014"/>
        <v>0</v>
      </c>
      <c r="AQ823" s="779">
        <f t="shared" si="3014"/>
        <v>0</v>
      </c>
      <c r="AR823" s="779">
        <f t="shared" si="3014"/>
        <v>0</v>
      </c>
      <c r="AS823" s="779">
        <f t="shared" si="3014"/>
        <v>0</v>
      </c>
      <c r="AT823" s="779">
        <f t="shared" si="3014"/>
        <v>0</v>
      </c>
      <c r="AU823" s="779">
        <f t="shared" si="3014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0"/>
        <v>0</v>
      </c>
      <c r="BE823" s="779">
        <f t="shared" si="3010"/>
        <v>0</v>
      </c>
      <c r="BF823" s="779">
        <f t="shared" si="3010"/>
        <v>0</v>
      </c>
      <c r="BG823" s="779">
        <f t="shared" si="3010"/>
        <v>0</v>
      </c>
      <c r="BH823" s="779">
        <f t="shared" si="3010"/>
        <v>0</v>
      </c>
      <c r="BI823" s="779">
        <f t="shared" si="3010"/>
        <v>0</v>
      </c>
      <c r="BJ823" s="779">
        <f t="shared" si="3010"/>
        <v>0</v>
      </c>
      <c r="BK823" s="779">
        <f t="shared" si="3010"/>
        <v>0</v>
      </c>
      <c r="BL823" s="779">
        <f t="shared" si="3010"/>
        <v>0</v>
      </c>
      <c r="BM823" s="779">
        <f t="shared" si="3010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1"/>
        <v>0</v>
      </c>
      <c r="BW823" s="786">
        <f t="shared" si="3011"/>
        <v>0</v>
      </c>
      <c r="BX823" s="786">
        <f t="shared" si="3011"/>
        <v>0</v>
      </c>
      <c r="BY823" s="786">
        <f t="shared" si="3011"/>
        <v>0</v>
      </c>
      <c r="BZ823" s="607">
        <f t="shared" si="2975"/>
        <v>0</v>
      </c>
      <c r="CA823" s="607">
        <f t="shared" si="2976"/>
        <v>0</v>
      </c>
      <c r="CB823" s="607">
        <f t="shared" si="2977"/>
        <v>0</v>
      </c>
      <c r="CC823" s="673">
        <f t="shared" si="2978"/>
        <v>0</v>
      </c>
      <c r="CD823" s="991">
        <f t="shared" si="3005"/>
        <v>0</v>
      </c>
      <c r="CE823" s="992">
        <f t="shared" si="3006"/>
        <v>0</v>
      </c>
      <c r="CF823" s="992">
        <f t="shared" si="3006"/>
        <v>0</v>
      </c>
      <c r="CG823" s="992">
        <f t="shared" si="3006"/>
        <v>0</v>
      </c>
      <c r="CH823" s="993">
        <f t="shared" si="3006"/>
        <v>0</v>
      </c>
      <c r="CI823" s="993">
        <f t="shared" si="3006"/>
        <v>0</v>
      </c>
      <c r="CJ823" s="992">
        <f t="shared" si="3006"/>
        <v>0</v>
      </c>
      <c r="CK823" s="992">
        <f t="shared" si="3006"/>
        <v>0</v>
      </c>
      <c r="CL823" s="992">
        <f t="shared" si="3006"/>
        <v>0</v>
      </c>
      <c r="CM823" s="991">
        <f t="shared" si="3006"/>
        <v>0</v>
      </c>
      <c r="CN823" s="521" t="str">
        <f t="shared" si="2980"/>
        <v/>
      </c>
      <c r="CO823" s="522" t="str">
        <f t="shared" si="2981"/>
        <v/>
      </c>
      <c r="CP823" s="523" t="str">
        <f t="shared" si="2982"/>
        <v/>
      </c>
      <c r="CQ823" s="523" t="str">
        <f t="shared" si="2983"/>
        <v/>
      </c>
      <c r="CR823" s="523">
        <f t="shared" si="2984"/>
        <v>0</v>
      </c>
      <c r="CS823" s="523">
        <f t="shared" si="2985"/>
        <v>0</v>
      </c>
      <c r="CT823" s="523">
        <f t="shared" si="2986"/>
        <v>0</v>
      </c>
      <c r="CU823" s="524">
        <f t="shared" si="2987"/>
        <v>0</v>
      </c>
      <c r="CV823" s="524">
        <f t="shared" si="2988"/>
        <v>0</v>
      </c>
      <c r="CW823" s="524">
        <f t="shared" si="2989"/>
        <v>0</v>
      </c>
      <c r="CX823" s="523">
        <f t="shared" si="2990"/>
        <v>0</v>
      </c>
      <c r="CY823" s="523">
        <f t="shared" si="2991"/>
        <v>0</v>
      </c>
      <c r="CZ823" s="523">
        <f t="shared" si="2992"/>
        <v>0</v>
      </c>
      <c r="DA823" s="523">
        <f t="shared" si="2993"/>
        <v>0</v>
      </c>
      <c r="DB823" s="523" t="str">
        <f t="shared" si="2994"/>
        <v/>
      </c>
      <c r="DC823" s="522" t="str">
        <f t="shared" si="2995"/>
        <v/>
      </c>
      <c r="DD823" s="521" t="str">
        <f t="shared" si="2996"/>
        <v/>
      </c>
      <c r="DE823" s="635">
        <f t="shared" si="2997"/>
        <v>10</v>
      </c>
      <c r="DF823" s="95">
        <f t="shared" si="2998"/>
        <v>10</v>
      </c>
      <c r="DG823" s="95">
        <f t="shared" si="2999"/>
        <v>10</v>
      </c>
      <c r="DH823" s="95">
        <f t="shared" si="3000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385</v>
      </c>
      <c r="B824" s="779">
        <f t="shared" ref="B824:K824" si="3015">SUM(B144)</f>
        <v>0</v>
      </c>
      <c r="C824" s="779">
        <f t="shared" si="3015"/>
        <v>0</v>
      </c>
      <c r="D824" s="779">
        <f t="shared" si="3015"/>
        <v>0</v>
      </c>
      <c r="E824" s="779">
        <f t="shared" si="3015"/>
        <v>0</v>
      </c>
      <c r="F824" s="779">
        <f t="shared" si="3015"/>
        <v>0</v>
      </c>
      <c r="G824" s="779">
        <f t="shared" si="3015"/>
        <v>0</v>
      </c>
      <c r="H824" s="779">
        <f t="shared" si="3015"/>
        <v>0</v>
      </c>
      <c r="I824" s="779">
        <f t="shared" si="3015"/>
        <v>0</v>
      </c>
      <c r="J824" s="779">
        <f t="shared" si="3015"/>
        <v>0</v>
      </c>
      <c r="K824" s="779">
        <f t="shared" si="3015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6">SUM(T144)</f>
        <v>0</v>
      </c>
      <c r="U824" s="779">
        <f t="shared" si="3016"/>
        <v>0</v>
      </c>
      <c r="V824" s="779">
        <f t="shared" si="3016"/>
        <v>0</v>
      </c>
      <c r="W824" s="779">
        <f t="shared" si="3016"/>
        <v>0</v>
      </c>
      <c r="X824" s="779">
        <f t="shared" si="3016"/>
        <v>0</v>
      </c>
      <c r="Y824" s="779">
        <f t="shared" si="3016"/>
        <v>0</v>
      </c>
      <c r="Z824" s="779">
        <f t="shared" si="3016"/>
        <v>0</v>
      </c>
      <c r="AA824" s="779">
        <f t="shared" si="3016"/>
        <v>0</v>
      </c>
      <c r="AB824" s="779">
        <f t="shared" si="3016"/>
        <v>0</v>
      </c>
      <c r="AC824" s="779">
        <f t="shared" si="3016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7">SUM(AL144)</f>
        <v>0</v>
      </c>
      <c r="AM824" s="779">
        <f t="shared" si="3017"/>
        <v>0</v>
      </c>
      <c r="AN824" s="779">
        <f t="shared" si="3017"/>
        <v>0</v>
      </c>
      <c r="AO824" s="779">
        <f t="shared" si="3017"/>
        <v>0</v>
      </c>
      <c r="AP824" s="779">
        <f t="shared" si="3017"/>
        <v>0</v>
      </c>
      <c r="AQ824" s="779">
        <f t="shared" si="3017"/>
        <v>0</v>
      </c>
      <c r="AR824" s="779">
        <f t="shared" si="3017"/>
        <v>0</v>
      </c>
      <c r="AS824" s="779">
        <f t="shared" si="3017"/>
        <v>0</v>
      </c>
      <c r="AT824" s="779">
        <f t="shared" si="3017"/>
        <v>0</v>
      </c>
      <c r="AU824" s="779">
        <f t="shared" si="3017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8">SUM(BD144)</f>
        <v>0</v>
      </c>
      <c r="BE824" s="779">
        <f t="shared" si="3018"/>
        <v>0</v>
      </c>
      <c r="BF824" s="779">
        <f t="shared" si="3018"/>
        <v>0</v>
      </c>
      <c r="BG824" s="779">
        <f t="shared" si="3018"/>
        <v>0</v>
      </c>
      <c r="BH824" s="779">
        <f t="shared" si="3018"/>
        <v>0</v>
      </c>
      <c r="BI824" s="779">
        <f t="shared" si="3018"/>
        <v>0</v>
      </c>
      <c r="BJ824" s="779">
        <f t="shared" si="3018"/>
        <v>0</v>
      </c>
      <c r="BK824" s="779">
        <f t="shared" si="3018"/>
        <v>0</v>
      </c>
      <c r="BL824" s="779">
        <f t="shared" si="3018"/>
        <v>0</v>
      </c>
      <c r="BM824" s="779">
        <f t="shared" si="3018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19">SUM(BV144)</f>
        <v>0</v>
      </c>
      <c r="BW824" s="786">
        <f t="shared" si="3019"/>
        <v>0</v>
      </c>
      <c r="BX824" s="786">
        <f t="shared" si="3019"/>
        <v>0</v>
      </c>
      <c r="BY824" s="786">
        <f t="shared" si="3019"/>
        <v>0</v>
      </c>
      <c r="BZ824" s="607">
        <f t="shared" si="2975"/>
        <v>0</v>
      </c>
      <c r="CA824" s="607">
        <f t="shared" si="2976"/>
        <v>0</v>
      </c>
      <c r="CB824" s="607">
        <f t="shared" si="2977"/>
        <v>0</v>
      </c>
      <c r="CC824" s="673">
        <f t="shared" si="2978"/>
        <v>0</v>
      </c>
      <c r="CD824" s="991">
        <f t="shared" si="3005"/>
        <v>0</v>
      </c>
      <c r="CE824" s="992">
        <f t="shared" si="3006"/>
        <v>0</v>
      </c>
      <c r="CF824" s="992">
        <f t="shared" si="3006"/>
        <v>0</v>
      </c>
      <c r="CG824" s="992">
        <f t="shared" si="3006"/>
        <v>0</v>
      </c>
      <c r="CH824" s="993">
        <f t="shared" si="3006"/>
        <v>0</v>
      </c>
      <c r="CI824" s="993">
        <f t="shared" si="3006"/>
        <v>0</v>
      </c>
      <c r="CJ824" s="992">
        <f t="shared" si="3006"/>
        <v>0</v>
      </c>
      <c r="CK824" s="992">
        <f t="shared" si="3006"/>
        <v>0</v>
      </c>
      <c r="CL824" s="992">
        <f t="shared" si="3006"/>
        <v>0</v>
      </c>
      <c r="CM824" s="991">
        <f t="shared" si="3006"/>
        <v>0</v>
      </c>
      <c r="CN824" s="521" t="str">
        <f t="shared" si="2980"/>
        <v/>
      </c>
      <c r="CO824" s="522" t="str">
        <f t="shared" si="2981"/>
        <v/>
      </c>
      <c r="CP824" s="523" t="str">
        <f t="shared" si="2982"/>
        <v/>
      </c>
      <c r="CQ824" s="523" t="str">
        <f t="shared" si="2983"/>
        <v/>
      </c>
      <c r="CR824" s="523">
        <f t="shared" si="2984"/>
        <v>0</v>
      </c>
      <c r="CS824" s="523">
        <f t="shared" si="2985"/>
        <v>0</v>
      </c>
      <c r="CT824" s="523">
        <f t="shared" si="2986"/>
        <v>0</v>
      </c>
      <c r="CU824" s="524">
        <f t="shared" si="2987"/>
        <v>0</v>
      </c>
      <c r="CV824" s="524">
        <f t="shared" si="2988"/>
        <v>0</v>
      </c>
      <c r="CW824" s="524">
        <f t="shared" si="2989"/>
        <v>0</v>
      </c>
      <c r="CX824" s="523">
        <f t="shared" si="2990"/>
        <v>0</v>
      </c>
      <c r="CY824" s="523">
        <f t="shared" si="2991"/>
        <v>0</v>
      </c>
      <c r="CZ824" s="523">
        <f t="shared" si="2992"/>
        <v>0</v>
      </c>
      <c r="DA824" s="523">
        <f t="shared" si="2993"/>
        <v>0</v>
      </c>
      <c r="DB824" s="523" t="str">
        <f t="shared" si="2994"/>
        <v/>
      </c>
      <c r="DC824" s="522" t="str">
        <f t="shared" si="2995"/>
        <v/>
      </c>
      <c r="DD824" s="521" t="str">
        <f t="shared" si="2996"/>
        <v/>
      </c>
      <c r="DE824" s="635">
        <f t="shared" si="2997"/>
        <v>10</v>
      </c>
      <c r="DF824" s="95">
        <f t="shared" si="2998"/>
        <v>10</v>
      </c>
      <c r="DG824" s="95">
        <f t="shared" si="2999"/>
        <v>10</v>
      </c>
      <c r="DH824" s="95">
        <f t="shared" si="3000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386</v>
      </c>
      <c r="B825" s="779">
        <f t="shared" ref="B825:K825" si="3020">SUM(B145)</f>
        <v>0</v>
      </c>
      <c r="C825" s="779">
        <f t="shared" si="3020"/>
        <v>0</v>
      </c>
      <c r="D825" s="779">
        <f t="shared" si="3020"/>
        <v>0</v>
      </c>
      <c r="E825" s="779">
        <f t="shared" si="3020"/>
        <v>0</v>
      </c>
      <c r="F825" s="779">
        <f t="shared" si="3020"/>
        <v>0</v>
      </c>
      <c r="G825" s="779">
        <f t="shared" si="3020"/>
        <v>0</v>
      </c>
      <c r="H825" s="779">
        <f t="shared" si="3020"/>
        <v>0</v>
      </c>
      <c r="I825" s="779">
        <f t="shared" si="3020"/>
        <v>0</v>
      </c>
      <c r="J825" s="779">
        <f t="shared" si="3020"/>
        <v>0</v>
      </c>
      <c r="K825" s="779">
        <f t="shared" si="3020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1">SUM(T145)</f>
        <v>0</v>
      </c>
      <c r="U825" s="779">
        <f t="shared" si="3021"/>
        <v>0</v>
      </c>
      <c r="V825" s="779">
        <f t="shared" si="3021"/>
        <v>0</v>
      </c>
      <c r="W825" s="779">
        <f t="shared" si="3021"/>
        <v>0</v>
      </c>
      <c r="X825" s="779">
        <f t="shared" si="3021"/>
        <v>0</v>
      </c>
      <c r="Y825" s="779">
        <f t="shared" si="3021"/>
        <v>0</v>
      </c>
      <c r="Z825" s="779">
        <f t="shared" si="3021"/>
        <v>0</v>
      </c>
      <c r="AA825" s="779">
        <f t="shared" si="3021"/>
        <v>0</v>
      </c>
      <c r="AB825" s="779">
        <f t="shared" si="3021"/>
        <v>0</v>
      </c>
      <c r="AC825" s="779">
        <f t="shared" si="3021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2">SUM(AL145)</f>
        <v>0</v>
      </c>
      <c r="AM825" s="779">
        <f t="shared" si="3022"/>
        <v>0</v>
      </c>
      <c r="AN825" s="779">
        <f t="shared" si="3022"/>
        <v>0</v>
      </c>
      <c r="AO825" s="779">
        <f t="shared" si="3022"/>
        <v>0</v>
      </c>
      <c r="AP825" s="779">
        <f t="shared" si="3022"/>
        <v>0</v>
      </c>
      <c r="AQ825" s="779">
        <f t="shared" si="3022"/>
        <v>0</v>
      </c>
      <c r="AR825" s="779">
        <f t="shared" si="3022"/>
        <v>0</v>
      </c>
      <c r="AS825" s="779">
        <f t="shared" si="3022"/>
        <v>0</v>
      </c>
      <c r="AT825" s="779">
        <f t="shared" si="3022"/>
        <v>0</v>
      </c>
      <c r="AU825" s="779">
        <f t="shared" si="3022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3">SUM(BD145)</f>
        <v>0</v>
      </c>
      <c r="BE825" s="779">
        <f t="shared" si="3023"/>
        <v>0</v>
      </c>
      <c r="BF825" s="779">
        <f t="shared" si="3023"/>
        <v>0</v>
      </c>
      <c r="BG825" s="779">
        <f t="shared" si="3023"/>
        <v>0</v>
      </c>
      <c r="BH825" s="779">
        <f t="shared" si="3023"/>
        <v>0</v>
      </c>
      <c r="BI825" s="779">
        <f t="shared" si="3023"/>
        <v>0</v>
      </c>
      <c r="BJ825" s="779">
        <f t="shared" si="3023"/>
        <v>0</v>
      </c>
      <c r="BK825" s="779">
        <f t="shared" si="3023"/>
        <v>0</v>
      </c>
      <c r="BL825" s="779">
        <f t="shared" si="3023"/>
        <v>0</v>
      </c>
      <c r="BM825" s="779">
        <f t="shared" si="3023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19"/>
        <v>0</v>
      </c>
      <c r="BW825" s="786">
        <f t="shared" si="3019"/>
        <v>0</v>
      </c>
      <c r="BX825" s="786">
        <f t="shared" si="3019"/>
        <v>0</v>
      </c>
      <c r="BY825" s="786">
        <f t="shared" si="3019"/>
        <v>0</v>
      </c>
      <c r="BZ825" s="607">
        <f t="shared" si="2975"/>
        <v>0</v>
      </c>
      <c r="CA825" s="607">
        <f t="shared" si="2976"/>
        <v>0</v>
      </c>
      <c r="CB825" s="607">
        <f t="shared" si="2977"/>
        <v>0</v>
      </c>
      <c r="CC825" s="673">
        <f t="shared" si="2978"/>
        <v>0</v>
      </c>
      <c r="CD825" s="991">
        <f t="shared" si="3005"/>
        <v>0</v>
      </c>
      <c r="CE825" s="992">
        <f t="shared" si="3006"/>
        <v>0</v>
      </c>
      <c r="CF825" s="992">
        <f t="shared" si="3006"/>
        <v>0</v>
      </c>
      <c r="CG825" s="992">
        <f t="shared" si="3006"/>
        <v>0</v>
      </c>
      <c r="CH825" s="993">
        <f t="shared" si="3006"/>
        <v>0</v>
      </c>
      <c r="CI825" s="993">
        <f t="shared" si="3006"/>
        <v>0</v>
      </c>
      <c r="CJ825" s="992">
        <f t="shared" si="3006"/>
        <v>0</v>
      </c>
      <c r="CK825" s="992">
        <f t="shared" si="3006"/>
        <v>0</v>
      </c>
      <c r="CL825" s="992">
        <f t="shared" si="3006"/>
        <v>0</v>
      </c>
      <c r="CM825" s="991">
        <f t="shared" si="3006"/>
        <v>0</v>
      </c>
      <c r="CN825" s="521" t="str">
        <f t="shared" si="2980"/>
        <v/>
      </c>
      <c r="CO825" s="522" t="str">
        <f t="shared" si="2981"/>
        <v/>
      </c>
      <c r="CP825" s="523" t="str">
        <f t="shared" si="2982"/>
        <v/>
      </c>
      <c r="CQ825" s="523" t="str">
        <f t="shared" si="2983"/>
        <v/>
      </c>
      <c r="CR825" s="523">
        <f t="shared" si="2984"/>
        <v>0</v>
      </c>
      <c r="CS825" s="523">
        <f t="shared" si="2985"/>
        <v>0</v>
      </c>
      <c r="CT825" s="523">
        <f t="shared" si="2986"/>
        <v>0</v>
      </c>
      <c r="CU825" s="524">
        <f t="shared" si="2987"/>
        <v>0</v>
      </c>
      <c r="CV825" s="524">
        <f t="shared" si="2988"/>
        <v>0</v>
      </c>
      <c r="CW825" s="524">
        <f t="shared" si="2989"/>
        <v>0</v>
      </c>
      <c r="CX825" s="523">
        <f t="shared" si="2990"/>
        <v>0</v>
      </c>
      <c r="CY825" s="523">
        <f t="shared" si="2991"/>
        <v>0</v>
      </c>
      <c r="CZ825" s="523">
        <f t="shared" si="2992"/>
        <v>0</v>
      </c>
      <c r="DA825" s="523">
        <f t="shared" si="2993"/>
        <v>0</v>
      </c>
      <c r="DB825" s="523" t="str">
        <f t="shared" si="2994"/>
        <v/>
      </c>
      <c r="DC825" s="522" t="str">
        <f t="shared" si="2995"/>
        <v/>
      </c>
      <c r="DD825" s="521" t="str">
        <f t="shared" si="2996"/>
        <v/>
      </c>
      <c r="DE825" s="635">
        <f t="shared" si="2997"/>
        <v>10</v>
      </c>
      <c r="DF825" s="95">
        <f t="shared" si="2998"/>
        <v>10</v>
      </c>
      <c r="DG825" s="95">
        <f t="shared" si="2999"/>
        <v>10</v>
      </c>
      <c r="DH825" s="95">
        <f t="shared" si="3000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387</v>
      </c>
      <c r="B826" s="779">
        <f t="shared" ref="B826:K826" si="3024">SUM(B172)</f>
        <v>0</v>
      </c>
      <c r="C826" s="779">
        <f t="shared" si="3024"/>
        <v>0</v>
      </c>
      <c r="D826" s="779">
        <f t="shared" si="3024"/>
        <v>0</v>
      </c>
      <c r="E826" s="779">
        <f t="shared" si="3024"/>
        <v>0</v>
      </c>
      <c r="F826" s="779">
        <f t="shared" si="3024"/>
        <v>0</v>
      </c>
      <c r="G826" s="779">
        <f t="shared" si="3024"/>
        <v>0</v>
      </c>
      <c r="H826" s="779">
        <f t="shared" si="3024"/>
        <v>0</v>
      </c>
      <c r="I826" s="779">
        <f t="shared" si="3024"/>
        <v>0</v>
      </c>
      <c r="J826" s="779">
        <f t="shared" si="3024"/>
        <v>0</v>
      </c>
      <c r="K826" s="779">
        <f t="shared" si="3024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5">SUM(T172)</f>
        <v>0</v>
      </c>
      <c r="U826" s="779">
        <f t="shared" si="3025"/>
        <v>0</v>
      </c>
      <c r="V826" s="779">
        <f t="shared" si="3025"/>
        <v>0</v>
      </c>
      <c r="W826" s="779">
        <f t="shared" si="3025"/>
        <v>0</v>
      </c>
      <c r="X826" s="779">
        <f t="shared" si="3025"/>
        <v>0</v>
      </c>
      <c r="Y826" s="779">
        <f t="shared" si="3025"/>
        <v>0</v>
      </c>
      <c r="Z826" s="779">
        <f t="shared" si="3025"/>
        <v>0</v>
      </c>
      <c r="AA826" s="779">
        <f t="shared" si="3025"/>
        <v>0</v>
      </c>
      <c r="AB826" s="779">
        <f t="shared" si="3025"/>
        <v>0</v>
      </c>
      <c r="AC826" s="779">
        <f t="shared" si="3025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6">SUM(AL172)</f>
        <v>0</v>
      </c>
      <c r="AM826" s="779">
        <f t="shared" si="3026"/>
        <v>0</v>
      </c>
      <c r="AN826" s="779">
        <f t="shared" si="3026"/>
        <v>0</v>
      </c>
      <c r="AO826" s="779">
        <f t="shared" si="3026"/>
        <v>0</v>
      </c>
      <c r="AP826" s="779">
        <f t="shared" si="3026"/>
        <v>0</v>
      </c>
      <c r="AQ826" s="779">
        <f t="shared" si="3026"/>
        <v>0</v>
      </c>
      <c r="AR826" s="779">
        <f t="shared" si="3026"/>
        <v>0</v>
      </c>
      <c r="AS826" s="779">
        <f t="shared" si="3026"/>
        <v>0</v>
      </c>
      <c r="AT826" s="779">
        <f t="shared" si="3026"/>
        <v>0</v>
      </c>
      <c r="AU826" s="779">
        <f t="shared" si="3026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7">SUM(BD172)</f>
        <v>0</v>
      </c>
      <c r="BE826" s="779">
        <f t="shared" si="3027"/>
        <v>0</v>
      </c>
      <c r="BF826" s="779">
        <f t="shared" si="3027"/>
        <v>0</v>
      </c>
      <c r="BG826" s="779">
        <f t="shared" si="3027"/>
        <v>0</v>
      </c>
      <c r="BH826" s="779">
        <f t="shared" si="3027"/>
        <v>0</v>
      </c>
      <c r="BI826" s="779">
        <f t="shared" si="3027"/>
        <v>0</v>
      </c>
      <c r="BJ826" s="779">
        <f t="shared" si="3027"/>
        <v>0</v>
      </c>
      <c r="BK826" s="779">
        <f t="shared" si="3027"/>
        <v>0</v>
      </c>
      <c r="BL826" s="779">
        <f t="shared" si="3027"/>
        <v>0</v>
      </c>
      <c r="BM826" s="779">
        <f t="shared" si="3027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8">SUM(BV172)</f>
        <v>0</v>
      </c>
      <c r="BW826" s="786">
        <f t="shared" si="3028"/>
        <v>0</v>
      </c>
      <c r="BX826" s="786">
        <f t="shared" si="3028"/>
        <v>0</v>
      </c>
      <c r="BY826" s="786">
        <f t="shared" si="3028"/>
        <v>0</v>
      </c>
      <c r="BZ826" s="607">
        <f t="shared" si="2975"/>
        <v>0</v>
      </c>
      <c r="CA826" s="607">
        <f t="shared" si="2976"/>
        <v>0</v>
      </c>
      <c r="CB826" s="607">
        <f t="shared" si="2977"/>
        <v>0</v>
      </c>
      <c r="CC826" s="673">
        <f t="shared" si="2978"/>
        <v>0</v>
      </c>
      <c r="CD826" s="991">
        <f t="shared" si="3005"/>
        <v>0</v>
      </c>
      <c r="CE826" s="992">
        <f t="shared" si="3006"/>
        <v>0</v>
      </c>
      <c r="CF826" s="992">
        <f t="shared" si="3006"/>
        <v>0</v>
      </c>
      <c r="CG826" s="992">
        <f t="shared" si="3006"/>
        <v>0</v>
      </c>
      <c r="CH826" s="993">
        <f t="shared" si="3006"/>
        <v>0</v>
      </c>
      <c r="CI826" s="993">
        <f t="shared" si="3006"/>
        <v>0</v>
      </c>
      <c r="CJ826" s="992">
        <f t="shared" si="3006"/>
        <v>0</v>
      </c>
      <c r="CK826" s="992">
        <f t="shared" si="3006"/>
        <v>0</v>
      </c>
      <c r="CL826" s="992">
        <f t="shared" si="3006"/>
        <v>0</v>
      </c>
      <c r="CM826" s="991">
        <f t="shared" si="3006"/>
        <v>0</v>
      </c>
      <c r="CN826" s="521" t="str">
        <f t="shared" si="2980"/>
        <v/>
      </c>
      <c r="CO826" s="522" t="str">
        <f t="shared" si="2981"/>
        <v/>
      </c>
      <c r="CP826" s="523" t="str">
        <f t="shared" si="2982"/>
        <v/>
      </c>
      <c r="CQ826" s="523" t="str">
        <f t="shared" si="2983"/>
        <v/>
      </c>
      <c r="CR826" s="523">
        <f t="shared" si="2984"/>
        <v>0</v>
      </c>
      <c r="CS826" s="523">
        <f t="shared" si="2985"/>
        <v>0</v>
      </c>
      <c r="CT826" s="523">
        <f t="shared" si="2986"/>
        <v>0</v>
      </c>
      <c r="CU826" s="524">
        <f t="shared" si="2987"/>
        <v>0</v>
      </c>
      <c r="CV826" s="524">
        <f t="shared" si="2988"/>
        <v>0</v>
      </c>
      <c r="CW826" s="524">
        <f t="shared" si="2989"/>
        <v>0</v>
      </c>
      <c r="CX826" s="523">
        <f t="shared" si="2990"/>
        <v>0</v>
      </c>
      <c r="CY826" s="523">
        <f t="shared" si="2991"/>
        <v>0</v>
      </c>
      <c r="CZ826" s="523">
        <f t="shared" si="2992"/>
        <v>0</v>
      </c>
      <c r="DA826" s="523">
        <f t="shared" si="2993"/>
        <v>0</v>
      </c>
      <c r="DB826" s="523" t="str">
        <f t="shared" si="2994"/>
        <v/>
      </c>
      <c r="DC826" s="522" t="str">
        <f t="shared" si="2995"/>
        <v/>
      </c>
      <c r="DD826" s="521" t="str">
        <f t="shared" si="2996"/>
        <v/>
      </c>
      <c r="DE826" s="635">
        <f t="shared" si="2997"/>
        <v>10</v>
      </c>
      <c r="DF826" s="95">
        <f t="shared" si="2998"/>
        <v>10</v>
      </c>
      <c r="DG826" s="95">
        <f t="shared" si="2999"/>
        <v>10</v>
      </c>
      <c r="DH826" s="95">
        <f t="shared" si="3000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388</v>
      </c>
      <c r="B827" s="779">
        <f t="shared" ref="B827:K827" si="3029">SUM(B173)</f>
        <v>0</v>
      </c>
      <c r="C827" s="779">
        <f t="shared" si="3029"/>
        <v>0</v>
      </c>
      <c r="D827" s="779">
        <f t="shared" si="3029"/>
        <v>0</v>
      </c>
      <c r="E827" s="779">
        <f t="shared" si="3029"/>
        <v>0</v>
      </c>
      <c r="F827" s="779">
        <f t="shared" si="3029"/>
        <v>0</v>
      </c>
      <c r="G827" s="779">
        <f t="shared" si="3029"/>
        <v>0</v>
      </c>
      <c r="H827" s="779">
        <f t="shared" si="3029"/>
        <v>0</v>
      </c>
      <c r="I827" s="779">
        <f t="shared" si="3029"/>
        <v>0</v>
      </c>
      <c r="J827" s="779">
        <f t="shared" si="3029"/>
        <v>0</v>
      </c>
      <c r="K827" s="779">
        <f t="shared" si="3029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0">SUM(T173)</f>
        <v>0</v>
      </c>
      <c r="U827" s="779">
        <f t="shared" si="3030"/>
        <v>0</v>
      </c>
      <c r="V827" s="779">
        <f t="shared" si="3030"/>
        <v>0</v>
      </c>
      <c r="W827" s="779">
        <f t="shared" si="3030"/>
        <v>0</v>
      </c>
      <c r="X827" s="779">
        <f t="shared" si="3030"/>
        <v>0</v>
      </c>
      <c r="Y827" s="779">
        <f t="shared" si="3030"/>
        <v>0</v>
      </c>
      <c r="Z827" s="779">
        <f t="shared" si="3030"/>
        <v>0</v>
      </c>
      <c r="AA827" s="779">
        <f t="shared" si="3030"/>
        <v>0</v>
      </c>
      <c r="AB827" s="779">
        <f t="shared" si="3030"/>
        <v>0</v>
      </c>
      <c r="AC827" s="779">
        <f t="shared" si="3030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1">SUM(AL173)</f>
        <v>0</v>
      </c>
      <c r="AM827" s="779">
        <f t="shared" si="3031"/>
        <v>0</v>
      </c>
      <c r="AN827" s="779">
        <f t="shared" si="3031"/>
        <v>0</v>
      </c>
      <c r="AO827" s="779">
        <f t="shared" si="3031"/>
        <v>0</v>
      </c>
      <c r="AP827" s="779">
        <f t="shared" si="3031"/>
        <v>0</v>
      </c>
      <c r="AQ827" s="779">
        <f t="shared" si="3031"/>
        <v>0</v>
      </c>
      <c r="AR827" s="779">
        <f t="shared" si="3031"/>
        <v>0</v>
      </c>
      <c r="AS827" s="779">
        <f t="shared" si="3031"/>
        <v>0</v>
      </c>
      <c r="AT827" s="779">
        <f t="shared" si="3031"/>
        <v>0</v>
      </c>
      <c r="AU827" s="779">
        <f t="shared" si="3031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7"/>
        <v>0</v>
      </c>
      <c r="BE827" s="779">
        <f t="shared" si="3027"/>
        <v>0</v>
      </c>
      <c r="BF827" s="779">
        <f t="shared" si="3027"/>
        <v>0</v>
      </c>
      <c r="BG827" s="779">
        <f t="shared" si="3027"/>
        <v>0</v>
      </c>
      <c r="BH827" s="779">
        <f t="shared" si="3027"/>
        <v>0</v>
      </c>
      <c r="BI827" s="779">
        <f t="shared" si="3027"/>
        <v>0</v>
      </c>
      <c r="BJ827" s="779">
        <f t="shared" si="3027"/>
        <v>0</v>
      </c>
      <c r="BK827" s="779">
        <f t="shared" si="3027"/>
        <v>0</v>
      </c>
      <c r="BL827" s="779">
        <f t="shared" si="3027"/>
        <v>0</v>
      </c>
      <c r="BM827" s="779">
        <f t="shared" si="3027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8"/>
        <v>0</v>
      </c>
      <c r="BW827" s="786">
        <f t="shared" si="3028"/>
        <v>0</v>
      </c>
      <c r="BX827" s="786">
        <f t="shared" si="3028"/>
        <v>0</v>
      </c>
      <c r="BY827" s="786">
        <f t="shared" si="3028"/>
        <v>0</v>
      </c>
      <c r="BZ827" s="607">
        <f t="shared" si="2975"/>
        <v>0</v>
      </c>
      <c r="CA827" s="607">
        <f t="shared" si="2976"/>
        <v>0</v>
      </c>
      <c r="CB827" s="607">
        <f t="shared" si="2977"/>
        <v>0</v>
      </c>
      <c r="CC827" s="673">
        <f t="shared" si="2978"/>
        <v>0</v>
      </c>
      <c r="CD827" s="991">
        <f t="shared" si="3005"/>
        <v>0</v>
      </c>
      <c r="CE827" s="992">
        <f t="shared" si="3006"/>
        <v>0</v>
      </c>
      <c r="CF827" s="992">
        <f t="shared" si="3006"/>
        <v>0</v>
      </c>
      <c r="CG827" s="992">
        <f t="shared" si="3006"/>
        <v>0</v>
      </c>
      <c r="CH827" s="993">
        <f t="shared" si="3006"/>
        <v>0</v>
      </c>
      <c r="CI827" s="993">
        <f t="shared" si="3006"/>
        <v>0</v>
      </c>
      <c r="CJ827" s="992">
        <f t="shared" si="3006"/>
        <v>0</v>
      </c>
      <c r="CK827" s="992">
        <f t="shared" si="3006"/>
        <v>0</v>
      </c>
      <c r="CL827" s="992">
        <f t="shared" si="3006"/>
        <v>0</v>
      </c>
      <c r="CM827" s="991">
        <f t="shared" si="3006"/>
        <v>0</v>
      </c>
      <c r="CN827" s="521" t="str">
        <f t="shared" si="2980"/>
        <v/>
      </c>
      <c r="CO827" s="522" t="str">
        <f t="shared" si="2981"/>
        <v/>
      </c>
      <c r="CP827" s="523" t="str">
        <f t="shared" si="2982"/>
        <v/>
      </c>
      <c r="CQ827" s="523" t="str">
        <f t="shared" si="2983"/>
        <v/>
      </c>
      <c r="CR827" s="523">
        <f t="shared" si="2984"/>
        <v>0</v>
      </c>
      <c r="CS827" s="523">
        <f t="shared" si="2985"/>
        <v>0</v>
      </c>
      <c r="CT827" s="523">
        <f t="shared" si="2986"/>
        <v>0</v>
      </c>
      <c r="CU827" s="524">
        <f t="shared" si="2987"/>
        <v>0</v>
      </c>
      <c r="CV827" s="524">
        <f t="shared" si="2988"/>
        <v>0</v>
      </c>
      <c r="CW827" s="524">
        <f t="shared" si="2989"/>
        <v>0</v>
      </c>
      <c r="CX827" s="523">
        <f t="shared" si="2990"/>
        <v>0</v>
      </c>
      <c r="CY827" s="523">
        <f t="shared" si="2991"/>
        <v>0</v>
      </c>
      <c r="CZ827" s="523">
        <f t="shared" si="2992"/>
        <v>0</v>
      </c>
      <c r="DA827" s="523">
        <f t="shared" si="2993"/>
        <v>0</v>
      </c>
      <c r="DB827" s="523" t="str">
        <f t="shared" si="2994"/>
        <v/>
      </c>
      <c r="DC827" s="522" t="str">
        <f t="shared" si="2995"/>
        <v/>
      </c>
      <c r="DD827" s="521" t="str">
        <f t="shared" si="2996"/>
        <v/>
      </c>
      <c r="DE827" s="635">
        <f t="shared" si="2997"/>
        <v>10</v>
      </c>
      <c r="DF827" s="95">
        <f t="shared" si="2998"/>
        <v>10</v>
      </c>
      <c r="DG827" s="95">
        <f t="shared" si="2999"/>
        <v>10</v>
      </c>
      <c r="DH827" s="95">
        <f t="shared" si="3000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389</v>
      </c>
      <c r="B828" s="779" t="e">
        <f t="shared" ref="B828:K828" si="3032">SUM(B183,B180,B177)</f>
        <v>#VALUE!</v>
      </c>
      <c r="C828" s="779" t="e">
        <f t="shared" si="3032"/>
        <v>#VALUE!</v>
      </c>
      <c r="D828" s="779" t="e">
        <f t="shared" si="3032"/>
        <v>#VALUE!</v>
      </c>
      <c r="E828" s="779" t="e">
        <f t="shared" si="3032"/>
        <v>#VALUE!</v>
      </c>
      <c r="F828" s="779" t="e">
        <f t="shared" si="3032"/>
        <v>#VALUE!</v>
      </c>
      <c r="G828" s="779" t="e">
        <f t="shared" si="3032"/>
        <v>#VALUE!</v>
      </c>
      <c r="H828" s="779" t="e">
        <f t="shared" si="3032"/>
        <v>#VALUE!</v>
      </c>
      <c r="I828" s="779" t="e">
        <f t="shared" si="3032"/>
        <v>#VALUE!</v>
      </c>
      <c r="J828" s="779" t="e">
        <f t="shared" si="3032"/>
        <v>#VALUE!</v>
      </c>
      <c r="K828" s="779" t="e">
        <f t="shared" si="3032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3">SUM(T183,T180,T177)</f>
        <v>#VALUE!</v>
      </c>
      <c r="U828" s="779" t="e">
        <f t="shared" si="3033"/>
        <v>#VALUE!</v>
      </c>
      <c r="V828" s="779" t="e">
        <f t="shared" si="3033"/>
        <v>#VALUE!</v>
      </c>
      <c r="W828" s="779" t="e">
        <f t="shared" si="3033"/>
        <v>#VALUE!</v>
      </c>
      <c r="X828" s="779" t="e">
        <f t="shared" si="3033"/>
        <v>#VALUE!</v>
      </c>
      <c r="Y828" s="779" t="e">
        <f t="shared" si="3033"/>
        <v>#VALUE!</v>
      </c>
      <c r="Z828" s="779" t="e">
        <f t="shared" si="3033"/>
        <v>#VALUE!</v>
      </c>
      <c r="AA828" s="779" t="e">
        <f t="shared" si="3033"/>
        <v>#VALUE!</v>
      </c>
      <c r="AB828" s="779" t="e">
        <f t="shared" si="3033"/>
        <v>#VALUE!</v>
      </c>
      <c r="AC828" s="779" t="e">
        <f t="shared" si="3033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4">SUM(AL183,AL180,AL177)</f>
        <v>#VALUE!</v>
      </c>
      <c r="AM828" s="779" t="e">
        <f t="shared" si="3034"/>
        <v>#VALUE!</v>
      </c>
      <c r="AN828" s="779" t="e">
        <f t="shared" si="3034"/>
        <v>#VALUE!</v>
      </c>
      <c r="AO828" s="779" t="e">
        <f t="shared" si="3034"/>
        <v>#VALUE!</v>
      </c>
      <c r="AP828" s="779" t="e">
        <f t="shared" si="3034"/>
        <v>#VALUE!</v>
      </c>
      <c r="AQ828" s="779" t="e">
        <f t="shared" si="3034"/>
        <v>#VALUE!</v>
      </c>
      <c r="AR828" s="779" t="e">
        <f t="shared" si="3034"/>
        <v>#VALUE!</v>
      </c>
      <c r="AS828" s="779" t="e">
        <f t="shared" si="3034"/>
        <v>#VALUE!</v>
      </c>
      <c r="AT828" s="779" t="e">
        <f t="shared" si="3034"/>
        <v>#VALUE!</v>
      </c>
      <c r="AU828" s="779" t="e">
        <f t="shared" si="3034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5">SUM(BD183,BD180,BD177)</f>
        <v>#VALUE!</v>
      </c>
      <c r="BE828" s="779" t="e">
        <f t="shared" si="3035"/>
        <v>#VALUE!</v>
      </c>
      <c r="BF828" s="779" t="e">
        <f t="shared" si="3035"/>
        <v>#VALUE!</v>
      </c>
      <c r="BG828" s="779" t="e">
        <f t="shared" si="3035"/>
        <v>#VALUE!</v>
      </c>
      <c r="BH828" s="779" t="e">
        <f t="shared" si="3035"/>
        <v>#VALUE!</v>
      </c>
      <c r="BI828" s="779" t="e">
        <f t="shared" si="3035"/>
        <v>#VALUE!</v>
      </c>
      <c r="BJ828" s="779" t="e">
        <f t="shared" si="3035"/>
        <v>#VALUE!</v>
      </c>
      <c r="BK828" s="779" t="e">
        <f t="shared" si="3035"/>
        <v>#VALUE!</v>
      </c>
      <c r="BL828" s="779" t="e">
        <f t="shared" si="3035"/>
        <v>#VALUE!</v>
      </c>
      <c r="BM828" s="779" t="e">
        <f t="shared" si="3035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 t="e">
        <f>SUM(BY183,BY180,BY177)</f>
        <v>#VALUE!</v>
      </c>
      <c r="BZ828" s="607" t="str">
        <f t="shared" si="2975"/>
        <v/>
      </c>
      <c r="CA828" s="607" t="str">
        <f t="shared" si="2976"/>
        <v/>
      </c>
      <c r="CB828" s="607" t="str">
        <f t="shared" si="2977"/>
        <v/>
      </c>
      <c r="CC828" s="673" t="str">
        <f t="shared" si="2978"/>
        <v/>
      </c>
      <c r="CD828" s="991" t="str">
        <f t="shared" si="3005"/>
        <v/>
      </c>
      <c r="CE828" s="992" t="str">
        <f t="shared" si="3006"/>
        <v/>
      </c>
      <c r="CF828" s="992" t="str">
        <f t="shared" si="3006"/>
        <v/>
      </c>
      <c r="CG828" s="992" t="str">
        <f t="shared" si="3006"/>
        <v/>
      </c>
      <c r="CH828" s="993" t="str">
        <f t="shared" si="3006"/>
        <v/>
      </c>
      <c r="CI828" s="993" t="str">
        <f t="shared" si="3006"/>
        <v/>
      </c>
      <c r="CJ828" s="992" t="str">
        <f t="shared" si="3006"/>
        <v/>
      </c>
      <c r="CK828" s="992" t="str">
        <f t="shared" si="3006"/>
        <v/>
      </c>
      <c r="CL828" s="992" t="str">
        <f t="shared" si="3006"/>
        <v/>
      </c>
      <c r="CM828" s="991" t="str">
        <f t="shared" si="3006"/>
        <v/>
      </c>
      <c r="CN828" s="521" t="str">
        <f t="shared" si="2980"/>
        <v/>
      </c>
      <c r="CO828" s="522" t="str">
        <f t="shared" si="2981"/>
        <v/>
      </c>
      <c r="CP828" s="523" t="str">
        <f t="shared" si="2982"/>
        <v/>
      </c>
      <c r="CQ828" s="523" t="str">
        <f t="shared" si="2983"/>
        <v/>
      </c>
      <c r="CR828" s="523" t="str">
        <f t="shared" si="2984"/>
        <v/>
      </c>
      <c r="CS828" s="523" t="str">
        <f t="shared" si="2985"/>
        <v/>
      </c>
      <c r="CT828" s="523" t="str">
        <f t="shared" si="2986"/>
        <v/>
      </c>
      <c r="CU828" s="524" t="str">
        <f t="shared" si="2987"/>
        <v/>
      </c>
      <c r="CV828" s="524" t="str">
        <f t="shared" si="2988"/>
        <v/>
      </c>
      <c r="CW828" s="524" t="str">
        <f t="shared" si="2989"/>
        <v/>
      </c>
      <c r="CX828" s="523" t="str">
        <f t="shared" si="2990"/>
        <v/>
      </c>
      <c r="CY828" s="523" t="str">
        <f t="shared" si="2991"/>
        <v/>
      </c>
      <c r="CZ828" s="523" t="str">
        <f t="shared" si="2992"/>
        <v/>
      </c>
      <c r="DA828" s="523" t="str">
        <f t="shared" si="2993"/>
        <v/>
      </c>
      <c r="DB828" s="523" t="str">
        <f t="shared" si="2994"/>
        <v/>
      </c>
      <c r="DC828" s="522" t="str">
        <f t="shared" si="2995"/>
        <v/>
      </c>
      <c r="DD828" s="521" t="str">
        <f t="shared" si="2996"/>
        <v/>
      </c>
      <c r="DE828" s="635">
        <f t="shared" si="2997"/>
        <v>0</v>
      </c>
      <c r="DF828" s="95">
        <f t="shared" si="2998"/>
        <v>0</v>
      </c>
      <c r="DG828" s="95">
        <f t="shared" si="2999"/>
        <v>0</v>
      </c>
      <c r="DH828" s="95">
        <f t="shared" si="3000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6">SUM(B230)</f>
        <v>0</v>
      </c>
      <c r="C830" s="786">
        <f t="shared" si="3036"/>
        <v>0</v>
      </c>
      <c r="D830" s="786">
        <f t="shared" si="3036"/>
        <v>0</v>
      </c>
      <c r="E830" s="786">
        <f t="shared" si="3036"/>
        <v>0</v>
      </c>
      <c r="F830" s="786">
        <f t="shared" si="3036"/>
        <v>0</v>
      </c>
      <c r="G830" s="786">
        <f t="shared" si="3036"/>
        <v>0</v>
      </c>
      <c r="H830" s="786">
        <f t="shared" si="3036"/>
        <v>0</v>
      </c>
      <c r="I830" s="786">
        <f t="shared" si="3036"/>
        <v>0</v>
      </c>
      <c r="J830" s="786">
        <f t="shared" si="3036"/>
        <v>0</v>
      </c>
      <c r="K830" s="786">
        <f t="shared" si="3036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7">SUM(T230)</f>
        <v>0</v>
      </c>
      <c r="U830" s="786">
        <f t="shared" si="3037"/>
        <v>0</v>
      </c>
      <c r="V830" s="786">
        <f t="shared" si="3037"/>
        <v>0</v>
      </c>
      <c r="W830" s="786">
        <f t="shared" si="3037"/>
        <v>0</v>
      </c>
      <c r="X830" s="786">
        <f t="shared" si="3037"/>
        <v>0</v>
      </c>
      <c r="Y830" s="786">
        <f t="shared" si="3037"/>
        <v>0</v>
      </c>
      <c r="Z830" s="786">
        <f t="shared" si="3037"/>
        <v>0</v>
      </c>
      <c r="AA830" s="786">
        <f t="shared" si="3037"/>
        <v>0</v>
      </c>
      <c r="AB830" s="786">
        <f t="shared" si="3037"/>
        <v>0</v>
      </c>
      <c r="AC830" s="786">
        <f t="shared" si="3037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8">SUM(AL230)</f>
        <v>0</v>
      </c>
      <c r="AM830" s="786">
        <f t="shared" si="3038"/>
        <v>0</v>
      </c>
      <c r="AN830" s="786">
        <f t="shared" si="3038"/>
        <v>0</v>
      </c>
      <c r="AO830" s="786">
        <f t="shared" si="3038"/>
        <v>0</v>
      </c>
      <c r="AP830" s="786">
        <f t="shared" si="3038"/>
        <v>0</v>
      </c>
      <c r="AQ830" s="786">
        <f t="shared" si="3038"/>
        <v>0</v>
      </c>
      <c r="AR830" s="786">
        <f t="shared" si="3038"/>
        <v>0</v>
      </c>
      <c r="AS830" s="786">
        <f t="shared" si="3038"/>
        <v>0</v>
      </c>
      <c r="AT830" s="786">
        <f t="shared" si="3038"/>
        <v>0</v>
      </c>
      <c r="AU830" s="786">
        <f t="shared" si="3038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39">SUM(BD230)</f>
        <v>0</v>
      </c>
      <c r="BE830" s="786">
        <f t="shared" si="3039"/>
        <v>0</v>
      </c>
      <c r="BF830" s="786">
        <f t="shared" si="3039"/>
        <v>0</v>
      </c>
      <c r="BG830" s="786">
        <f t="shared" si="3039"/>
        <v>0</v>
      </c>
      <c r="BH830" s="786">
        <f t="shared" si="3039"/>
        <v>0</v>
      </c>
      <c r="BI830" s="786">
        <f t="shared" si="3039"/>
        <v>0</v>
      </c>
      <c r="BJ830" s="786">
        <f t="shared" si="3039"/>
        <v>0</v>
      </c>
      <c r="BK830" s="786">
        <f t="shared" si="3039"/>
        <v>0</v>
      </c>
      <c r="BL830" s="786">
        <f t="shared" si="3039"/>
        <v>0</v>
      </c>
      <c r="BM830" s="786">
        <f t="shared" si="3039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0">IF(DE830&lt;3,"",(SUM(B830:R830)-MIN(B830:R830)-MAX(B830:R830))/(DE830-2))</f>
        <v>0</v>
      </c>
      <c r="CA830" s="607">
        <f t="shared" ref="CA830:CA849" si="3041">IF(DF830&lt;3,"",(SUM(T830:AJ830)-MIN(T830:AJ830)-MAX(T830:AJ830))/(DF830-2))</f>
        <v>0</v>
      </c>
      <c r="CB830" s="607">
        <f t="shared" ref="CB830:CB849" si="3042">IF(DG830&lt;3,"",(SUM(AL830:BB830)-MIN(AL830:BB830)-MAX(AL830:BB830))/(DG830-2))</f>
        <v>0</v>
      </c>
      <c r="CC830" s="673">
        <f t="shared" ref="CC830:CC849" si="3043">IF(DH830&lt;3,"",(SUM(BD830:BT830)-MIN(BD830:BT830)-MAX(BD830:BT830))/(DH830-2))</f>
        <v>0</v>
      </c>
      <c r="CD830" s="991">
        <f t="shared" ref="CD830:CM830" si="304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4"/>
        <v>0</v>
      </c>
      <c r="CF830" s="992">
        <f t="shared" si="3044"/>
        <v>0</v>
      </c>
      <c r="CG830" s="992">
        <f t="shared" si="3044"/>
        <v>0</v>
      </c>
      <c r="CH830" s="993">
        <f t="shared" si="3044"/>
        <v>0</v>
      </c>
      <c r="CI830" s="993">
        <f t="shared" si="3044"/>
        <v>0</v>
      </c>
      <c r="CJ830" s="992">
        <f t="shared" si="3044"/>
        <v>0</v>
      </c>
      <c r="CK830" s="992">
        <f t="shared" si="3044"/>
        <v>0</v>
      </c>
      <c r="CL830" s="992">
        <f t="shared" si="3044"/>
        <v>0</v>
      </c>
      <c r="CM830" s="991">
        <f t="shared" si="3044"/>
        <v>0</v>
      </c>
      <c r="CN830" s="521" t="str">
        <f t="shared" ref="CN830:CN849" si="3045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6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4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5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2">COUNT(B830:R830)</f>
        <v>10</v>
      </c>
      <c r="DF830" s="95">
        <f t="shared" ref="DF830:DF849" si="3063">COUNT(T830:AJ830)</f>
        <v>10</v>
      </c>
      <c r="DG830" s="95">
        <f t="shared" ref="DG830:DG849" si="3064">COUNT(AL830:BB830)</f>
        <v>10</v>
      </c>
      <c r="DH830" s="95">
        <f t="shared" ref="DH830:DH849" si="3065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6">SUM(B233)</f>
        <v>0</v>
      </c>
      <c r="C831" s="786">
        <f t="shared" si="3066"/>
        <v>0</v>
      </c>
      <c r="D831" s="786">
        <f t="shared" si="3066"/>
        <v>0</v>
      </c>
      <c r="E831" s="786">
        <f t="shared" si="3066"/>
        <v>0</v>
      </c>
      <c r="F831" s="786">
        <f t="shared" si="3066"/>
        <v>0</v>
      </c>
      <c r="G831" s="786">
        <f t="shared" si="3066"/>
        <v>0</v>
      </c>
      <c r="H831" s="786">
        <f t="shared" si="3066"/>
        <v>0</v>
      </c>
      <c r="I831" s="786">
        <f t="shared" si="3066"/>
        <v>0</v>
      </c>
      <c r="J831" s="786">
        <f t="shared" si="3066"/>
        <v>0</v>
      </c>
      <c r="K831" s="786">
        <f t="shared" si="3066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7">SUM(T233)</f>
        <v>0</v>
      </c>
      <c r="U831" s="786">
        <f t="shared" si="3067"/>
        <v>0</v>
      </c>
      <c r="V831" s="786">
        <f t="shared" si="3067"/>
        <v>0</v>
      </c>
      <c r="W831" s="786">
        <f t="shared" si="3067"/>
        <v>0</v>
      </c>
      <c r="X831" s="786">
        <f t="shared" si="3067"/>
        <v>0</v>
      </c>
      <c r="Y831" s="786">
        <f t="shared" si="3067"/>
        <v>0</v>
      </c>
      <c r="Z831" s="786">
        <f t="shared" si="3067"/>
        <v>0</v>
      </c>
      <c r="AA831" s="786">
        <f t="shared" si="3067"/>
        <v>0</v>
      </c>
      <c r="AB831" s="786">
        <f t="shared" si="3067"/>
        <v>0</v>
      </c>
      <c r="AC831" s="786">
        <f t="shared" si="3067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8">SUM(AL233)</f>
        <v>0</v>
      </c>
      <c r="AM831" s="786">
        <f t="shared" si="3068"/>
        <v>0</v>
      </c>
      <c r="AN831" s="786">
        <f t="shared" si="3068"/>
        <v>0</v>
      </c>
      <c r="AO831" s="786">
        <f t="shared" si="3068"/>
        <v>0</v>
      </c>
      <c r="AP831" s="786">
        <f t="shared" si="3068"/>
        <v>0</v>
      </c>
      <c r="AQ831" s="786">
        <f t="shared" si="3068"/>
        <v>0</v>
      </c>
      <c r="AR831" s="786">
        <f t="shared" si="3068"/>
        <v>0</v>
      </c>
      <c r="AS831" s="786">
        <f t="shared" si="3068"/>
        <v>0</v>
      </c>
      <c r="AT831" s="786">
        <f t="shared" si="3068"/>
        <v>0</v>
      </c>
      <c r="AU831" s="786">
        <f t="shared" si="3068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69">SUM(BD233)</f>
        <v>0</v>
      </c>
      <c r="BE831" s="786">
        <f t="shared" si="3069"/>
        <v>0</v>
      </c>
      <c r="BF831" s="786">
        <f t="shared" si="3069"/>
        <v>0</v>
      </c>
      <c r="BG831" s="786">
        <f t="shared" si="3069"/>
        <v>0</v>
      </c>
      <c r="BH831" s="786">
        <f t="shared" si="3069"/>
        <v>0</v>
      </c>
      <c r="BI831" s="786">
        <f t="shared" si="3069"/>
        <v>0</v>
      </c>
      <c r="BJ831" s="786">
        <f t="shared" si="3069"/>
        <v>0</v>
      </c>
      <c r="BK831" s="786">
        <f t="shared" si="3069"/>
        <v>0</v>
      </c>
      <c r="BL831" s="786">
        <f t="shared" si="3069"/>
        <v>0</v>
      </c>
      <c r="BM831" s="786">
        <f t="shared" si="3069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0"/>
        <v>0</v>
      </c>
      <c r="CA831" s="607">
        <f t="shared" si="3041"/>
        <v>0</v>
      </c>
      <c r="CB831" s="607">
        <f t="shared" si="3042"/>
        <v>0</v>
      </c>
      <c r="CC831" s="673">
        <f t="shared" si="3043"/>
        <v>0</v>
      </c>
      <c r="CD831" s="991">
        <f t="shared" ref="CD831:CD849" si="307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1"/>
        <v>0</v>
      </c>
      <c r="CG831" s="992">
        <f t="shared" si="3071"/>
        <v>0</v>
      </c>
      <c r="CH831" s="993">
        <f t="shared" si="3071"/>
        <v>0</v>
      </c>
      <c r="CI831" s="993">
        <f t="shared" si="3071"/>
        <v>0</v>
      </c>
      <c r="CJ831" s="992">
        <f t="shared" si="3071"/>
        <v>0</v>
      </c>
      <c r="CK831" s="992">
        <f t="shared" si="3071"/>
        <v>0</v>
      </c>
      <c r="CL831" s="992">
        <f t="shared" si="3071"/>
        <v>0</v>
      </c>
      <c r="CM831" s="991">
        <f t="shared" si="3071"/>
        <v>0</v>
      </c>
      <c r="CN831" s="521" t="str">
        <f t="shared" si="3045"/>
        <v/>
      </c>
      <c r="CO831" s="522" t="str">
        <f t="shared" si="3046"/>
        <v/>
      </c>
      <c r="CP831" s="523" t="str">
        <f t="shared" si="3047"/>
        <v/>
      </c>
      <c r="CQ831" s="523" t="str">
        <f t="shared" si="3048"/>
        <v/>
      </c>
      <c r="CR831" s="523">
        <f t="shared" si="3049"/>
        <v>0</v>
      </c>
      <c r="CS831" s="523">
        <f t="shared" si="3050"/>
        <v>0</v>
      </c>
      <c r="CT831" s="523">
        <f t="shared" si="3051"/>
        <v>0</v>
      </c>
      <c r="CU831" s="524">
        <f t="shared" si="3052"/>
        <v>0</v>
      </c>
      <c r="CV831" s="524">
        <f t="shared" si="3053"/>
        <v>0</v>
      </c>
      <c r="CW831" s="524">
        <f t="shared" si="3054"/>
        <v>0</v>
      </c>
      <c r="CX831" s="523">
        <f t="shared" si="3055"/>
        <v>0</v>
      </c>
      <c r="CY831" s="523">
        <f t="shared" si="3056"/>
        <v>0</v>
      </c>
      <c r="CZ831" s="523">
        <f t="shared" si="3057"/>
        <v>0</v>
      </c>
      <c r="DA831" s="523">
        <f t="shared" si="3058"/>
        <v>0</v>
      </c>
      <c r="DB831" s="523" t="str">
        <f t="shared" si="3059"/>
        <v/>
      </c>
      <c r="DC831" s="522" t="str">
        <f t="shared" si="3060"/>
        <v/>
      </c>
      <c r="DD831" s="521" t="str">
        <f t="shared" si="3061"/>
        <v/>
      </c>
      <c r="DE831" s="635">
        <f t="shared" si="3062"/>
        <v>10</v>
      </c>
      <c r="DF831" s="95">
        <f t="shared" si="3063"/>
        <v>10</v>
      </c>
      <c r="DG831" s="95">
        <f t="shared" si="3064"/>
        <v>10</v>
      </c>
      <c r="DH831" s="95">
        <f t="shared" si="3065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2">SUM(B243)</f>
        <v>0</v>
      </c>
      <c r="C832" s="786">
        <f t="shared" si="3072"/>
        <v>0</v>
      </c>
      <c r="D832" s="786">
        <f t="shared" si="3072"/>
        <v>0</v>
      </c>
      <c r="E832" s="786">
        <f t="shared" si="3072"/>
        <v>0</v>
      </c>
      <c r="F832" s="786">
        <f t="shared" si="3072"/>
        <v>0</v>
      </c>
      <c r="G832" s="786">
        <f t="shared" si="3072"/>
        <v>0</v>
      </c>
      <c r="H832" s="786">
        <f t="shared" si="3072"/>
        <v>0</v>
      </c>
      <c r="I832" s="786">
        <f t="shared" si="3072"/>
        <v>0</v>
      </c>
      <c r="J832" s="786">
        <f t="shared" si="3072"/>
        <v>0</v>
      </c>
      <c r="K832" s="786">
        <f t="shared" si="3072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3">SUM(T243)</f>
        <v>0</v>
      </c>
      <c r="U832" s="786">
        <f t="shared" si="3073"/>
        <v>0</v>
      </c>
      <c r="V832" s="786">
        <f t="shared" si="3073"/>
        <v>0</v>
      </c>
      <c r="W832" s="786">
        <f t="shared" si="3073"/>
        <v>0</v>
      </c>
      <c r="X832" s="786">
        <f t="shared" si="3073"/>
        <v>0</v>
      </c>
      <c r="Y832" s="786">
        <f t="shared" si="3073"/>
        <v>0</v>
      </c>
      <c r="Z832" s="786">
        <f t="shared" si="3073"/>
        <v>0</v>
      </c>
      <c r="AA832" s="786">
        <f t="shared" si="3073"/>
        <v>0</v>
      </c>
      <c r="AB832" s="786">
        <f t="shared" si="3073"/>
        <v>0</v>
      </c>
      <c r="AC832" s="786">
        <f t="shared" si="3073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4">SUM(AL243)</f>
        <v>0</v>
      </c>
      <c r="AM832" s="786">
        <f t="shared" si="3074"/>
        <v>0</v>
      </c>
      <c r="AN832" s="786">
        <f t="shared" si="3074"/>
        <v>0</v>
      </c>
      <c r="AO832" s="786">
        <f t="shared" si="3074"/>
        <v>0</v>
      </c>
      <c r="AP832" s="786">
        <f t="shared" si="3074"/>
        <v>0</v>
      </c>
      <c r="AQ832" s="786">
        <f t="shared" si="3074"/>
        <v>0</v>
      </c>
      <c r="AR832" s="786">
        <f t="shared" si="3074"/>
        <v>0</v>
      </c>
      <c r="AS832" s="786">
        <f t="shared" si="3074"/>
        <v>0</v>
      </c>
      <c r="AT832" s="786">
        <f t="shared" si="3074"/>
        <v>0</v>
      </c>
      <c r="AU832" s="786">
        <f t="shared" si="3074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5">SUM(BD243)</f>
        <v>0</v>
      </c>
      <c r="BE832" s="786">
        <f t="shared" si="3075"/>
        <v>0</v>
      </c>
      <c r="BF832" s="786">
        <f t="shared" si="3075"/>
        <v>0</v>
      </c>
      <c r="BG832" s="786">
        <f t="shared" si="3075"/>
        <v>0</v>
      </c>
      <c r="BH832" s="786">
        <f t="shared" si="3075"/>
        <v>0</v>
      </c>
      <c r="BI832" s="786">
        <f t="shared" si="3075"/>
        <v>0</v>
      </c>
      <c r="BJ832" s="786">
        <f t="shared" si="3075"/>
        <v>0</v>
      </c>
      <c r="BK832" s="786">
        <f t="shared" si="3075"/>
        <v>0</v>
      </c>
      <c r="BL832" s="786">
        <f t="shared" si="3075"/>
        <v>0</v>
      </c>
      <c r="BM832" s="786">
        <f t="shared" si="3075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0"/>
        <v>0</v>
      </c>
      <c r="CA832" s="607">
        <f t="shared" si="3041"/>
        <v>0</v>
      </c>
      <c r="CB832" s="607">
        <f t="shared" si="3042"/>
        <v>0</v>
      </c>
      <c r="CC832" s="673">
        <f t="shared" si="3043"/>
        <v>0</v>
      </c>
      <c r="CD832" s="991">
        <f t="shared" si="3070"/>
        <v>0</v>
      </c>
      <c r="CE832" s="992">
        <f t="shared" si="3071"/>
        <v>0</v>
      </c>
      <c r="CF832" s="992">
        <f t="shared" si="3071"/>
        <v>0</v>
      </c>
      <c r="CG832" s="992">
        <f t="shared" si="3071"/>
        <v>0</v>
      </c>
      <c r="CH832" s="993">
        <f t="shared" si="3071"/>
        <v>0</v>
      </c>
      <c r="CI832" s="993">
        <f t="shared" si="3071"/>
        <v>0</v>
      </c>
      <c r="CJ832" s="992">
        <f t="shared" si="3071"/>
        <v>0</v>
      </c>
      <c r="CK832" s="992">
        <f t="shared" si="3071"/>
        <v>0</v>
      </c>
      <c r="CL832" s="992">
        <f t="shared" si="3071"/>
        <v>0</v>
      </c>
      <c r="CM832" s="991">
        <f t="shared" si="3071"/>
        <v>0</v>
      </c>
      <c r="CN832" s="521" t="str">
        <f t="shared" si="3045"/>
        <v/>
      </c>
      <c r="CO832" s="522" t="str">
        <f t="shared" si="3046"/>
        <v/>
      </c>
      <c r="CP832" s="523" t="str">
        <f t="shared" si="3047"/>
        <v/>
      </c>
      <c r="CQ832" s="523" t="str">
        <f t="shared" si="3048"/>
        <v/>
      </c>
      <c r="CR832" s="523">
        <f t="shared" si="3049"/>
        <v>0</v>
      </c>
      <c r="CS832" s="523">
        <f t="shared" si="3050"/>
        <v>0</v>
      </c>
      <c r="CT832" s="523">
        <f t="shared" si="3051"/>
        <v>0</v>
      </c>
      <c r="CU832" s="524">
        <f t="shared" si="3052"/>
        <v>0</v>
      </c>
      <c r="CV832" s="524">
        <f t="shared" si="3053"/>
        <v>0</v>
      </c>
      <c r="CW832" s="524">
        <f t="shared" si="3054"/>
        <v>0</v>
      </c>
      <c r="CX832" s="523">
        <f t="shared" si="3055"/>
        <v>0</v>
      </c>
      <c r="CY832" s="523">
        <f t="shared" si="3056"/>
        <v>0</v>
      </c>
      <c r="CZ832" s="523">
        <f t="shared" si="3057"/>
        <v>0</v>
      </c>
      <c r="DA832" s="523">
        <f t="shared" si="3058"/>
        <v>0</v>
      </c>
      <c r="DB832" s="523" t="str">
        <f t="shared" si="3059"/>
        <v/>
      </c>
      <c r="DC832" s="522" t="str">
        <f t="shared" si="3060"/>
        <v/>
      </c>
      <c r="DD832" s="521" t="str">
        <f t="shared" si="3061"/>
        <v/>
      </c>
      <c r="DE832" s="635">
        <f t="shared" si="3062"/>
        <v>10</v>
      </c>
      <c r="DF832" s="95">
        <f t="shared" si="3063"/>
        <v>10</v>
      </c>
      <c r="DG832" s="95">
        <f t="shared" si="3064"/>
        <v>10</v>
      </c>
      <c r="DH832" s="95">
        <f t="shared" si="3065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6">SUM(B250)</f>
        <v>0</v>
      </c>
      <c r="C833" s="786">
        <f t="shared" si="3076"/>
        <v>0</v>
      </c>
      <c r="D833" s="786">
        <f t="shared" si="3076"/>
        <v>0</v>
      </c>
      <c r="E833" s="786">
        <f t="shared" si="3076"/>
        <v>0</v>
      </c>
      <c r="F833" s="786">
        <f t="shared" si="3076"/>
        <v>0</v>
      </c>
      <c r="G833" s="786">
        <f t="shared" si="3076"/>
        <v>0</v>
      </c>
      <c r="H833" s="786">
        <f t="shared" si="3076"/>
        <v>0</v>
      </c>
      <c r="I833" s="786">
        <f t="shared" si="3076"/>
        <v>0</v>
      </c>
      <c r="J833" s="786">
        <f t="shared" si="3076"/>
        <v>0</v>
      </c>
      <c r="K833" s="786">
        <f t="shared" si="3076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7">SUM(T250)</f>
        <v>0</v>
      </c>
      <c r="U833" s="786">
        <f t="shared" si="3077"/>
        <v>0</v>
      </c>
      <c r="V833" s="786">
        <f t="shared" si="3077"/>
        <v>0</v>
      </c>
      <c r="W833" s="786">
        <f t="shared" si="3077"/>
        <v>0</v>
      </c>
      <c r="X833" s="786">
        <f t="shared" si="3077"/>
        <v>0</v>
      </c>
      <c r="Y833" s="786">
        <f t="shared" si="3077"/>
        <v>0</v>
      </c>
      <c r="Z833" s="786">
        <f t="shared" si="3077"/>
        <v>0</v>
      </c>
      <c r="AA833" s="786">
        <f t="shared" si="3077"/>
        <v>0</v>
      </c>
      <c r="AB833" s="786">
        <f t="shared" si="3077"/>
        <v>0</v>
      </c>
      <c r="AC833" s="786">
        <f t="shared" si="3077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8">SUM(AL250)</f>
        <v>0</v>
      </c>
      <c r="AM833" s="786">
        <f t="shared" si="3078"/>
        <v>0</v>
      </c>
      <c r="AN833" s="786">
        <f t="shared" si="3078"/>
        <v>0</v>
      </c>
      <c r="AO833" s="786">
        <f t="shared" si="3078"/>
        <v>0</v>
      </c>
      <c r="AP833" s="786">
        <f t="shared" si="3078"/>
        <v>0</v>
      </c>
      <c r="AQ833" s="786">
        <f t="shared" si="3078"/>
        <v>0</v>
      </c>
      <c r="AR833" s="786">
        <f t="shared" si="3078"/>
        <v>0</v>
      </c>
      <c r="AS833" s="786">
        <f t="shared" si="3078"/>
        <v>0</v>
      </c>
      <c r="AT833" s="786">
        <f t="shared" si="3078"/>
        <v>0</v>
      </c>
      <c r="AU833" s="786">
        <f t="shared" si="3078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79">SUM(BD250)</f>
        <v>0</v>
      </c>
      <c r="BE833" s="786">
        <f t="shared" si="3079"/>
        <v>0</v>
      </c>
      <c r="BF833" s="786">
        <f t="shared" si="3079"/>
        <v>0</v>
      </c>
      <c r="BG833" s="786">
        <f t="shared" si="3079"/>
        <v>0</v>
      </c>
      <c r="BH833" s="786">
        <f t="shared" si="3079"/>
        <v>0</v>
      </c>
      <c r="BI833" s="786">
        <f t="shared" si="3079"/>
        <v>0</v>
      </c>
      <c r="BJ833" s="786">
        <f t="shared" si="3079"/>
        <v>0</v>
      </c>
      <c r="BK833" s="786">
        <f t="shared" si="3079"/>
        <v>0</v>
      </c>
      <c r="BL833" s="786">
        <f t="shared" si="3079"/>
        <v>0</v>
      </c>
      <c r="BM833" s="786">
        <f t="shared" si="3079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0"/>
        <v>0</v>
      </c>
      <c r="CA833" s="607">
        <f t="shared" si="3041"/>
        <v>0</v>
      </c>
      <c r="CB833" s="607">
        <f t="shared" si="3042"/>
        <v>0</v>
      </c>
      <c r="CC833" s="673">
        <f t="shared" si="3043"/>
        <v>0</v>
      </c>
      <c r="CD833" s="991">
        <f t="shared" si="3070"/>
        <v>0</v>
      </c>
      <c r="CE833" s="992">
        <f t="shared" si="3071"/>
        <v>0</v>
      </c>
      <c r="CF833" s="992">
        <f t="shared" si="3071"/>
        <v>0</v>
      </c>
      <c r="CG833" s="992">
        <f t="shared" si="3071"/>
        <v>0</v>
      </c>
      <c r="CH833" s="993">
        <f t="shared" si="3071"/>
        <v>0</v>
      </c>
      <c r="CI833" s="993">
        <f t="shared" si="3071"/>
        <v>0</v>
      </c>
      <c r="CJ833" s="992">
        <f t="shared" si="3071"/>
        <v>0</v>
      </c>
      <c r="CK833" s="992">
        <f t="shared" si="3071"/>
        <v>0</v>
      </c>
      <c r="CL833" s="992">
        <f t="shared" si="3071"/>
        <v>0</v>
      </c>
      <c r="CM833" s="991">
        <f t="shared" si="3071"/>
        <v>0</v>
      </c>
      <c r="CN833" s="521" t="str">
        <f t="shared" si="3045"/>
        <v/>
      </c>
      <c r="CO833" s="522" t="str">
        <f t="shared" si="3046"/>
        <v/>
      </c>
      <c r="CP833" s="523" t="str">
        <f t="shared" si="3047"/>
        <v/>
      </c>
      <c r="CQ833" s="523" t="str">
        <f t="shared" si="3048"/>
        <v/>
      </c>
      <c r="CR833" s="523">
        <f t="shared" si="3049"/>
        <v>0</v>
      </c>
      <c r="CS833" s="523">
        <f t="shared" si="3050"/>
        <v>0</v>
      </c>
      <c r="CT833" s="523">
        <f t="shared" si="3051"/>
        <v>0</v>
      </c>
      <c r="CU833" s="524">
        <f t="shared" si="3052"/>
        <v>0</v>
      </c>
      <c r="CV833" s="524">
        <f t="shared" si="3053"/>
        <v>0</v>
      </c>
      <c r="CW833" s="524">
        <f t="shared" si="3054"/>
        <v>0</v>
      </c>
      <c r="CX833" s="523">
        <f t="shared" si="3055"/>
        <v>0</v>
      </c>
      <c r="CY833" s="523">
        <f t="shared" si="3056"/>
        <v>0</v>
      </c>
      <c r="CZ833" s="523">
        <f t="shared" si="3057"/>
        <v>0</v>
      </c>
      <c r="DA833" s="523">
        <f t="shared" si="3058"/>
        <v>0</v>
      </c>
      <c r="DB833" s="523" t="str">
        <f t="shared" si="3059"/>
        <v/>
      </c>
      <c r="DC833" s="522" t="str">
        <f t="shared" si="3060"/>
        <v/>
      </c>
      <c r="DD833" s="521" t="str">
        <f t="shared" si="3061"/>
        <v/>
      </c>
      <c r="DE833" s="635">
        <f t="shared" si="3062"/>
        <v>10</v>
      </c>
      <c r="DF833" s="95">
        <f t="shared" si="3063"/>
        <v>10</v>
      </c>
      <c r="DG833" s="95">
        <f t="shared" si="3064"/>
        <v>10</v>
      </c>
      <c r="DH833" s="95">
        <f t="shared" si="3065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0">SUM(B257)</f>
        <v>0</v>
      </c>
      <c r="C834" s="786">
        <f t="shared" si="3080"/>
        <v>0</v>
      </c>
      <c r="D834" s="786">
        <f t="shared" si="3080"/>
        <v>0</v>
      </c>
      <c r="E834" s="786">
        <f t="shared" si="3080"/>
        <v>0</v>
      </c>
      <c r="F834" s="786">
        <f t="shared" si="3080"/>
        <v>0</v>
      </c>
      <c r="G834" s="786">
        <f t="shared" si="3080"/>
        <v>0</v>
      </c>
      <c r="H834" s="786">
        <f t="shared" si="3080"/>
        <v>0</v>
      </c>
      <c r="I834" s="786">
        <f t="shared" si="3080"/>
        <v>0</v>
      </c>
      <c r="J834" s="786">
        <f t="shared" si="3080"/>
        <v>0</v>
      </c>
      <c r="K834" s="786">
        <f t="shared" si="3080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1">SUM(T257)</f>
        <v>0</v>
      </c>
      <c r="U834" s="786">
        <f t="shared" si="3081"/>
        <v>0</v>
      </c>
      <c r="V834" s="786">
        <f t="shared" si="3081"/>
        <v>0</v>
      </c>
      <c r="W834" s="786">
        <f t="shared" si="3081"/>
        <v>0</v>
      </c>
      <c r="X834" s="786">
        <f t="shared" si="3081"/>
        <v>0</v>
      </c>
      <c r="Y834" s="786">
        <f t="shared" si="3081"/>
        <v>0</v>
      </c>
      <c r="Z834" s="786">
        <f t="shared" si="3081"/>
        <v>0</v>
      </c>
      <c r="AA834" s="786">
        <f t="shared" si="3081"/>
        <v>0</v>
      </c>
      <c r="AB834" s="786">
        <f t="shared" si="3081"/>
        <v>0</v>
      </c>
      <c r="AC834" s="786">
        <f t="shared" si="3081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2">SUM(AL257)</f>
        <v>0</v>
      </c>
      <c r="AM834" s="786">
        <f t="shared" si="3082"/>
        <v>0</v>
      </c>
      <c r="AN834" s="786">
        <f t="shared" si="3082"/>
        <v>0</v>
      </c>
      <c r="AO834" s="786">
        <f t="shared" si="3082"/>
        <v>0</v>
      </c>
      <c r="AP834" s="786">
        <f t="shared" si="3082"/>
        <v>0</v>
      </c>
      <c r="AQ834" s="786">
        <f t="shared" si="3082"/>
        <v>0</v>
      </c>
      <c r="AR834" s="786">
        <f t="shared" si="3082"/>
        <v>0</v>
      </c>
      <c r="AS834" s="786">
        <f t="shared" si="3082"/>
        <v>0</v>
      </c>
      <c r="AT834" s="786">
        <f t="shared" si="3082"/>
        <v>0</v>
      </c>
      <c r="AU834" s="786">
        <f t="shared" si="3082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3">SUM(BD257)</f>
        <v>0</v>
      </c>
      <c r="BE834" s="786">
        <f t="shared" si="3083"/>
        <v>0</v>
      </c>
      <c r="BF834" s="786">
        <f t="shared" si="3083"/>
        <v>0</v>
      </c>
      <c r="BG834" s="786">
        <f t="shared" si="3083"/>
        <v>0</v>
      </c>
      <c r="BH834" s="786">
        <f t="shared" si="3083"/>
        <v>0</v>
      </c>
      <c r="BI834" s="786">
        <f t="shared" si="3083"/>
        <v>0</v>
      </c>
      <c r="BJ834" s="786">
        <f t="shared" si="3083"/>
        <v>0</v>
      </c>
      <c r="BK834" s="786">
        <f t="shared" si="3083"/>
        <v>0</v>
      </c>
      <c r="BL834" s="786">
        <f t="shared" si="3083"/>
        <v>0</v>
      </c>
      <c r="BM834" s="786">
        <f t="shared" si="3083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0"/>
        <v>0</v>
      </c>
      <c r="CA834" s="607">
        <f t="shared" si="3041"/>
        <v>0</v>
      </c>
      <c r="CB834" s="607">
        <f t="shared" si="3042"/>
        <v>0</v>
      </c>
      <c r="CC834" s="673">
        <f t="shared" si="3043"/>
        <v>0</v>
      </c>
      <c r="CD834" s="991">
        <f t="shared" si="3070"/>
        <v>0</v>
      </c>
      <c r="CE834" s="992">
        <f t="shared" si="3071"/>
        <v>0</v>
      </c>
      <c r="CF834" s="992">
        <f t="shared" si="3071"/>
        <v>0</v>
      </c>
      <c r="CG834" s="992">
        <f t="shared" si="3071"/>
        <v>0</v>
      </c>
      <c r="CH834" s="993">
        <f t="shared" si="3071"/>
        <v>0</v>
      </c>
      <c r="CI834" s="993">
        <f t="shared" si="3071"/>
        <v>0</v>
      </c>
      <c r="CJ834" s="992">
        <f t="shared" si="3071"/>
        <v>0</v>
      </c>
      <c r="CK834" s="992">
        <f t="shared" si="3071"/>
        <v>0</v>
      </c>
      <c r="CL834" s="992">
        <f t="shared" si="3071"/>
        <v>0</v>
      </c>
      <c r="CM834" s="991">
        <f t="shared" si="3071"/>
        <v>0</v>
      </c>
      <c r="CN834" s="521" t="str">
        <f t="shared" si="3045"/>
        <v/>
      </c>
      <c r="CO834" s="522" t="str">
        <f t="shared" si="3046"/>
        <v/>
      </c>
      <c r="CP834" s="523" t="str">
        <f t="shared" si="3047"/>
        <v/>
      </c>
      <c r="CQ834" s="523" t="str">
        <f t="shared" si="3048"/>
        <v/>
      </c>
      <c r="CR834" s="523">
        <f t="shared" si="3049"/>
        <v>0</v>
      </c>
      <c r="CS834" s="523">
        <f t="shared" si="3050"/>
        <v>0</v>
      </c>
      <c r="CT834" s="523">
        <f t="shared" si="3051"/>
        <v>0</v>
      </c>
      <c r="CU834" s="524">
        <f t="shared" si="3052"/>
        <v>0</v>
      </c>
      <c r="CV834" s="524">
        <f t="shared" si="3053"/>
        <v>0</v>
      </c>
      <c r="CW834" s="524">
        <f t="shared" si="3054"/>
        <v>0</v>
      </c>
      <c r="CX834" s="523">
        <f t="shared" si="3055"/>
        <v>0</v>
      </c>
      <c r="CY834" s="523">
        <f t="shared" si="3056"/>
        <v>0</v>
      </c>
      <c r="CZ834" s="523">
        <f t="shared" si="3057"/>
        <v>0</v>
      </c>
      <c r="DA834" s="523">
        <f t="shared" si="3058"/>
        <v>0</v>
      </c>
      <c r="DB834" s="523" t="str">
        <f t="shared" si="3059"/>
        <v/>
      </c>
      <c r="DC834" s="522" t="str">
        <f t="shared" si="3060"/>
        <v/>
      </c>
      <c r="DD834" s="521" t="str">
        <f t="shared" si="3061"/>
        <v/>
      </c>
      <c r="DE834" s="635">
        <f t="shared" si="3062"/>
        <v>10</v>
      </c>
      <c r="DF834" s="95">
        <f t="shared" si="3063"/>
        <v>10</v>
      </c>
      <c r="DG834" s="95">
        <f t="shared" si="3064"/>
        <v>10</v>
      </c>
      <c r="DH834" s="95">
        <f t="shared" si="3065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4">SUM(B264)</f>
        <v>0</v>
      </c>
      <c r="C835" s="786">
        <f t="shared" si="3084"/>
        <v>0</v>
      </c>
      <c r="D835" s="786">
        <f t="shared" si="3084"/>
        <v>0</v>
      </c>
      <c r="E835" s="786">
        <f t="shared" si="3084"/>
        <v>0</v>
      </c>
      <c r="F835" s="786">
        <f t="shared" si="3084"/>
        <v>0</v>
      </c>
      <c r="G835" s="786">
        <f t="shared" si="3084"/>
        <v>0</v>
      </c>
      <c r="H835" s="786">
        <f t="shared" si="3084"/>
        <v>0</v>
      </c>
      <c r="I835" s="786">
        <f t="shared" si="3084"/>
        <v>0</v>
      </c>
      <c r="J835" s="786">
        <f t="shared" si="3084"/>
        <v>0</v>
      </c>
      <c r="K835" s="786">
        <f t="shared" si="3084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5">SUM(T264)</f>
        <v>0</v>
      </c>
      <c r="U835" s="786">
        <f t="shared" si="3085"/>
        <v>0</v>
      </c>
      <c r="V835" s="786">
        <f t="shared" si="3085"/>
        <v>0</v>
      </c>
      <c r="W835" s="786">
        <f t="shared" si="3085"/>
        <v>0</v>
      </c>
      <c r="X835" s="786">
        <f t="shared" si="3085"/>
        <v>0</v>
      </c>
      <c r="Y835" s="786">
        <f t="shared" si="3085"/>
        <v>0</v>
      </c>
      <c r="Z835" s="786">
        <f t="shared" si="3085"/>
        <v>0</v>
      </c>
      <c r="AA835" s="786">
        <f t="shared" si="3085"/>
        <v>0</v>
      </c>
      <c r="AB835" s="786">
        <f t="shared" si="3085"/>
        <v>0</v>
      </c>
      <c r="AC835" s="786">
        <f t="shared" si="3085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6">SUM(AL264)</f>
        <v>0</v>
      </c>
      <c r="AM835" s="786">
        <f t="shared" si="3086"/>
        <v>0</v>
      </c>
      <c r="AN835" s="786">
        <f t="shared" si="3086"/>
        <v>0</v>
      </c>
      <c r="AO835" s="786">
        <f t="shared" si="3086"/>
        <v>0</v>
      </c>
      <c r="AP835" s="786">
        <f t="shared" si="3086"/>
        <v>0</v>
      </c>
      <c r="AQ835" s="786">
        <f t="shared" si="3086"/>
        <v>0</v>
      </c>
      <c r="AR835" s="786">
        <f t="shared" si="3086"/>
        <v>0</v>
      </c>
      <c r="AS835" s="786">
        <f t="shared" si="3086"/>
        <v>0</v>
      </c>
      <c r="AT835" s="786">
        <f t="shared" si="3086"/>
        <v>0</v>
      </c>
      <c r="AU835" s="786">
        <f t="shared" si="3086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7">SUM(BD264)</f>
        <v>0</v>
      </c>
      <c r="BE835" s="786">
        <f t="shared" si="3087"/>
        <v>0</v>
      </c>
      <c r="BF835" s="786">
        <f t="shared" si="3087"/>
        <v>0</v>
      </c>
      <c r="BG835" s="786">
        <f t="shared" si="3087"/>
        <v>0</v>
      </c>
      <c r="BH835" s="786">
        <f t="shared" si="3087"/>
        <v>0</v>
      </c>
      <c r="BI835" s="786">
        <f t="shared" si="3087"/>
        <v>0</v>
      </c>
      <c r="BJ835" s="786">
        <f t="shared" si="3087"/>
        <v>0</v>
      </c>
      <c r="BK835" s="786">
        <f t="shared" si="3087"/>
        <v>0</v>
      </c>
      <c r="BL835" s="786">
        <f t="shared" si="3087"/>
        <v>0</v>
      </c>
      <c r="BM835" s="786">
        <f t="shared" si="3087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0"/>
        <v>0</v>
      </c>
      <c r="CA835" s="607">
        <f t="shared" si="3041"/>
        <v>0</v>
      </c>
      <c r="CB835" s="607">
        <f t="shared" si="3042"/>
        <v>0</v>
      </c>
      <c r="CC835" s="673">
        <f t="shared" si="3043"/>
        <v>0</v>
      </c>
      <c r="CD835" s="991">
        <f t="shared" si="3070"/>
        <v>0</v>
      </c>
      <c r="CE835" s="992">
        <f t="shared" si="3071"/>
        <v>0</v>
      </c>
      <c r="CF835" s="992">
        <f t="shared" si="3071"/>
        <v>0</v>
      </c>
      <c r="CG835" s="992">
        <f t="shared" si="3071"/>
        <v>0</v>
      </c>
      <c r="CH835" s="993">
        <f t="shared" si="3071"/>
        <v>0</v>
      </c>
      <c r="CI835" s="993">
        <f t="shared" si="3071"/>
        <v>0</v>
      </c>
      <c r="CJ835" s="992">
        <f t="shared" si="3071"/>
        <v>0</v>
      </c>
      <c r="CK835" s="992">
        <f t="shared" si="3071"/>
        <v>0</v>
      </c>
      <c r="CL835" s="992">
        <f t="shared" si="3071"/>
        <v>0</v>
      </c>
      <c r="CM835" s="991">
        <f t="shared" si="3071"/>
        <v>0</v>
      </c>
      <c r="CN835" s="521" t="str">
        <f t="shared" si="3045"/>
        <v/>
      </c>
      <c r="CO835" s="522" t="str">
        <f t="shared" si="3046"/>
        <v/>
      </c>
      <c r="CP835" s="523" t="str">
        <f t="shared" si="3047"/>
        <v/>
      </c>
      <c r="CQ835" s="523" t="str">
        <f t="shared" si="3048"/>
        <v/>
      </c>
      <c r="CR835" s="523">
        <f t="shared" si="3049"/>
        <v>0</v>
      </c>
      <c r="CS835" s="523">
        <f t="shared" si="3050"/>
        <v>0</v>
      </c>
      <c r="CT835" s="523">
        <f t="shared" si="3051"/>
        <v>0</v>
      </c>
      <c r="CU835" s="524">
        <f t="shared" si="3052"/>
        <v>0</v>
      </c>
      <c r="CV835" s="524">
        <f t="shared" si="3053"/>
        <v>0</v>
      </c>
      <c r="CW835" s="524">
        <f t="shared" si="3054"/>
        <v>0</v>
      </c>
      <c r="CX835" s="523">
        <f t="shared" si="3055"/>
        <v>0</v>
      </c>
      <c r="CY835" s="523">
        <f t="shared" si="3056"/>
        <v>0</v>
      </c>
      <c r="CZ835" s="523">
        <f t="shared" si="3057"/>
        <v>0</v>
      </c>
      <c r="DA835" s="523">
        <f t="shared" si="3058"/>
        <v>0</v>
      </c>
      <c r="DB835" s="523" t="str">
        <f t="shared" si="3059"/>
        <v/>
      </c>
      <c r="DC835" s="522" t="str">
        <f t="shared" si="3060"/>
        <v/>
      </c>
      <c r="DD835" s="521" t="str">
        <f t="shared" si="3061"/>
        <v/>
      </c>
      <c r="DE835" s="635">
        <f t="shared" si="3062"/>
        <v>10</v>
      </c>
      <c r="DF835" s="95">
        <f t="shared" si="3063"/>
        <v>10</v>
      </c>
      <c r="DG835" s="95">
        <f t="shared" si="3064"/>
        <v>10</v>
      </c>
      <c r="DH835" s="95">
        <f t="shared" si="3065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8">SUM(B271)</f>
        <v>0</v>
      </c>
      <c r="C836" s="786">
        <f t="shared" si="3088"/>
        <v>0</v>
      </c>
      <c r="D836" s="786">
        <f t="shared" si="3088"/>
        <v>0</v>
      </c>
      <c r="E836" s="786">
        <f t="shared" si="3088"/>
        <v>0</v>
      </c>
      <c r="F836" s="786">
        <f t="shared" si="3088"/>
        <v>0</v>
      </c>
      <c r="G836" s="786">
        <f t="shared" si="3088"/>
        <v>0</v>
      </c>
      <c r="H836" s="786">
        <f t="shared" si="3088"/>
        <v>0</v>
      </c>
      <c r="I836" s="786">
        <f t="shared" si="3088"/>
        <v>0</v>
      </c>
      <c r="J836" s="786">
        <f t="shared" si="3088"/>
        <v>0</v>
      </c>
      <c r="K836" s="786">
        <f t="shared" si="3088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89">SUM(T271)</f>
        <v>0</v>
      </c>
      <c r="U836" s="786">
        <f t="shared" si="3089"/>
        <v>0</v>
      </c>
      <c r="V836" s="786">
        <f t="shared" si="3089"/>
        <v>0</v>
      </c>
      <c r="W836" s="786">
        <f t="shared" si="3089"/>
        <v>0</v>
      </c>
      <c r="X836" s="786">
        <f t="shared" si="3089"/>
        <v>0</v>
      </c>
      <c r="Y836" s="786">
        <f t="shared" si="3089"/>
        <v>0</v>
      </c>
      <c r="Z836" s="786">
        <f t="shared" si="3089"/>
        <v>0</v>
      </c>
      <c r="AA836" s="786">
        <f t="shared" si="3089"/>
        <v>0</v>
      </c>
      <c r="AB836" s="786">
        <f t="shared" si="3089"/>
        <v>0</v>
      </c>
      <c r="AC836" s="786">
        <f t="shared" si="3089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0">SUM(AL271)</f>
        <v>0</v>
      </c>
      <c r="AM836" s="786">
        <f t="shared" si="3090"/>
        <v>0</v>
      </c>
      <c r="AN836" s="786">
        <f t="shared" si="3090"/>
        <v>0</v>
      </c>
      <c r="AO836" s="786">
        <f t="shared" si="3090"/>
        <v>0</v>
      </c>
      <c r="AP836" s="786">
        <f t="shared" si="3090"/>
        <v>0</v>
      </c>
      <c r="AQ836" s="786">
        <f t="shared" si="3090"/>
        <v>0</v>
      </c>
      <c r="AR836" s="786">
        <f t="shared" si="3090"/>
        <v>0</v>
      </c>
      <c r="AS836" s="786">
        <f t="shared" si="3090"/>
        <v>0</v>
      </c>
      <c r="AT836" s="786">
        <f t="shared" si="3090"/>
        <v>0</v>
      </c>
      <c r="AU836" s="786">
        <f t="shared" si="3090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1">SUM(BD271)</f>
        <v>0</v>
      </c>
      <c r="BE836" s="786">
        <f t="shared" si="3091"/>
        <v>0</v>
      </c>
      <c r="BF836" s="786">
        <f t="shared" si="3091"/>
        <v>0</v>
      </c>
      <c r="BG836" s="786">
        <f t="shared" si="3091"/>
        <v>0</v>
      </c>
      <c r="BH836" s="786">
        <f t="shared" si="3091"/>
        <v>0</v>
      </c>
      <c r="BI836" s="786">
        <f t="shared" si="3091"/>
        <v>0</v>
      </c>
      <c r="BJ836" s="786">
        <f t="shared" si="3091"/>
        <v>0</v>
      </c>
      <c r="BK836" s="786">
        <f t="shared" si="3091"/>
        <v>0</v>
      </c>
      <c r="BL836" s="786">
        <f t="shared" si="3091"/>
        <v>0</v>
      </c>
      <c r="BM836" s="786">
        <f t="shared" si="3091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0"/>
        <v>0</v>
      </c>
      <c r="CA836" s="607">
        <f t="shared" si="3041"/>
        <v>0</v>
      </c>
      <c r="CB836" s="607">
        <f t="shared" si="3042"/>
        <v>0</v>
      </c>
      <c r="CC836" s="673">
        <f t="shared" si="3043"/>
        <v>0</v>
      </c>
      <c r="CD836" s="991">
        <f t="shared" si="3070"/>
        <v>0</v>
      </c>
      <c r="CE836" s="992">
        <f t="shared" si="3071"/>
        <v>0</v>
      </c>
      <c r="CF836" s="992">
        <f t="shared" si="3071"/>
        <v>0</v>
      </c>
      <c r="CG836" s="992">
        <f t="shared" si="3071"/>
        <v>0</v>
      </c>
      <c r="CH836" s="993">
        <f t="shared" si="3071"/>
        <v>0</v>
      </c>
      <c r="CI836" s="993">
        <f t="shared" si="3071"/>
        <v>0</v>
      </c>
      <c r="CJ836" s="992">
        <f t="shared" si="3071"/>
        <v>0</v>
      </c>
      <c r="CK836" s="992">
        <f t="shared" si="3071"/>
        <v>0</v>
      </c>
      <c r="CL836" s="992">
        <f t="shared" si="3071"/>
        <v>0</v>
      </c>
      <c r="CM836" s="991">
        <f t="shared" si="3071"/>
        <v>0</v>
      </c>
      <c r="CN836" s="521" t="str">
        <f t="shared" si="3045"/>
        <v/>
      </c>
      <c r="CO836" s="522" t="str">
        <f t="shared" si="3046"/>
        <v/>
      </c>
      <c r="CP836" s="523" t="str">
        <f t="shared" si="3047"/>
        <v/>
      </c>
      <c r="CQ836" s="523" t="str">
        <f t="shared" si="3048"/>
        <v/>
      </c>
      <c r="CR836" s="523">
        <f t="shared" si="3049"/>
        <v>0</v>
      </c>
      <c r="CS836" s="523">
        <f t="shared" si="3050"/>
        <v>0</v>
      </c>
      <c r="CT836" s="523">
        <f t="shared" si="3051"/>
        <v>0</v>
      </c>
      <c r="CU836" s="524">
        <f t="shared" si="3052"/>
        <v>0</v>
      </c>
      <c r="CV836" s="524">
        <f t="shared" si="3053"/>
        <v>0</v>
      </c>
      <c r="CW836" s="524">
        <f t="shared" si="3054"/>
        <v>0</v>
      </c>
      <c r="CX836" s="523">
        <f t="shared" si="3055"/>
        <v>0</v>
      </c>
      <c r="CY836" s="523">
        <f t="shared" si="3056"/>
        <v>0</v>
      </c>
      <c r="CZ836" s="523">
        <f t="shared" si="3057"/>
        <v>0</v>
      </c>
      <c r="DA836" s="523">
        <f t="shared" si="3058"/>
        <v>0</v>
      </c>
      <c r="DB836" s="523" t="str">
        <f t="shared" si="3059"/>
        <v/>
      </c>
      <c r="DC836" s="522" t="str">
        <f t="shared" si="3060"/>
        <v/>
      </c>
      <c r="DD836" s="521" t="str">
        <f t="shared" si="3061"/>
        <v/>
      </c>
      <c r="DE836" s="635">
        <f t="shared" si="3062"/>
        <v>10</v>
      </c>
      <c r="DF836" s="95">
        <f t="shared" si="3063"/>
        <v>10</v>
      </c>
      <c r="DG836" s="95">
        <f t="shared" si="3064"/>
        <v>10</v>
      </c>
      <c r="DH836" s="95">
        <f t="shared" si="3065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2">SUM(B278)</f>
        <v>0</v>
      </c>
      <c r="C837" s="786">
        <f t="shared" si="3092"/>
        <v>0</v>
      </c>
      <c r="D837" s="786">
        <f t="shared" si="3092"/>
        <v>0</v>
      </c>
      <c r="E837" s="786">
        <f t="shared" si="3092"/>
        <v>0</v>
      </c>
      <c r="F837" s="786">
        <f t="shared" si="3092"/>
        <v>0</v>
      </c>
      <c r="G837" s="786">
        <f t="shared" si="3092"/>
        <v>0</v>
      </c>
      <c r="H837" s="786">
        <f t="shared" si="3092"/>
        <v>0</v>
      </c>
      <c r="I837" s="786">
        <f t="shared" si="3092"/>
        <v>0</v>
      </c>
      <c r="J837" s="786">
        <f t="shared" si="3092"/>
        <v>0</v>
      </c>
      <c r="K837" s="786">
        <f t="shared" si="3092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3">SUM(T278)</f>
        <v>0</v>
      </c>
      <c r="U837" s="786">
        <f t="shared" si="3093"/>
        <v>0</v>
      </c>
      <c r="V837" s="786">
        <f t="shared" si="3093"/>
        <v>0</v>
      </c>
      <c r="W837" s="786">
        <f t="shared" si="3093"/>
        <v>0</v>
      </c>
      <c r="X837" s="786">
        <f t="shared" si="3093"/>
        <v>0</v>
      </c>
      <c r="Y837" s="786">
        <f t="shared" si="3093"/>
        <v>0</v>
      </c>
      <c r="Z837" s="786">
        <f t="shared" si="3093"/>
        <v>0</v>
      </c>
      <c r="AA837" s="786">
        <f t="shared" si="3093"/>
        <v>0</v>
      </c>
      <c r="AB837" s="786">
        <f t="shared" si="3093"/>
        <v>0</v>
      </c>
      <c r="AC837" s="786">
        <f t="shared" si="3093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4">SUM(AL278)</f>
        <v>0</v>
      </c>
      <c r="AM837" s="786">
        <f t="shared" si="3094"/>
        <v>0</v>
      </c>
      <c r="AN837" s="786">
        <f t="shared" si="3094"/>
        <v>0</v>
      </c>
      <c r="AO837" s="786">
        <f t="shared" si="3094"/>
        <v>0</v>
      </c>
      <c r="AP837" s="786">
        <f t="shared" si="3094"/>
        <v>0</v>
      </c>
      <c r="AQ837" s="786">
        <f t="shared" si="3094"/>
        <v>0</v>
      </c>
      <c r="AR837" s="786">
        <f t="shared" si="3094"/>
        <v>0</v>
      </c>
      <c r="AS837" s="786">
        <f t="shared" si="3094"/>
        <v>0</v>
      </c>
      <c r="AT837" s="786">
        <f t="shared" si="3094"/>
        <v>0</v>
      </c>
      <c r="AU837" s="786">
        <f t="shared" si="3094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5">SUM(BD278)</f>
        <v>0</v>
      </c>
      <c r="BE837" s="786">
        <f t="shared" si="3095"/>
        <v>0</v>
      </c>
      <c r="BF837" s="786">
        <f t="shared" si="3095"/>
        <v>0</v>
      </c>
      <c r="BG837" s="786">
        <f t="shared" si="3095"/>
        <v>0</v>
      </c>
      <c r="BH837" s="786">
        <f t="shared" si="3095"/>
        <v>0</v>
      </c>
      <c r="BI837" s="786">
        <f t="shared" si="3095"/>
        <v>0</v>
      </c>
      <c r="BJ837" s="786">
        <f t="shared" si="3095"/>
        <v>0</v>
      </c>
      <c r="BK837" s="786">
        <f t="shared" si="3095"/>
        <v>0</v>
      </c>
      <c r="BL837" s="786">
        <f t="shared" si="3095"/>
        <v>0</v>
      </c>
      <c r="BM837" s="786">
        <f t="shared" si="3095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0"/>
        <v>0</v>
      </c>
      <c r="CA837" s="607">
        <f t="shared" si="3041"/>
        <v>0</v>
      </c>
      <c r="CB837" s="607">
        <f t="shared" si="3042"/>
        <v>0</v>
      </c>
      <c r="CC837" s="673">
        <f t="shared" si="3043"/>
        <v>0</v>
      </c>
      <c r="CD837" s="991">
        <f t="shared" si="3070"/>
        <v>0</v>
      </c>
      <c r="CE837" s="992">
        <f t="shared" si="3071"/>
        <v>0</v>
      </c>
      <c r="CF837" s="992">
        <f t="shared" si="3071"/>
        <v>0</v>
      </c>
      <c r="CG837" s="992">
        <f t="shared" si="3071"/>
        <v>0</v>
      </c>
      <c r="CH837" s="993">
        <f t="shared" si="3071"/>
        <v>0</v>
      </c>
      <c r="CI837" s="993">
        <f t="shared" si="3071"/>
        <v>0</v>
      </c>
      <c r="CJ837" s="992">
        <f t="shared" si="3071"/>
        <v>0</v>
      </c>
      <c r="CK837" s="992">
        <f t="shared" si="3071"/>
        <v>0</v>
      </c>
      <c r="CL837" s="992">
        <f t="shared" si="3071"/>
        <v>0</v>
      </c>
      <c r="CM837" s="991">
        <f t="shared" si="3071"/>
        <v>0</v>
      </c>
      <c r="CN837" s="521" t="str">
        <f t="shared" si="3045"/>
        <v/>
      </c>
      <c r="CO837" s="522" t="str">
        <f t="shared" si="3046"/>
        <v/>
      </c>
      <c r="CP837" s="523" t="str">
        <f t="shared" si="3047"/>
        <v/>
      </c>
      <c r="CQ837" s="523" t="str">
        <f t="shared" si="3048"/>
        <v/>
      </c>
      <c r="CR837" s="523">
        <f t="shared" si="3049"/>
        <v>0</v>
      </c>
      <c r="CS837" s="523">
        <f t="shared" si="3050"/>
        <v>0</v>
      </c>
      <c r="CT837" s="523">
        <f t="shared" si="3051"/>
        <v>0</v>
      </c>
      <c r="CU837" s="524">
        <f t="shared" si="3052"/>
        <v>0</v>
      </c>
      <c r="CV837" s="524">
        <f t="shared" si="3053"/>
        <v>0</v>
      </c>
      <c r="CW837" s="524">
        <f t="shared" si="3054"/>
        <v>0</v>
      </c>
      <c r="CX837" s="523">
        <f t="shared" si="3055"/>
        <v>0</v>
      </c>
      <c r="CY837" s="523">
        <f t="shared" si="3056"/>
        <v>0</v>
      </c>
      <c r="CZ837" s="523">
        <f t="shared" si="3057"/>
        <v>0</v>
      </c>
      <c r="DA837" s="523">
        <f t="shared" si="3058"/>
        <v>0</v>
      </c>
      <c r="DB837" s="523" t="str">
        <f t="shared" si="3059"/>
        <v/>
      </c>
      <c r="DC837" s="522" t="str">
        <f t="shared" si="3060"/>
        <v/>
      </c>
      <c r="DD837" s="521" t="str">
        <f t="shared" si="3061"/>
        <v/>
      </c>
      <c r="DE837" s="635">
        <f t="shared" si="3062"/>
        <v>10</v>
      </c>
      <c r="DF837" s="95">
        <f t="shared" si="3063"/>
        <v>10</v>
      </c>
      <c r="DG837" s="95">
        <f t="shared" si="3064"/>
        <v>10</v>
      </c>
      <c r="DH837" s="95">
        <f t="shared" si="3065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6">SUM(B285)</f>
        <v>0</v>
      </c>
      <c r="C838" s="786">
        <f t="shared" si="3096"/>
        <v>0</v>
      </c>
      <c r="D838" s="786">
        <f t="shared" si="3096"/>
        <v>0</v>
      </c>
      <c r="E838" s="786">
        <f t="shared" si="3096"/>
        <v>0</v>
      </c>
      <c r="F838" s="786">
        <f t="shared" si="3096"/>
        <v>0</v>
      </c>
      <c r="G838" s="786">
        <f t="shared" si="3096"/>
        <v>0</v>
      </c>
      <c r="H838" s="786">
        <f t="shared" si="3096"/>
        <v>0</v>
      </c>
      <c r="I838" s="786">
        <f t="shared" si="3096"/>
        <v>0</v>
      </c>
      <c r="J838" s="786">
        <f t="shared" si="3096"/>
        <v>0</v>
      </c>
      <c r="K838" s="786">
        <f t="shared" si="3096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7">SUM(T285)</f>
        <v>0</v>
      </c>
      <c r="U838" s="786">
        <f t="shared" si="3097"/>
        <v>0</v>
      </c>
      <c r="V838" s="786">
        <f t="shared" si="3097"/>
        <v>0</v>
      </c>
      <c r="W838" s="786">
        <f t="shared" si="3097"/>
        <v>0</v>
      </c>
      <c r="X838" s="786">
        <f t="shared" si="3097"/>
        <v>0</v>
      </c>
      <c r="Y838" s="786">
        <f t="shared" si="3097"/>
        <v>0</v>
      </c>
      <c r="Z838" s="786">
        <f t="shared" si="3097"/>
        <v>0</v>
      </c>
      <c r="AA838" s="786">
        <f t="shared" si="3097"/>
        <v>0</v>
      </c>
      <c r="AB838" s="786">
        <f t="shared" si="3097"/>
        <v>0</v>
      </c>
      <c r="AC838" s="786">
        <f t="shared" si="3097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8">SUM(AL285)</f>
        <v>0</v>
      </c>
      <c r="AM838" s="786">
        <f t="shared" si="3098"/>
        <v>0</v>
      </c>
      <c r="AN838" s="786">
        <f t="shared" si="3098"/>
        <v>0</v>
      </c>
      <c r="AO838" s="786">
        <f t="shared" si="3098"/>
        <v>0</v>
      </c>
      <c r="AP838" s="786">
        <f t="shared" si="3098"/>
        <v>0</v>
      </c>
      <c r="AQ838" s="786">
        <f t="shared" si="3098"/>
        <v>0</v>
      </c>
      <c r="AR838" s="786">
        <f t="shared" si="3098"/>
        <v>0</v>
      </c>
      <c r="AS838" s="786">
        <f t="shared" si="3098"/>
        <v>0</v>
      </c>
      <c r="AT838" s="786">
        <f t="shared" si="3098"/>
        <v>0</v>
      </c>
      <c r="AU838" s="786">
        <f t="shared" si="3098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99">SUM(BD285)</f>
        <v>0</v>
      </c>
      <c r="BE838" s="786">
        <f t="shared" si="3099"/>
        <v>0</v>
      </c>
      <c r="BF838" s="786">
        <f t="shared" si="3099"/>
        <v>0</v>
      </c>
      <c r="BG838" s="786">
        <f t="shared" si="3099"/>
        <v>0</v>
      </c>
      <c r="BH838" s="786">
        <f t="shared" si="3099"/>
        <v>0</v>
      </c>
      <c r="BI838" s="786">
        <f t="shared" si="3099"/>
        <v>0</v>
      </c>
      <c r="BJ838" s="786">
        <f t="shared" si="3099"/>
        <v>0</v>
      </c>
      <c r="BK838" s="786">
        <f t="shared" si="3099"/>
        <v>0</v>
      </c>
      <c r="BL838" s="786">
        <f t="shared" si="3099"/>
        <v>0</v>
      </c>
      <c r="BM838" s="786">
        <f t="shared" si="3099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0"/>
        <v>0</v>
      </c>
      <c r="CA838" s="607">
        <f t="shared" si="3041"/>
        <v>0</v>
      </c>
      <c r="CB838" s="607">
        <f t="shared" si="3042"/>
        <v>0</v>
      </c>
      <c r="CC838" s="673">
        <f t="shared" si="3043"/>
        <v>0</v>
      </c>
      <c r="CD838" s="991">
        <f t="shared" si="3070"/>
        <v>0</v>
      </c>
      <c r="CE838" s="992">
        <f t="shared" si="3071"/>
        <v>0</v>
      </c>
      <c r="CF838" s="992">
        <f t="shared" si="3071"/>
        <v>0</v>
      </c>
      <c r="CG838" s="992">
        <f t="shared" si="3071"/>
        <v>0</v>
      </c>
      <c r="CH838" s="993">
        <f t="shared" si="3071"/>
        <v>0</v>
      </c>
      <c r="CI838" s="993">
        <f t="shared" si="3071"/>
        <v>0</v>
      </c>
      <c r="CJ838" s="992">
        <f t="shared" si="3071"/>
        <v>0</v>
      </c>
      <c r="CK838" s="992">
        <f t="shared" si="3071"/>
        <v>0</v>
      </c>
      <c r="CL838" s="992">
        <f t="shared" si="3071"/>
        <v>0</v>
      </c>
      <c r="CM838" s="991">
        <f t="shared" si="3071"/>
        <v>0</v>
      </c>
      <c r="CN838" s="521" t="str">
        <f t="shared" si="3045"/>
        <v/>
      </c>
      <c r="CO838" s="522" t="str">
        <f t="shared" si="3046"/>
        <v/>
      </c>
      <c r="CP838" s="523" t="str">
        <f t="shared" si="3047"/>
        <v/>
      </c>
      <c r="CQ838" s="523" t="str">
        <f t="shared" si="3048"/>
        <v/>
      </c>
      <c r="CR838" s="523">
        <f t="shared" si="3049"/>
        <v>0</v>
      </c>
      <c r="CS838" s="523">
        <f t="shared" si="3050"/>
        <v>0</v>
      </c>
      <c r="CT838" s="523">
        <f t="shared" si="3051"/>
        <v>0</v>
      </c>
      <c r="CU838" s="524">
        <f t="shared" si="3052"/>
        <v>0</v>
      </c>
      <c r="CV838" s="524">
        <f t="shared" si="3053"/>
        <v>0</v>
      </c>
      <c r="CW838" s="524">
        <f t="shared" si="3054"/>
        <v>0</v>
      </c>
      <c r="CX838" s="523">
        <f t="shared" si="3055"/>
        <v>0</v>
      </c>
      <c r="CY838" s="523">
        <f t="shared" si="3056"/>
        <v>0</v>
      </c>
      <c r="CZ838" s="523">
        <f t="shared" si="3057"/>
        <v>0</v>
      </c>
      <c r="DA838" s="523">
        <f t="shared" si="3058"/>
        <v>0</v>
      </c>
      <c r="DB838" s="523" t="str">
        <f t="shared" si="3059"/>
        <v/>
      </c>
      <c r="DC838" s="522" t="str">
        <f t="shared" si="3060"/>
        <v/>
      </c>
      <c r="DD838" s="521" t="str">
        <f t="shared" si="3061"/>
        <v/>
      </c>
      <c r="DE838" s="635">
        <f t="shared" si="3062"/>
        <v>10</v>
      </c>
      <c r="DF838" s="95">
        <f t="shared" si="3063"/>
        <v>10</v>
      </c>
      <c r="DG838" s="95">
        <f t="shared" si="3064"/>
        <v>10</v>
      </c>
      <c r="DH838" s="95">
        <f t="shared" si="3065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0">SUM(B292)</f>
        <v>0</v>
      </c>
      <c r="C839" s="786">
        <f t="shared" si="3100"/>
        <v>0</v>
      </c>
      <c r="D839" s="786">
        <f t="shared" si="3100"/>
        <v>0</v>
      </c>
      <c r="E839" s="786">
        <f t="shared" si="3100"/>
        <v>0</v>
      </c>
      <c r="F839" s="786">
        <f t="shared" si="3100"/>
        <v>0</v>
      </c>
      <c r="G839" s="786">
        <f t="shared" si="3100"/>
        <v>0</v>
      </c>
      <c r="H839" s="786">
        <f t="shared" si="3100"/>
        <v>0</v>
      </c>
      <c r="I839" s="786">
        <f t="shared" si="3100"/>
        <v>0</v>
      </c>
      <c r="J839" s="786">
        <f t="shared" si="3100"/>
        <v>0</v>
      </c>
      <c r="K839" s="786">
        <f t="shared" si="3100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1">SUM(T292)</f>
        <v>0</v>
      </c>
      <c r="U839" s="786">
        <f t="shared" si="3101"/>
        <v>0</v>
      </c>
      <c r="V839" s="786">
        <f t="shared" si="3101"/>
        <v>0</v>
      </c>
      <c r="W839" s="786">
        <f t="shared" si="3101"/>
        <v>0</v>
      </c>
      <c r="X839" s="786">
        <f t="shared" si="3101"/>
        <v>0</v>
      </c>
      <c r="Y839" s="786">
        <f t="shared" si="3101"/>
        <v>0</v>
      </c>
      <c r="Z839" s="786">
        <f t="shared" si="3101"/>
        <v>0</v>
      </c>
      <c r="AA839" s="786">
        <f t="shared" si="3101"/>
        <v>0</v>
      </c>
      <c r="AB839" s="786">
        <f t="shared" si="3101"/>
        <v>0</v>
      </c>
      <c r="AC839" s="786">
        <f t="shared" si="3101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2">SUM(AL292)</f>
        <v>0</v>
      </c>
      <c r="AM839" s="786">
        <f t="shared" si="3102"/>
        <v>0</v>
      </c>
      <c r="AN839" s="786">
        <f t="shared" si="3102"/>
        <v>0</v>
      </c>
      <c r="AO839" s="786">
        <f t="shared" si="3102"/>
        <v>0</v>
      </c>
      <c r="AP839" s="786">
        <f t="shared" si="3102"/>
        <v>0</v>
      </c>
      <c r="AQ839" s="786">
        <f t="shared" si="3102"/>
        <v>0</v>
      </c>
      <c r="AR839" s="786">
        <f t="shared" si="3102"/>
        <v>0</v>
      </c>
      <c r="AS839" s="786">
        <f t="shared" si="3102"/>
        <v>0</v>
      </c>
      <c r="AT839" s="786">
        <f t="shared" si="3102"/>
        <v>0</v>
      </c>
      <c r="AU839" s="786">
        <f t="shared" si="3102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3">SUM(BD292)</f>
        <v>0</v>
      </c>
      <c r="BE839" s="786">
        <f t="shared" si="3103"/>
        <v>0</v>
      </c>
      <c r="BF839" s="786">
        <f t="shared" si="3103"/>
        <v>0</v>
      </c>
      <c r="BG839" s="786">
        <f t="shared" si="3103"/>
        <v>0</v>
      </c>
      <c r="BH839" s="786">
        <f t="shared" si="3103"/>
        <v>0</v>
      </c>
      <c r="BI839" s="786">
        <f t="shared" si="3103"/>
        <v>0</v>
      </c>
      <c r="BJ839" s="786">
        <f t="shared" si="3103"/>
        <v>0</v>
      </c>
      <c r="BK839" s="786">
        <f t="shared" si="3103"/>
        <v>0</v>
      </c>
      <c r="BL839" s="786">
        <f t="shared" si="3103"/>
        <v>0</v>
      </c>
      <c r="BM839" s="786">
        <f t="shared" si="3103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0"/>
        <v>0</v>
      </c>
      <c r="CA839" s="607">
        <f t="shared" si="3041"/>
        <v>0</v>
      </c>
      <c r="CB839" s="607">
        <f t="shared" si="3042"/>
        <v>0</v>
      </c>
      <c r="CC839" s="673">
        <f t="shared" si="3043"/>
        <v>0</v>
      </c>
      <c r="CD839" s="991">
        <f t="shared" si="3070"/>
        <v>0</v>
      </c>
      <c r="CE839" s="992">
        <f t="shared" si="3071"/>
        <v>0</v>
      </c>
      <c r="CF839" s="992">
        <f t="shared" si="3071"/>
        <v>0</v>
      </c>
      <c r="CG839" s="992">
        <f t="shared" si="3071"/>
        <v>0</v>
      </c>
      <c r="CH839" s="993">
        <f t="shared" si="3071"/>
        <v>0</v>
      </c>
      <c r="CI839" s="993">
        <f t="shared" si="3071"/>
        <v>0</v>
      </c>
      <c r="CJ839" s="992">
        <f t="shared" si="3071"/>
        <v>0</v>
      </c>
      <c r="CK839" s="992">
        <f t="shared" si="3071"/>
        <v>0</v>
      </c>
      <c r="CL839" s="992">
        <f t="shared" si="3071"/>
        <v>0</v>
      </c>
      <c r="CM839" s="991">
        <f t="shared" si="3071"/>
        <v>0</v>
      </c>
      <c r="CN839" s="521" t="str">
        <f t="shared" si="3045"/>
        <v/>
      </c>
      <c r="CO839" s="522" t="str">
        <f t="shared" si="3046"/>
        <v/>
      </c>
      <c r="CP839" s="523" t="str">
        <f t="shared" si="3047"/>
        <v/>
      </c>
      <c r="CQ839" s="523" t="str">
        <f t="shared" si="3048"/>
        <v/>
      </c>
      <c r="CR839" s="523">
        <f t="shared" si="3049"/>
        <v>0</v>
      </c>
      <c r="CS839" s="523">
        <f t="shared" si="3050"/>
        <v>0</v>
      </c>
      <c r="CT839" s="523">
        <f t="shared" si="3051"/>
        <v>0</v>
      </c>
      <c r="CU839" s="524">
        <f t="shared" si="3052"/>
        <v>0</v>
      </c>
      <c r="CV839" s="524">
        <f t="shared" si="3053"/>
        <v>0</v>
      </c>
      <c r="CW839" s="524">
        <f t="shared" si="3054"/>
        <v>0</v>
      </c>
      <c r="CX839" s="523">
        <f t="shared" si="3055"/>
        <v>0</v>
      </c>
      <c r="CY839" s="523">
        <f t="shared" si="3056"/>
        <v>0</v>
      </c>
      <c r="CZ839" s="523">
        <f t="shared" si="3057"/>
        <v>0</v>
      </c>
      <c r="DA839" s="523">
        <f t="shared" si="3058"/>
        <v>0</v>
      </c>
      <c r="DB839" s="523" t="str">
        <f t="shared" si="3059"/>
        <v/>
      </c>
      <c r="DC839" s="522" t="str">
        <f t="shared" si="3060"/>
        <v/>
      </c>
      <c r="DD839" s="521" t="str">
        <f t="shared" si="3061"/>
        <v/>
      </c>
      <c r="DE839" s="635">
        <f t="shared" si="3062"/>
        <v>10</v>
      </c>
      <c r="DF839" s="95">
        <f t="shared" si="3063"/>
        <v>10</v>
      </c>
      <c r="DG839" s="95">
        <f t="shared" si="3064"/>
        <v>10</v>
      </c>
      <c r="DH839" s="95">
        <f t="shared" si="3065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4">SUM(B299)</f>
        <v>0</v>
      </c>
      <c r="C840" s="786">
        <f t="shared" si="3104"/>
        <v>0</v>
      </c>
      <c r="D840" s="786">
        <f t="shared" si="3104"/>
        <v>0</v>
      </c>
      <c r="E840" s="786">
        <f t="shared" si="3104"/>
        <v>0</v>
      </c>
      <c r="F840" s="786">
        <f t="shared" si="3104"/>
        <v>0</v>
      </c>
      <c r="G840" s="786">
        <f t="shared" si="3104"/>
        <v>0</v>
      </c>
      <c r="H840" s="786">
        <f t="shared" si="3104"/>
        <v>0</v>
      </c>
      <c r="I840" s="786">
        <f t="shared" si="3104"/>
        <v>0</v>
      </c>
      <c r="J840" s="786">
        <f t="shared" si="3104"/>
        <v>0</v>
      </c>
      <c r="K840" s="786">
        <f t="shared" si="3104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5">SUM(T299)</f>
        <v>0</v>
      </c>
      <c r="U840" s="786">
        <f t="shared" si="3105"/>
        <v>0</v>
      </c>
      <c r="V840" s="786">
        <f t="shared" si="3105"/>
        <v>0</v>
      </c>
      <c r="W840" s="786">
        <f t="shared" si="3105"/>
        <v>0</v>
      </c>
      <c r="X840" s="786">
        <f t="shared" si="3105"/>
        <v>0</v>
      </c>
      <c r="Y840" s="786">
        <f t="shared" si="3105"/>
        <v>0</v>
      </c>
      <c r="Z840" s="786">
        <f t="shared" si="3105"/>
        <v>0</v>
      </c>
      <c r="AA840" s="786">
        <f t="shared" si="3105"/>
        <v>0</v>
      </c>
      <c r="AB840" s="786">
        <f t="shared" si="3105"/>
        <v>0</v>
      </c>
      <c r="AC840" s="786">
        <f t="shared" si="3105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6">SUM(AL299)</f>
        <v>0</v>
      </c>
      <c r="AM840" s="786">
        <f t="shared" si="3106"/>
        <v>0</v>
      </c>
      <c r="AN840" s="786">
        <f t="shared" si="3106"/>
        <v>0</v>
      </c>
      <c r="AO840" s="786">
        <f t="shared" si="3106"/>
        <v>0</v>
      </c>
      <c r="AP840" s="786">
        <f t="shared" si="3106"/>
        <v>0</v>
      </c>
      <c r="AQ840" s="786">
        <f t="shared" si="3106"/>
        <v>0</v>
      </c>
      <c r="AR840" s="786">
        <f t="shared" si="3106"/>
        <v>0</v>
      </c>
      <c r="AS840" s="786">
        <f t="shared" si="3106"/>
        <v>0</v>
      </c>
      <c r="AT840" s="786">
        <f t="shared" si="3106"/>
        <v>0</v>
      </c>
      <c r="AU840" s="786">
        <f t="shared" si="3106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7">SUM(BD299)</f>
        <v>0</v>
      </c>
      <c r="BE840" s="786">
        <f t="shared" si="3107"/>
        <v>0</v>
      </c>
      <c r="BF840" s="786">
        <f t="shared" si="3107"/>
        <v>0</v>
      </c>
      <c r="BG840" s="786">
        <f t="shared" si="3107"/>
        <v>0</v>
      </c>
      <c r="BH840" s="786">
        <f t="shared" si="3107"/>
        <v>0</v>
      </c>
      <c r="BI840" s="786">
        <f t="shared" si="3107"/>
        <v>0</v>
      </c>
      <c r="BJ840" s="786">
        <f t="shared" si="3107"/>
        <v>0</v>
      </c>
      <c r="BK840" s="786">
        <f t="shared" si="3107"/>
        <v>0</v>
      </c>
      <c r="BL840" s="786">
        <f t="shared" si="3107"/>
        <v>0</v>
      </c>
      <c r="BM840" s="786">
        <f t="shared" si="3107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0"/>
        <v>0</v>
      </c>
      <c r="CA840" s="607">
        <f t="shared" si="3041"/>
        <v>0</v>
      </c>
      <c r="CB840" s="607">
        <f t="shared" si="3042"/>
        <v>0</v>
      </c>
      <c r="CC840" s="673">
        <f t="shared" si="3043"/>
        <v>0</v>
      </c>
      <c r="CD840" s="991">
        <f t="shared" si="3070"/>
        <v>0</v>
      </c>
      <c r="CE840" s="992">
        <f t="shared" si="3071"/>
        <v>0</v>
      </c>
      <c r="CF840" s="992">
        <f t="shared" si="3071"/>
        <v>0</v>
      </c>
      <c r="CG840" s="992">
        <f t="shared" si="3071"/>
        <v>0</v>
      </c>
      <c r="CH840" s="993">
        <f t="shared" si="3071"/>
        <v>0</v>
      </c>
      <c r="CI840" s="993">
        <f t="shared" si="3071"/>
        <v>0</v>
      </c>
      <c r="CJ840" s="992">
        <f t="shared" si="3071"/>
        <v>0</v>
      </c>
      <c r="CK840" s="992">
        <f t="shared" si="3071"/>
        <v>0</v>
      </c>
      <c r="CL840" s="992">
        <f t="shared" si="3071"/>
        <v>0</v>
      </c>
      <c r="CM840" s="991">
        <f t="shared" si="3071"/>
        <v>0</v>
      </c>
      <c r="CN840" s="521" t="str">
        <f t="shared" si="3045"/>
        <v/>
      </c>
      <c r="CO840" s="522" t="str">
        <f t="shared" si="3046"/>
        <v/>
      </c>
      <c r="CP840" s="523" t="str">
        <f t="shared" si="3047"/>
        <v/>
      </c>
      <c r="CQ840" s="523" t="str">
        <f t="shared" si="3048"/>
        <v/>
      </c>
      <c r="CR840" s="523">
        <f t="shared" si="3049"/>
        <v>0</v>
      </c>
      <c r="CS840" s="523">
        <f t="shared" si="3050"/>
        <v>0</v>
      </c>
      <c r="CT840" s="523">
        <f t="shared" si="3051"/>
        <v>0</v>
      </c>
      <c r="CU840" s="524">
        <f t="shared" si="3052"/>
        <v>0</v>
      </c>
      <c r="CV840" s="524">
        <f t="shared" si="3053"/>
        <v>0</v>
      </c>
      <c r="CW840" s="524">
        <f t="shared" si="3054"/>
        <v>0</v>
      </c>
      <c r="CX840" s="523">
        <f t="shared" si="3055"/>
        <v>0</v>
      </c>
      <c r="CY840" s="523">
        <f t="shared" si="3056"/>
        <v>0</v>
      </c>
      <c r="CZ840" s="523">
        <f t="shared" si="3057"/>
        <v>0</v>
      </c>
      <c r="DA840" s="523">
        <f t="shared" si="3058"/>
        <v>0</v>
      </c>
      <c r="DB840" s="523" t="str">
        <f t="shared" si="3059"/>
        <v/>
      </c>
      <c r="DC840" s="522" t="str">
        <f t="shared" si="3060"/>
        <v/>
      </c>
      <c r="DD840" s="521" t="str">
        <f t="shared" si="3061"/>
        <v/>
      </c>
      <c r="DE840" s="635">
        <f t="shared" si="3062"/>
        <v>10</v>
      </c>
      <c r="DF840" s="95">
        <f t="shared" si="3063"/>
        <v>10</v>
      </c>
      <c r="DG840" s="95">
        <f t="shared" si="3064"/>
        <v>10</v>
      </c>
      <c r="DH840" s="95">
        <f t="shared" si="3065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8">SUM(B309)</f>
        <v>0</v>
      </c>
      <c r="C841" s="786">
        <f t="shared" si="3108"/>
        <v>0</v>
      </c>
      <c r="D841" s="786">
        <f t="shared" si="3108"/>
        <v>0</v>
      </c>
      <c r="E841" s="786">
        <f t="shared" si="3108"/>
        <v>0</v>
      </c>
      <c r="F841" s="786">
        <f t="shared" si="3108"/>
        <v>0</v>
      </c>
      <c r="G841" s="786">
        <f t="shared" si="3108"/>
        <v>0</v>
      </c>
      <c r="H841" s="786">
        <f t="shared" si="3108"/>
        <v>0</v>
      </c>
      <c r="I841" s="786">
        <f t="shared" si="3108"/>
        <v>0</v>
      </c>
      <c r="J841" s="786">
        <f t="shared" si="3108"/>
        <v>0</v>
      </c>
      <c r="K841" s="786">
        <f t="shared" si="3108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09">SUM(T309)</f>
        <v>0</v>
      </c>
      <c r="U841" s="786">
        <f t="shared" si="3109"/>
        <v>0</v>
      </c>
      <c r="V841" s="786">
        <f t="shared" si="3109"/>
        <v>0</v>
      </c>
      <c r="W841" s="786">
        <f t="shared" si="3109"/>
        <v>0</v>
      </c>
      <c r="X841" s="786">
        <f t="shared" si="3109"/>
        <v>0</v>
      </c>
      <c r="Y841" s="786">
        <f t="shared" si="3109"/>
        <v>0</v>
      </c>
      <c r="Z841" s="786">
        <f t="shared" si="3109"/>
        <v>0</v>
      </c>
      <c r="AA841" s="786">
        <f t="shared" si="3109"/>
        <v>0</v>
      </c>
      <c r="AB841" s="786">
        <f t="shared" si="3109"/>
        <v>0</v>
      </c>
      <c r="AC841" s="786">
        <f t="shared" si="3109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0">SUM(AL309)</f>
        <v>0</v>
      </c>
      <c r="AM841" s="786">
        <f t="shared" si="3110"/>
        <v>0</v>
      </c>
      <c r="AN841" s="786">
        <f t="shared" si="3110"/>
        <v>0</v>
      </c>
      <c r="AO841" s="786">
        <f t="shared" si="3110"/>
        <v>0</v>
      </c>
      <c r="AP841" s="786">
        <f t="shared" si="3110"/>
        <v>0</v>
      </c>
      <c r="AQ841" s="786">
        <f t="shared" si="3110"/>
        <v>0</v>
      </c>
      <c r="AR841" s="786">
        <f t="shared" si="3110"/>
        <v>0</v>
      </c>
      <c r="AS841" s="786">
        <f t="shared" si="3110"/>
        <v>0</v>
      </c>
      <c r="AT841" s="786">
        <f t="shared" si="3110"/>
        <v>0</v>
      </c>
      <c r="AU841" s="786">
        <f t="shared" si="3110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1">SUM(BD309)</f>
        <v>0</v>
      </c>
      <c r="BE841" s="786">
        <f t="shared" si="3111"/>
        <v>0</v>
      </c>
      <c r="BF841" s="786">
        <f t="shared" si="3111"/>
        <v>0</v>
      </c>
      <c r="BG841" s="786">
        <f t="shared" si="3111"/>
        <v>0</v>
      </c>
      <c r="BH841" s="786">
        <f t="shared" si="3111"/>
        <v>0</v>
      </c>
      <c r="BI841" s="786">
        <f t="shared" si="3111"/>
        <v>0</v>
      </c>
      <c r="BJ841" s="786">
        <f t="shared" si="3111"/>
        <v>0</v>
      </c>
      <c r="BK841" s="786">
        <f t="shared" si="3111"/>
        <v>0</v>
      </c>
      <c r="BL841" s="786">
        <f t="shared" si="3111"/>
        <v>0</v>
      </c>
      <c r="BM841" s="786">
        <f t="shared" si="3111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0"/>
        <v>0</v>
      </c>
      <c r="CA841" s="607">
        <f t="shared" si="3041"/>
        <v>0</v>
      </c>
      <c r="CB841" s="607">
        <f t="shared" si="3042"/>
        <v>0</v>
      </c>
      <c r="CC841" s="673">
        <f t="shared" si="3043"/>
        <v>0</v>
      </c>
      <c r="CD841" s="991">
        <f t="shared" si="3070"/>
        <v>0</v>
      </c>
      <c r="CE841" s="992">
        <f t="shared" si="3071"/>
        <v>0</v>
      </c>
      <c r="CF841" s="992">
        <f t="shared" si="3071"/>
        <v>0</v>
      </c>
      <c r="CG841" s="992">
        <f t="shared" si="3071"/>
        <v>0</v>
      </c>
      <c r="CH841" s="993">
        <f t="shared" si="3071"/>
        <v>0</v>
      </c>
      <c r="CI841" s="993">
        <f t="shared" si="3071"/>
        <v>0</v>
      </c>
      <c r="CJ841" s="992">
        <f t="shared" si="3071"/>
        <v>0</v>
      </c>
      <c r="CK841" s="992">
        <f t="shared" si="3071"/>
        <v>0</v>
      </c>
      <c r="CL841" s="992">
        <f t="shared" si="3071"/>
        <v>0</v>
      </c>
      <c r="CM841" s="991">
        <f t="shared" si="3071"/>
        <v>0</v>
      </c>
      <c r="CN841" s="521" t="str">
        <f t="shared" si="3045"/>
        <v/>
      </c>
      <c r="CO841" s="522" t="str">
        <f t="shared" si="3046"/>
        <v/>
      </c>
      <c r="CP841" s="523" t="str">
        <f t="shared" si="3047"/>
        <v/>
      </c>
      <c r="CQ841" s="523" t="str">
        <f t="shared" si="3048"/>
        <v/>
      </c>
      <c r="CR841" s="523">
        <f t="shared" si="3049"/>
        <v>0</v>
      </c>
      <c r="CS841" s="523">
        <f t="shared" si="3050"/>
        <v>0</v>
      </c>
      <c r="CT841" s="523">
        <f t="shared" si="3051"/>
        <v>0</v>
      </c>
      <c r="CU841" s="524">
        <f t="shared" si="3052"/>
        <v>0</v>
      </c>
      <c r="CV841" s="524">
        <f t="shared" si="3053"/>
        <v>0</v>
      </c>
      <c r="CW841" s="524">
        <f t="shared" si="3054"/>
        <v>0</v>
      </c>
      <c r="CX841" s="523">
        <f t="shared" si="3055"/>
        <v>0</v>
      </c>
      <c r="CY841" s="523">
        <f t="shared" si="3056"/>
        <v>0</v>
      </c>
      <c r="CZ841" s="523">
        <f t="shared" si="3057"/>
        <v>0</v>
      </c>
      <c r="DA841" s="523">
        <f t="shared" si="3058"/>
        <v>0</v>
      </c>
      <c r="DB841" s="523" t="str">
        <f t="shared" si="3059"/>
        <v/>
      </c>
      <c r="DC841" s="522" t="str">
        <f t="shared" si="3060"/>
        <v/>
      </c>
      <c r="DD841" s="521" t="str">
        <f t="shared" si="3061"/>
        <v/>
      </c>
      <c r="DE841" s="635">
        <f t="shared" si="3062"/>
        <v>10</v>
      </c>
      <c r="DF841" s="95">
        <f t="shared" si="3063"/>
        <v>10</v>
      </c>
      <c r="DG841" s="95">
        <f t="shared" si="3064"/>
        <v>10</v>
      </c>
      <c r="DH841" s="95">
        <f t="shared" si="3065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2">SUM(B319)</f>
        <v>0</v>
      </c>
      <c r="C842" s="786">
        <f t="shared" si="3112"/>
        <v>0</v>
      </c>
      <c r="D842" s="786">
        <f t="shared" si="3112"/>
        <v>0</v>
      </c>
      <c r="E842" s="786">
        <f t="shared" si="3112"/>
        <v>0</v>
      </c>
      <c r="F842" s="786">
        <f t="shared" si="3112"/>
        <v>0</v>
      </c>
      <c r="G842" s="786">
        <f t="shared" si="3112"/>
        <v>0</v>
      </c>
      <c r="H842" s="786">
        <f t="shared" si="3112"/>
        <v>0</v>
      </c>
      <c r="I842" s="786">
        <f t="shared" si="3112"/>
        <v>0</v>
      </c>
      <c r="J842" s="786">
        <f t="shared" si="3112"/>
        <v>0</v>
      </c>
      <c r="K842" s="786">
        <f t="shared" si="3112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3">SUM(T319)</f>
        <v>0</v>
      </c>
      <c r="U842" s="786">
        <f t="shared" si="3113"/>
        <v>0</v>
      </c>
      <c r="V842" s="786">
        <f t="shared" si="3113"/>
        <v>0</v>
      </c>
      <c r="W842" s="786">
        <f t="shared" si="3113"/>
        <v>0</v>
      </c>
      <c r="X842" s="786">
        <f t="shared" si="3113"/>
        <v>0</v>
      </c>
      <c r="Y842" s="786">
        <f t="shared" si="3113"/>
        <v>0</v>
      </c>
      <c r="Z842" s="786">
        <f t="shared" si="3113"/>
        <v>0</v>
      </c>
      <c r="AA842" s="786">
        <f t="shared" si="3113"/>
        <v>0</v>
      </c>
      <c r="AB842" s="786">
        <f t="shared" si="3113"/>
        <v>0</v>
      </c>
      <c r="AC842" s="786">
        <f t="shared" si="3113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4">SUM(AL319)</f>
        <v>0</v>
      </c>
      <c r="AM842" s="786">
        <f t="shared" si="3114"/>
        <v>0</v>
      </c>
      <c r="AN842" s="786">
        <f t="shared" si="3114"/>
        <v>0</v>
      </c>
      <c r="AO842" s="786">
        <f t="shared" si="3114"/>
        <v>0</v>
      </c>
      <c r="AP842" s="786">
        <f t="shared" si="3114"/>
        <v>0</v>
      </c>
      <c r="AQ842" s="786">
        <f t="shared" si="3114"/>
        <v>0</v>
      </c>
      <c r="AR842" s="786">
        <f t="shared" si="3114"/>
        <v>0</v>
      </c>
      <c r="AS842" s="786">
        <f t="shared" si="3114"/>
        <v>0</v>
      </c>
      <c r="AT842" s="786">
        <f t="shared" si="3114"/>
        <v>0</v>
      </c>
      <c r="AU842" s="786">
        <f t="shared" si="3114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5">SUM(BD319)</f>
        <v>0</v>
      </c>
      <c r="BE842" s="786">
        <f t="shared" si="3115"/>
        <v>0</v>
      </c>
      <c r="BF842" s="786">
        <f t="shared" si="3115"/>
        <v>0</v>
      </c>
      <c r="BG842" s="786">
        <f t="shared" si="3115"/>
        <v>0</v>
      </c>
      <c r="BH842" s="786">
        <f t="shared" si="3115"/>
        <v>0</v>
      </c>
      <c r="BI842" s="786">
        <f t="shared" si="3115"/>
        <v>0</v>
      </c>
      <c r="BJ842" s="786">
        <f t="shared" si="3115"/>
        <v>0</v>
      </c>
      <c r="BK842" s="786">
        <f t="shared" si="3115"/>
        <v>0</v>
      </c>
      <c r="BL842" s="786">
        <f t="shared" si="3115"/>
        <v>0</v>
      </c>
      <c r="BM842" s="786">
        <f t="shared" si="3115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0"/>
        <v>0</v>
      </c>
      <c r="CA842" s="607">
        <f t="shared" si="3041"/>
        <v>0</v>
      </c>
      <c r="CB842" s="607">
        <f t="shared" si="3042"/>
        <v>0</v>
      </c>
      <c r="CC842" s="673">
        <f t="shared" si="3043"/>
        <v>0</v>
      </c>
      <c r="CD842" s="991">
        <f t="shared" si="3070"/>
        <v>0</v>
      </c>
      <c r="CE842" s="992">
        <f t="shared" si="3071"/>
        <v>0</v>
      </c>
      <c r="CF842" s="992">
        <f t="shared" si="3071"/>
        <v>0</v>
      </c>
      <c r="CG842" s="992">
        <f t="shared" si="3071"/>
        <v>0</v>
      </c>
      <c r="CH842" s="993">
        <f t="shared" si="3071"/>
        <v>0</v>
      </c>
      <c r="CI842" s="993">
        <f t="shared" si="3071"/>
        <v>0</v>
      </c>
      <c r="CJ842" s="992">
        <f t="shared" si="3071"/>
        <v>0</v>
      </c>
      <c r="CK842" s="992">
        <f t="shared" si="3071"/>
        <v>0</v>
      </c>
      <c r="CL842" s="992">
        <f t="shared" si="3071"/>
        <v>0</v>
      </c>
      <c r="CM842" s="991">
        <f t="shared" si="3071"/>
        <v>0</v>
      </c>
      <c r="CN842" s="521" t="str">
        <f t="shared" si="3045"/>
        <v/>
      </c>
      <c r="CO842" s="522" t="str">
        <f t="shared" si="3046"/>
        <v/>
      </c>
      <c r="CP842" s="523" t="str">
        <f t="shared" si="3047"/>
        <v/>
      </c>
      <c r="CQ842" s="523" t="str">
        <f t="shared" si="3048"/>
        <v/>
      </c>
      <c r="CR842" s="523">
        <f t="shared" si="3049"/>
        <v>0</v>
      </c>
      <c r="CS842" s="523">
        <f t="shared" si="3050"/>
        <v>0</v>
      </c>
      <c r="CT842" s="523">
        <f t="shared" si="3051"/>
        <v>0</v>
      </c>
      <c r="CU842" s="524">
        <f t="shared" si="3052"/>
        <v>0</v>
      </c>
      <c r="CV842" s="524">
        <f t="shared" si="3053"/>
        <v>0</v>
      </c>
      <c r="CW842" s="524">
        <f t="shared" si="3054"/>
        <v>0</v>
      </c>
      <c r="CX842" s="523">
        <f t="shared" si="3055"/>
        <v>0</v>
      </c>
      <c r="CY842" s="523">
        <f t="shared" si="3056"/>
        <v>0</v>
      </c>
      <c r="CZ842" s="523">
        <f t="shared" si="3057"/>
        <v>0</v>
      </c>
      <c r="DA842" s="523">
        <f t="shared" si="3058"/>
        <v>0</v>
      </c>
      <c r="DB842" s="523" t="str">
        <f t="shared" si="3059"/>
        <v/>
      </c>
      <c r="DC842" s="522" t="str">
        <f t="shared" si="3060"/>
        <v/>
      </c>
      <c r="DD842" s="521" t="str">
        <f t="shared" si="3061"/>
        <v/>
      </c>
      <c r="DE842" s="635">
        <f t="shared" si="3062"/>
        <v>10</v>
      </c>
      <c r="DF842" s="95">
        <f t="shared" si="3063"/>
        <v>10</v>
      </c>
      <c r="DG842" s="95">
        <f t="shared" si="3064"/>
        <v>10</v>
      </c>
      <c r="DH842" s="95">
        <f t="shared" si="3065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6">SUM(B329)</f>
        <v>0</v>
      </c>
      <c r="C843" s="786">
        <f t="shared" si="3116"/>
        <v>0</v>
      </c>
      <c r="D843" s="786">
        <f t="shared" si="3116"/>
        <v>0</v>
      </c>
      <c r="E843" s="786">
        <f t="shared" si="3116"/>
        <v>0</v>
      </c>
      <c r="F843" s="786">
        <f t="shared" si="3116"/>
        <v>0</v>
      </c>
      <c r="G843" s="786">
        <f t="shared" si="3116"/>
        <v>0</v>
      </c>
      <c r="H843" s="786">
        <f t="shared" si="3116"/>
        <v>0</v>
      </c>
      <c r="I843" s="786">
        <f t="shared" si="3116"/>
        <v>0</v>
      </c>
      <c r="J843" s="786">
        <f t="shared" si="3116"/>
        <v>0</v>
      </c>
      <c r="K843" s="786">
        <f t="shared" si="3116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7">SUM(T329)</f>
        <v>0</v>
      </c>
      <c r="U843" s="786">
        <f t="shared" si="3117"/>
        <v>0</v>
      </c>
      <c r="V843" s="786">
        <f t="shared" si="3117"/>
        <v>0</v>
      </c>
      <c r="W843" s="786">
        <f t="shared" si="3117"/>
        <v>0</v>
      </c>
      <c r="X843" s="786">
        <f t="shared" si="3117"/>
        <v>0</v>
      </c>
      <c r="Y843" s="786">
        <f t="shared" si="3117"/>
        <v>0</v>
      </c>
      <c r="Z843" s="786">
        <f t="shared" si="3117"/>
        <v>0</v>
      </c>
      <c r="AA843" s="786">
        <f t="shared" si="3117"/>
        <v>0</v>
      </c>
      <c r="AB843" s="786">
        <f t="shared" si="3117"/>
        <v>0</v>
      </c>
      <c r="AC843" s="786">
        <f t="shared" si="3117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8">SUM(AL329)</f>
        <v>0</v>
      </c>
      <c r="AM843" s="786">
        <f t="shared" si="3118"/>
        <v>0</v>
      </c>
      <c r="AN843" s="786">
        <f t="shared" si="3118"/>
        <v>0</v>
      </c>
      <c r="AO843" s="786">
        <f t="shared" si="3118"/>
        <v>0</v>
      </c>
      <c r="AP843" s="786">
        <f t="shared" si="3118"/>
        <v>0</v>
      </c>
      <c r="AQ843" s="786">
        <f t="shared" si="3118"/>
        <v>0</v>
      </c>
      <c r="AR843" s="786">
        <f t="shared" si="3118"/>
        <v>0</v>
      </c>
      <c r="AS843" s="786">
        <f t="shared" si="3118"/>
        <v>0</v>
      </c>
      <c r="AT843" s="786">
        <f t="shared" si="3118"/>
        <v>0</v>
      </c>
      <c r="AU843" s="786">
        <f t="shared" si="3118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19">SUM(BD329)</f>
        <v>0</v>
      </c>
      <c r="BE843" s="786">
        <f t="shared" si="3119"/>
        <v>0</v>
      </c>
      <c r="BF843" s="786">
        <f t="shared" si="3119"/>
        <v>0</v>
      </c>
      <c r="BG843" s="786">
        <f t="shared" si="3119"/>
        <v>0</v>
      </c>
      <c r="BH843" s="786">
        <f t="shared" si="3119"/>
        <v>0</v>
      </c>
      <c r="BI843" s="786">
        <f t="shared" si="3119"/>
        <v>0</v>
      </c>
      <c r="BJ843" s="786">
        <f t="shared" si="3119"/>
        <v>0</v>
      </c>
      <c r="BK843" s="786">
        <f t="shared" si="3119"/>
        <v>0</v>
      </c>
      <c r="BL843" s="786">
        <f t="shared" si="3119"/>
        <v>0</v>
      </c>
      <c r="BM843" s="786">
        <f t="shared" si="3119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0"/>
        <v>0</v>
      </c>
      <c r="CA843" s="607">
        <f t="shared" si="3041"/>
        <v>0</v>
      </c>
      <c r="CB843" s="607">
        <f t="shared" si="3042"/>
        <v>0</v>
      </c>
      <c r="CC843" s="673">
        <f t="shared" si="3043"/>
        <v>0</v>
      </c>
      <c r="CD843" s="991">
        <f t="shared" si="3070"/>
        <v>0</v>
      </c>
      <c r="CE843" s="992">
        <f t="shared" si="3071"/>
        <v>0</v>
      </c>
      <c r="CF843" s="992">
        <f t="shared" si="3071"/>
        <v>0</v>
      </c>
      <c r="CG843" s="992">
        <f t="shared" si="3071"/>
        <v>0</v>
      </c>
      <c r="CH843" s="993">
        <f t="shared" si="3071"/>
        <v>0</v>
      </c>
      <c r="CI843" s="993">
        <f t="shared" si="3071"/>
        <v>0</v>
      </c>
      <c r="CJ843" s="992">
        <f t="shared" si="3071"/>
        <v>0</v>
      </c>
      <c r="CK843" s="992">
        <f t="shared" si="3071"/>
        <v>0</v>
      </c>
      <c r="CL843" s="992">
        <f t="shared" si="3071"/>
        <v>0</v>
      </c>
      <c r="CM843" s="991">
        <f t="shared" si="3071"/>
        <v>0</v>
      </c>
      <c r="CN843" s="521" t="str">
        <f t="shared" si="3045"/>
        <v/>
      </c>
      <c r="CO843" s="522" t="str">
        <f t="shared" si="3046"/>
        <v/>
      </c>
      <c r="CP843" s="523" t="str">
        <f t="shared" si="3047"/>
        <v/>
      </c>
      <c r="CQ843" s="523" t="str">
        <f t="shared" si="3048"/>
        <v/>
      </c>
      <c r="CR843" s="523">
        <f t="shared" si="3049"/>
        <v>0</v>
      </c>
      <c r="CS843" s="523">
        <f t="shared" si="3050"/>
        <v>0</v>
      </c>
      <c r="CT843" s="523">
        <f t="shared" si="3051"/>
        <v>0</v>
      </c>
      <c r="CU843" s="524">
        <f t="shared" si="3052"/>
        <v>0</v>
      </c>
      <c r="CV843" s="524">
        <f t="shared" si="3053"/>
        <v>0</v>
      </c>
      <c r="CW843" s="524">
        <f t="shared" si="3054"/>
        <v>0</v>
      </c>
      <c r="CX843" s="523">
        <f t="shared" si="3055"/>
        <v>0</v>
      </c>
      <c r="CY843" s="523">
        <f t="shared" si="3056"/>
        <v>0</v>
      </c>
      <c r="CZ843" s="523">
        <f t="shared" si="3057"/>
        <v>0</v>
      </c>
      <c r="DA843" s="523">
        <f t="shared" si="3058"/>
        <v>0</v>
      </c>
      <c r="DB843" s="523" t="str">
        <f t="shared" si="3059"/>
        <v/>
      </c>
      <c r="DC843" s="522" t="str">
        <f t="shared" si="3060"/>
        <v/>
      </c>
      <c r="DD843" s="521" t="str">
        <f t="shared" si="3061"/>
        <v/>
      </c>
      <c r="DE843" s="635">
        <f t="shared" si="3062"/>
        <v>10</v>
      </c>
      <c r="DF843" s="95">
        <f t="shared" si="3063"/>
        <v>10</v>
      </c>
      <c r="DG843" s="95">
        <f t="shared" si="3064"/>
        <v>10</v>
      </c>
      <c r="DH843" s="95">
        <f t="shared" si="3065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0">SUM(B339)</f>
        <v>0</v>
      </c>
      <c r="C844" s="786">
        <f t="shared" si="3120"/>
        <v>0</v>
      </c>
      <c r="D844" s="786">
        <f t="shared" si="3120"/>
        <v>0</v>
      </c>
      <c r="E844" s="786">
        <f t="shared" si="3120"/>
        <v>0</v>
      </c>
      <c r="F844" s="786">
        <f t="shared" si="3120"/>
        <v>0</v>
      </c>
      <c r="G844" s="786">
        <f t="shared" si="3120"/>
        <v>0</v>
      </c>
      <c r="H844" s="786">
        <f t="shared" si="3120"/>
        <v>0</v>
      </c>
      <c r="I844" s="786">
        <f t="shared" si="3120"/>
        <v>0</v>
      </c>
      <c r="J844" s="786">
        <f t="shared" si="3120"/>
        <v>0</v>
      </c>
      <c r="K844" s="786">
        <f t="shared" si="3120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1">SUM(T339)</f>
        <v>0</v>
      </c>
      <c r="U844" s="786">
        <f t="shared" si="3121"/>
        <v>0</v>
      </c>
      <c r="V844" s="786">
        <f t="shared" si="3121"/>
        <v>0</v>
      </c>
      <c r="W844" s="786">
        <f t="shared" si="3121"/>
        <v>0</v>
      </c>
      <c r="X844" s="786">
        <f t="shared" si="3121"/>
        <v>0</v>
      </c>
      <c r="Y844" s="786">
        <f t="shared" si="3121"/>
        <v>0</v>
      </c>
      <c r="Z844" s="786">
        <f t="shared" si="3121"/>
        <v>0</v>
      </c>
      <c r="AA844" s="786">
        <f t="shared" si="3121"/>
        <v>0</v>
      </c>
      <c r="AB844" s="786">
        <f t="shared" si="3121"/>
        <v>0</v>
      </c>
      <c r="AC844" s="786">
        <f t="shared" si="3121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2">SUM(AL339)</f>
        <v>0</v>
      </c>
      <c r="AM844" s="786">
        <f t="shared" si="3122"/>
        <v>0</v>
      </c>
      <c r="AN844" s="786">
        <f t="shared" si="3122"/>
        <v>0</v>
      </c>
      <c r="AO844" s="786">
        <f t="shared" si="3122"/>
        <v>0</v>
      </c>
      <c r="AP844" s="786">
        <f t="shared" si="3122"/>
        <v>0</v>
      </c>
      <c r="AQ844" s="786">
        <f t="shared" si="3122"/>
        <v>0</v>
      </c>
      <c r="AR844" s="786">
        <f t="shared" si="3122"/>
        <v>0</v>
      </c>
      <c r="AS844" s="786">
        <f t="shared" si="3122"/>
        <v>0</v>
      </c>
      <c r="AT844" s="786">
        <f t="shared" si="3122"/>
        <v>0</v>
      </c>
      <c r="AU844" s="786">
        <f t="shared" si="3122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3">SUM(BD339)</f>
        <v>0</v>
      </c>
      <c r="BE844" s="786">
        <f t="shared" si="3123"/>
        <v>0</v>
      </c>
      <c r="BF844" s="786">
        <f t="shared" si="3123"/>
        <v>0</v>
      </c>
      <c r="BG844" s="786">
        <f t="shared" si="3123"/>
        <v>0</v>
      </c>
      <c r="BH844" s="786">
        <f t="shared" si="3123"/>
        <v>0</v>
      </c>
      <c r="BI844" s="786">
        <f t="shared" si="3123"/>
        <v>0</v>
      </c>
      <c r="BJ844" s="786">
        <f t="shared" si="3123"/>
        <v>0</v>
      </c>
      <c r="BK844" s="786">
        <f t="shared" si="3123"/>
        <v>0</v>
      </c>
      <c r="BL844" s="786">
        <f t="shared" si="3123"/>
        <v>0</v>
      </c>
      <c r="BM844" s="786">
        <f t="shared" si="3123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0"/>
        <v>0</v>
      </c>
      <c r="CA844" s="607">
        <f t="shared" si="3041"/>
        <v>0</v>
      </c>
      <c r="CB844" s="607">
        <f t="shared" si="3042"/>
        <v>0</v>
      </c>
      <c r="CC844" s="673">
        <f t="shared" si="3043"/>
        <v>0</v>
      </c>
      <c r="CD844" s="991">
        <f t="shared" si="3070"/>
        <v>0</v>
      </c>
      <c r="CE844" s="992">
        <f t="shared" si="3071"/>
        <v>0</v>
      </c>
      <c r="CF844" s="992">
        <f t="shared" si="3071"/>
        <v>0</v>
      </c>
      <c r="CG844" s="992">
        <f t="shared" si="3071"/>
        <v>0</v>
      </c>
      <c r="CH844" s="993">
        <f t="shared" si="3071"/>
        <v>0</v>
      </c>
      <c r="CI844" s="993">
        <f t="shared" si="3071"/>
        <v>0</v>
      </c>
      <c r="CJ844" s="992">
        <f t="shared" si="3071"/>
        <v>0</v>
      </c>
      <c r="CK844" s="992">
        <f t="shared" si="3071"/>
        <v>0</v>
      </c>
      <c r="CL844" s="992">
        <f t="shared" si="3071"/>
        <v>0</v>
      </c>
      <c r="CM844" s="991">
        <f t="shared" si="3071"/>
        <v>0</v>
      </c>
      <c r="CN844" s="521" t="str">
        <f t="shared" si="3045"/>
        <v/>
      </c>
      <c r="CO844" s="522" t="str">
        <f t="shared" si="3046"/>
        <v/>
      </c>
      <c r="CP844" s="523" t="str">
        <f t="shared" si="3047"/>
        <v/>
      </c>
      <c r="CQ844" s="523" t="str">
        <f t="shared" si="3048"/>
        <v/>
      </c>
      <c r="CR844" s="523">
        <f t="shared" si="3049"/>
        <v>0</v>
      </c>
      <c r="CS844" s="523">
        <f t="shared" si="3050"/>
        <v>0</v>
      </c>
      <c r="CT844" s="523">
        <f t="shared" si="3051"/>
        <v>0</v>
      </c>
      <c r="CU844" s="524">
        <f t="shared" si="3052"/>
        <v>0</v>
      </c>
      <c r="CV844" s="524">
        <f t="shared" si="3053"/>
        <v>0</v>
      </c>
      <c r="CW844" s="524">
        <f t="shared" si="3054"/>
        <v>0</v>
      </c>
      <c r="CX844" s="523">
        <f t="shared" si="3055"/>
        <v>0</v>
      </c>
      <c r="CY844" s="523">
        <f t="shared" si="3056"/>
        <v>0</v>
      </c>
      <c r="CZ844" s="523">
        <f t="shared" si="3057"/>
        <v>0</v>
      </c>
      <c r="DA844" s="523">
        <f t="shared" si="3058"/>
        <v>0</v>
      </c>
      <c r="DB844" s="523" t="str">
        <f t="shared" si="3059"/>
        <v/>
      </c>
      <c r="DC844" s="522" t="str">
        <f t="shared" si="3060"/>
        <v/>
      </c>
      <c r="DD844" s="521" t="str">
        <f t="shared" si="3061"/>
        <v/>
      </c>
      <c r="DE844" s="635">
        <f t="shared" si="3062"/>
        <v>10</v>
      </c>
      <c r="DF844" s="95">
        <f t="shared" si="3063"/>
        <v>10</v>
      </c>
      <c r="DG844" s="95">
        <f t="shared" si="3064"/>
        <v>10</v>
      </c>
      <c r="DH844" s="95">
        <f t="shared" si="3065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4">SUM(B349)</f>
        <v>0</v>
      </c>
      <c r="C845" s="786">
        <f t="shared" si="3124"/>
        <v>0</v>
      </c>
      <c r="D845" s="786">
        <f t="shared" si="3124"/>
        <v>0</v>
      </c>
      <c r="E845" s="786">
        <f t="shared" si="3124"/>
        <v>0</v>
      </c>
      <c r="F845" s="786">
        <f t="shared" si="3124"/>
        <v>0</v>
      </c>
      <c r="G845" s="786">
        <f t="shared" si="3124"/>
        <v>0</v>
      </c>
      <c r="H845" s="786">
        <f t="shared" si="3124"/>
        <v>0</v>
      </c>
      <c r="I845" s="786">
        <f t="shared" si="3124"/>
        <v>0</v>
      </c>
      <c r="J845" s="786">
        <f t="shared" si="3124"/>
        <v>0</v>
      </c>
      <c r="K845" s="786">
        <f t="shared" si="3124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5">SUM(T349)</f>
        <v>0</v>
      </c>
      <c r="U845" s="786">
        <f t="shared" si="3125"/>
        <v>0</v>
      </c>
      <c r="V845" s="786">
        <f t="shared" si="3125"/>
        <v>0</v>
      </c>
      <c r="W845" s="786">
        <f t="shared" si="3125"/>
        <v>0</v>
      </c>
      <c r="X845" s="786">
        <f t="shared" si="3125"/>
        <v>0</v>
      </c>
      <c r="Y845" s="786">
        <f t="shared" si="3125"/>
        <v>0</v>
      </c>
      <c r="Z845" s="786">
        <f t="shared" si="3125"/>
        <v>0</v>
      </c>
      <c r="AA845" s="786">
        <f t="shared" si="3125"/>
        <v>0</v>
      </c>
      <c r="AB845" s="786">
        <f t="shared" si="3125"/>
        <v>0</v>
      </c>
      <c r="AC845" s="786">
        <f t="shared" si="3125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6">SUM(AL349)</f>
        <v>0</v>
      </c>
      <c r="AM845" s="786">
        <f t="shared" si="3126"/>
        <v>0</v>
      </c>
      <c r="AN845" s="786">
        <f t="shared" si="3126"/>
        <v>0</v>
      </c>
      <c r="AO845" s="786">
        <f t="shared" si="3126"/>
        <v>0</v>
      </c>
      <c r="AP845" s="786">
        <f t="shared" si="3126"/>
        <v>0</v>
      </c>
      <c r="AQ845" s="786">
        <f t="shared" si="3126"/>
        <v>0</v>
      </c>
      <c r="AR845" s="786">
        <f t="shared" si="3126"/>
        <v>0</v>
      </c>
      <c r="AS845" s="786">
        <f t="shared" si="3126"/>
        <v>0</v>
      </c>
      <c r="AT845" s="786">
        <f t="shared" si="3126"/>
        <v>0</v>
      </c>
      <c r="AU845" s="786">
        <f t="shared" si="3126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7">SUM(BD349)</f>
        <v>0</v>
      </c>
      <c r="BE845" s="786">
        <f t="shared" si="3127"/>
        <v>0</v>
      </c>
      <c r="BF845" s="786">
        <f t="shared" si="3127"/>
        <v>0</v>
      </c>
      <c r="BG845" s="786">
        <f t="shared" si="3127"/>
        <v>0</v>
      </c>
      <c r="BH845" s="786">
        <f t="shared" si="3127"/>
        <v>0</v>
      </c>
      <c r="BI845" s="786">
        <f t="shared" si="3127"/>
        <v>0</v>
      </c>
      <c r="BJ845" s="786">
        <f t="shared" si="3127"/>
        <v>0</v>
      </c>
      <c r="BK845" s="786">
        <f t="shared" si="3127"/>
        <v>0</v>
      </c>
      <c r="BL845" s="786">
        <f t="shared" si="3127"/>
        <v>0</v>
      </c>
      <c r="BM845" s="786">
        <f t="shared" si="3127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0"/>
        <v>0</v>
      </c>
      <c r="CA845" s="607">
        <f t="shared" si="3041"/>
        <v>0</v>
      </c>
      <c r="CB845" s="607">
        <f t="shared" si="3042"/>
        <v>0</v>
      </c>
      <c r="CC845" s="673">
        <f t="shared" si="3043"/>
        <v>0</v>
      </c>
      <c r="CD845" s="991">
        <f t="shared" si="3070"/>
        <v>0</v>
      </c>
      <c r="CE845" s="992">
        <f t="shared" si="3071"/>
        <v>0</v>
      </c>
      <c r="CF845" s="992">
        <f t="shared" si="3071"/>
        <v>0</v>
      </c>
      <c r="CG845" s="992">
        <f t="shared" si="3071"/>
        <v>0</v>
      </c>
      <c r="CH845" s="993">
        <f t="shared" si="3071"/>
        <v>0</v>
      </c>
      <c r="CI845" s="993">
        <f t="shared" si="3071"/>
        <v>0</v>
      </c>
      <c r="CJ845" s="992">
        <f t="shared" si="3071"/>
        <v>0</v>
      </c>
      <c r="CK845" s="992">
        <f t="shared" si="3071"/>
        <v>0</v>
      </c>
      <c r="CL845" s="992">
        <f t="shared" si="3071"/>
        <v>0</v>
      </c>
      <c r="CM845" s="991">
        <f t="shared" si="3071"/>
        <v>0</v>
      </c>
      <c r="CN845" s="521" t="str">
        <f t="shared" si="3045"/>
        <v/>
      </c>
      <c r="CO845" s="522" t="str">
        <f t="shared" si="3046"/>
        <v/>
      </c>
      <c r="CP845" s="523" t="str">
        <f t="shared" si="3047"/>
        <v/>
      </c>
      <c r="CQ845" s="523" t="str">
        <f t="shared" si="3048"/>
        <v/>
      </c>
      <c r="CR845" s="523">
        <f t="shared" si="3049"/>
        <v>0</v>
      </c>
      <c r="CS845" s="523">
        <f t="shared" si="3050"/>
        <v>0</v>
      </c>
      <c r="CT845" s="523">
        <f t="shared" si="3051"/>
        <v>0</v>
      </c>
      <c r="CU845" s="524">
        <f t="shared" si="3052"/>
        <v>0</v>
      </c>
      <c r="CV845" s="524">
        <f t="shared" si="3053"/>
        <v>0</v>
      </c>
      <c r="CW845" s="524">
        <f t="shared" si="3054"/>
        <v>0</v>
      </c>
      <c r="CX845" s="523">
        <f t="shared" si="3055"/>
        <v>0</v>
      </c>
      <c r="CY845" s="523">
        <f t="shared" si="3056"/>
        <v>0</v>
      </c>
      <c r="CZ845" s="523">
        <f t="shared" si="3057"/>
        <v>0</v>
      </c>
      <c r="DA845" s="523">
        <f t="shared" si="3058"/>
        <v>0</v>
      </c>
      <c r="DB845" s="523" t="str">
        <f t="shared" si="3059"/>
        <v/>
      </c>
      <c r="DC845" s="522" t="str">
        <f t="shared" si="3060"/>
        <v/>
      </c>
      <c r="DD845" s="521" t="str">
        <f t="shared" si="3061"/>
        <v/>
      </c>
      <c r="DE845" s="635">
        <f t="shared" si="3062"/>
        <v>10</v>
      </c>
      <c r="DF845" s="95">
        <f t="shared" si="3063"/>
        <v>10</v>
      </c>
      <c r="DG845" s="95">
        <f t="shared" si="3064"/>
        <v>10</v>
      </c>
      <c r="DH845" s="95">
        <f t="shared" si="3065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8">SUM(B359)</f>
        <v>0</v>
      </c>
      <c r="C846" s="786">
        <f t="shared" si="3128"/>
        <v>0</v>
      </c>
      <c r="D846" s="786">
        <f t="shared" si="3128"/>
        <v>0</v>
      </c>
      <c r="E846" s="786">
        <f t="shared" si="3128"/>
        <v>0</v>
      </c>
      <c r="F846" s="786">
        <f t="shared" si="3128"/>
        <v>0</v>
      </c>
      <c r="G846" s="786">
        <f t="shared" si="3128"/>
        <v>0</v>
      </c>
      <c r="H846" s="786">
        <f t="shared" si="3128"/>
        <v>0</v>
      </c>
      <c r="I846" s="786">
        <f t="shared" si="3128"/>
        <v>0</v>
      </c>
      <c r="J846" s="786">
        <f t="shared" si="3128"/>
        <v>0</v>
      </c>
      <c r="K846" s="786">
        <f t="shared" si="3128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29">SUM(T359)</f>
        <v>0</v>
      </c>
      <c r="U846" s="786">
        <f t="shared" si="3129"/>
        <v>0</v>
      </c>
      <c r="V846" s="786">
        <f t="shared" si="3129"/>
        <v>0</v>
      </c>
      <c r="W846" s="786">
        <f t="shared" si="3129"/>
        <v>0</v>
      </c>
      <c r="X846" s="786">
        <f t="shared" si="3129"/>
        <v>0</v>
      </c>
      <c r="Y846" s="786">
        <f t="shared" si="3129"/>
        <v>0</v>
      </c>
      <c r="Z846" s="786">
        <f t="shared" si="3129"/>
        <v>0</v>
      </c>
      <c r="AA846" s="786">
        <f t="shared" si="3129"/>
        <v>0</v>
      </c>
      <c r="AB846" s="786">
        <f t="shared" si="3129"/>
        <v>0</v>
      </c>
      <c r="AC846" s="786">
        <f t="shared" si="3129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0">SUM(AL359)</f>
        <v>0</v>
      </c>
      <c r="AM846" s="786">
        <f t="shared" si="3130"/>
        <v>0</v>
      </c>
      <c r="AN846" s="786">
        <f t="shared" si="3130"/>
        <v>0</v>
      </c>
      <c r="AO846" s="786">
        <f t="shared" si="3130"/>
        <v>0</v>
      </c>
      <c r="AP846" s="786">
        <f t="shared" si="3130"/>
        <v>0</v>
      </c>
      <c r="AQ846" s="786">
        <f t="shared" si="3130"/>
        <v>0</v>
      </c>
      <c r="AR846" s="786">
        <f t="shared" si="3130"/>
        <v>0</v>
      </c>
      <c r="AS846" s="786">
        <f t="shared" si="3130"/>
        <v>0</v>
      </c>
      <c r="AT846" s="786">
        <f t="shared" si="3130"/>
        <v>0</v>
      </c>
      <c r="AU846" s="786">
        <f t="shared" si="3130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1">SUM(BD359)</f>
        <v>0</v>
      </c>
      <c r="BE846" s="786">
        <f t="shared" si="3131"/>
        <v>0</v>
      </c>
      <c r="BF846" s="786">
        <f t="shared" si="3131"/>
        <v>0</v>
      </c>
      <c r="BG846" s="786">
        <f t="shared" si="3131"/>
        <v>0</v>
      </c>
      <c r="BH846" s="786">
        <f t="shared" si="3131"/>
        <v>0</v>
      </c>
      <c r="BI846" s="786">
        <f t="shared" si="3131"/>
        <v>0</v>
      </c>
      <c r="BJ846" s="786">
        <f t="shared" si="3131"/>
        <v>0</v>
      </c>
      <c r="BK846" s="786">
        <f t="shared" si="3131"/>
        <v>0</v>
      </c>
      <c r="BL846" s="786">
        <f t="shared" si="3131"/>
        <v>0</v>
      </c>
      <c r="BM846" s="786">
        <f t="shared" si="3131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0"/>
        <v>0</v>
      </c>
      <c r="CA846" s="607">
        <f t="shared" si="3041"/>
        <v>0</v>
      </c>
      <c r="CB846" s="607">
        <f t="shared" si="3042"/>
        <v>0</v>
      </c>
      <c r="CC846" s="673">
        <f t="shared" si="3043"/>
        <v>0</v>
      </c>
      <c r="CD846" s="991">
        <f t="shared" si="3070"/>
        <v>0</v>
      </c>
      <c r="CE846" s="992">
        <f t="shared" si="3071"/>
        <v>0</v>
      </c>
      <c r="CF846" s="992">
        <f t="shared" si="3071"/>
        <v>0</v>
      </c>
      <c r="CG846" s="992">
        <f t="shared" si="3071"/>
        <v>0</v>
      </c>
      <c r="CH846" s="993">
        <f t="shared" si="3071"/>
        <v>0</v>
      </c>
      <c r="CI846" s="993">
        <f t="shared" si="3071"/>
        <v>0</v>
      </c>
      <c r="CJ846" s="992">
        <f t="shared" si="3071"/>
        <v>0</v>
      </c>
      <c r="CK846" s="992">
        <f t="shared" si="3071"/>
        <v>0</v>
      </c>
      <c r="CL846" s="992">
        <f t="shared" si="3071"/>
        <v>0</v>
      </c>
      <c r="CM846" s="991">
        <f t="shared" si="3071"/>
        <v>0</v>
      </c>
      <c r="CN846" s="521" t="str">
        <f t="shared" si="3045"/>
        <v/>
      </c>
      <c r="CO846" s="522" t="str">
        <f t="shared" si="3046"/>
        <v/>
      </c>
      <c r="CP846" s="523" t="str">
        <f t="shared" si="3047"/>
        <v/>
      </c>
      <c r="CQ846" s="523" t="str">
        <f t="shared" si="3048"/>
        <v/>
      </c>
      <c r="CR846" s="523">
        <f t="shared" si="3049"/>
        <v>0</v>
      </c>
      <c r="CS846" s="523">
        <f t="shared" si="3050"/>
        <v>0</v>
      </c>
      <c r="CT846" s="523">
        <f t="shared" si="3051"/>
        <v>0</v>
      </c>
      <c r="CU846" s="524">
        <f t="shared" si="3052"/>
        <v>0</v>
      </c>
      <c r="CV846" s="524">
        <f t="shared" si="3053"/>
        <v>0</v>
      </c>
      <c r="CW846" s="524">
        <f t="shared" si="3054"/>
        <v>0</v>
      </c>
      <c r="CX846" s="523">
        <f t="shared" si="3055"/>
        <v>0</v>
      </c>
      <c r="CY846" s="523">
        <f t="shared" si="3056"/>
        <v>0</v>
      </c>
      <c r="CZ846" s="523">
        <f t="shared" si="3057"/>
        <v>0</v>
      </c>
      <c r="DA846" s="523">
        <f t="shared" si="3058"/>
        <v>0</v>
      </c>
      <c r="DB846" s="523" t="str">
        <f t="shared" si="3059"/>
        <v/>
      </c>
      <c r="DC846" s="522" t="str">
        <f t="shared" si="3060"/>
        <v/>
      </c>
      <c r="DD846" s="521" t="str">
        <f t="shared" si="3061"/>
        <v/>
      </c>
      <c r="DE846" s="635">
        <f t="shared" si="3062"/>
        <v>10</v>
      </c>
      <c r="DF846" s="95">
        <f t="shared" si="3063"/>
        <v>10</v>
      </c>
      <c r="DG846" s="95">
        <f t="shared" si="3064"/>
        <v>10</v>
      </c>
      <c r="DH846" s="95">
        <f t="shared" si="3065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2">SUM(B370)</f>
        <v>0</v>
      </c>
      <c r="C847" s="786">
        <f t="shared" si="3132"/>
        <v>0</v>
      </c>
      <c r="D847" s="786">
        <f t="shared" si="3132"/>
        <v>0</v>
      </c>
      <c r="E847" s="786">
        <f t="shared" si="3132"/>
        <v>0</v>
      </c>
      <c r="F847" s="786">
        <f t="shared" si="3132"/>
        <v>0</v>
      </c>
      <c r="G847" s="786">
        <f t="shared" si="3132"/>
        <v>0</v>
      </c>
      <c r="H847" s="786">
        <f t="shared" si="3132"/>
        <v>0</v>
      </c>
      <c r="I847" s="786">
        <f t="shared" si="3132"/>
        <v>0</v>
      </c>
      <c r="J847" s="786">
        <f t="shared" si="3132"/>
        <v>0</v>
      </c>
      <c r="K847" s="786">
        <f t="shared" si="3132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3">SUM(T370)</f>
        <v>0</v>
      </c>
      <c r="U847" s="786">
        <f t="shared" si="3133"/>
        <v>0</v>
      </c>
      <c r="V847" s="786">
        <f t="shared" si="3133"/>
        <v>0</v>
      </c>
      <c r="W847" s="786">
        <f t="shared" si="3133"/>
        <v>0</v>
      </c>
      <c r="X847" s="786">
        <f t="shared" si="3133"/>
        <v>0</v>
      </c>
      <c r="Y847" s="786">
        <f t="shared" si="3133"/>
        <v>0</v>
      </c>
      <c r="Z847" s="786">
        <f t="shared" si="3133"/>
        <v>0</v>
      </c>
      <c r="AA847" s="786">
        <f t="shared" si="3133"/>
        <v>0</v>
      </c>
      <c r="AB847" s="786">
        <f t="shared" si="3133"/>
        <v>0</v>
      </c>
      <c r="AC847" s="786">
        <f t="shared" si="3133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4">SUM(AL370)</f>
        <v>0</v>
      </c>
      <c r="AM847" s="786">
        <f t="shared" si="3134"/>
        <v>0</v>
      </c>
      <c r="AN847" s="786">
        <f t="shared" si="3134"/>
        <v>0</v>
      </c>
      <c r="AO847" s="786">
        <f t="shared" si="3134"/>
        <v>0</v>
      </c>
      <c r="AP847" s="786">
        <f t="shared" si="3134"/>
        <v>0</v>
      </c>
      <c r="AQ847" s="786">
        <f t="shared" si="3134"/>
        <v>0</v>
      </c>
      <c r="AR847" s="786">
        <f t="shared" si="3134"/>
        <v>0</v>
      </c>
      <c r="AS847" s="786">
        <f t="shared" si="3134"/>
        <v>0</v>
      </c>
      <c r="AT847" s="786">
        <f t="shared" si="3134"/>
        <v>0</v>
      </c>
      <c r="AU847" s="786">
        <f t="shared" si="3134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5">SUM(BD370)</f>
        <v>0</v>
      </c>
      <c r="BE847" s="786">
        <f t="shared" si="3135"/>
        <v>0</v>
      </c>
      <c r="BF847" s="786">
        <f t="shared" si="3135"/>
        <v>0</v>
      </c>
      <c r="BG847" s="786">
        <f t="shared" si="3135"/>
        <v>0</v>
      </c>
      <c r="BH847" s="786">
        <f t="shared" si="3135"/>
        <v>0</v>
      </c>
      <c r="BI847" s="786">
        <f t="shared" si="3135"/>
        <v>0</v>
      </c>
      <c r="BJ847" s="786">
        <f t="shared" si="3135"/>
        <v>0</v>
      </c>
      <c r="BK847" s="786">
        <f t="shared" si="3135"/>
        <v>0</v>
      </c>
      <c r="BL847" s="786">
        <f t="shared" si="3135"/>
        <v>0</v>
      </c>
      <c r="BM847" s="786">
        <f t="shared" si="3135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0"/>
        <v>0</v>
      </c>
      <c r="CA847" s="607">
        <f t="shared" si="3041"/>
        <v>0</v>
      </c>
      <c r="CB847" s="607">
        <f t="shared" si="3042"/>
        <v>0</v>
      </c>
      <c r="CC847" s="673">
        <f t="shared" si="3043"/>
        <v>0</v>
      </c>
      <c r="CD847" s="991">
        <f t="shared" si="3070"/>
        <v>0</v>
      </c>
      <c r="CE847" s="992">
        <f t="shared" ref="CE847:CM849" si="313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6"/>
        <v>0</v>
      </c>
      <c r="CG847" s="992">
        <f t="shared" si="3136"/>
        <v>0</v>
      </c>
      <c r="CH847" s="993">
        <f t="shared" si="3136"/>
        <v>0</v>
      </c>
      <c r="CI847" s="993">
        <f t="shared" si="3136"/>
        <v>0</v>
      </c>
      <c r="CJ847" s="992">
        <f t="shared" si="3136"/>
        <v>0</v>
      </c>
      <c r="CK847" s="992">
        <f t="shared" si="3136"/>
        <v>0</v>
      </c>
      <c r="CL847" s="992">
        <f t="shared" si="3136"/>
        <v>0</v>
      </c>
      <c r="CM847" s="991">
        <f t="shared" si="3136"/>
        <v>0</v>
      </c>
      <c r="CN847" s="521" t="str">
        <f t="shared" si="3045"/>
        <v/>
      </c>
      <c r="CO847" s="522" t="str">
        <f t="shared" si="3046"/>
        <v/>
      </c>
      <c r="CP847" s="523" t="str">
        <f t="shared" si="3047"/>
        <v/>
      </c>
      <c r="CQ847" s="523" t="str">
        <f t="shared" si="3048"/>
        <v/>
      </c>
      <c r="CR847" s="523">
        <f t="shared" si="3049"/>
        <v>0</v>
      </c>
      <c r="CS847" s="523">
        <f t="shared" si="3050"/>
        <v>0</v>
      </c>
      <c r="CT847" s="523">
        <f t="shared" si="3051"/>
        <v>0</v>
      </c>
      <c r="CU847" s="524">
        <f t="shared" si="3052"/>
        <v>0</v>
      </c>
      <c r="CV847" s="524">
        <f t="shared" si="3053"/>
        <v>0</v>
      </c>
      <c r="CW847" s="524">
        <f t="shared" si="3054"/>
        <v>0</v>
      </c>
      <c r="CX847" s="523">
        <f t="shared" si="3055"/>
        <v>0</v>
      </c>
      <c r="CY847" s="523">
        <f t="shared" si="3056"/>
        <v>0</v>
      </c>
      <c r="CZ847" s="523">
        <f t="shared" si="3057"/>
        <v>0</v>
      </c>
      <c r="DA847" s="523">
        <f t="shared" si="3058"/>
        <v>0</v>
      </c>
      <c r="DB847" s="523" t="str">
        <f t="shared" si="3059"/>
        <v/>
      </c>
      <c r="DC847" s="522" t="str">
        <f t="shared" si="3060"/>
        <v/>
      </c>
      <c r="DD847" s="521" t="str">
        <f t="shared" si="3061"/>
        <v/>
      </c>
      <c r="DE847" s="635">
        <f t="shared" si="3062"/>
        <v>10</v>
      </c>
      <c r="DF847" s="95">
        <f t="shared" si="3063"/>
        <v>10</v>
      </c>
      <c r="DG847" s="95">
        <f t="shared" si="3064"/>
        <v>10</v>
      </c>
      <c r="DH847" s="95">
        <f t="shared" si="3065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7">SUM(B381)</f>
        <v>0</v>
      </c>
      <c r="C848" s="786">
        <f t="shared" si="3137"/>
        <v>0</v>
      </c>
      <c r="D848" s="786">
        <f t="shared" si="3137"/>
        <v>0</v>
      </c>
      <c r="E848" s="786">
        <f t="shared" si="3137"/>
        <v>0</v>
      </c>
      <c r="F848" s="786">
        <f t="shared" si="3137"/>
        <v>0</v>
      </c>
      <c r="G848" s="786">
        <f t="shared" si="3137"/>
        <v>0</v>
      </c>
      <c r="H848" s="786">
        <f t="shared" si="3137"/>
        <v>0</v>
      </c>
      <c r="I848" s="786">
        <f t="shared" si="3137"/>
        <v>0</v>
      </c>
      <c r="J848" s="786">
        <f t="shared" si="3137"/>
        <v>0</v>
      </c>
      <c r="K848" s="786">
        <f t="shared" si="3137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8">SUM(T381)</f>
        <v>0</v>
      </c>
      <c r="U848" s="786">
        <f t="shared" si="3138"/>
        <v>0</v>
      </c>
      <c r="V848" s="786">
        <f t="shared" si="3138"/>
        <v>0</v>
      </c>
      <c r="W848" s="786">
        <f t="shared" si="3138"/>
        <v>0</v>
      </c>
      <c r="X848" s="786">
        <f t="shared" si="3138"/>
        <v>0</v>
      </c>
      <c r="Y848" s="786">
        <f t="shared" si="3138"/>
        <v>0</v>
      </c>
      <c r="Z848" s="786">
        <f t="shared" si="3138"/>
        <v>0</v>
      </c>
      <c r="AA848" s="786">
        <f t="shared" si="3138"/>
        <v>0</v>
      </c>
      <c r="AB848" s="786">
        <f t="shared" si="3138"/>
        <v>0</v>
      </c>
      <c r="AC848" s="786">
        <f t="shared" si="3138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39">SUM(AL381)</f>
        <v>0</v>
      </c>
      <c r="AM848" s="786">
        <f t="shared" si="3139"/>
        <v>0</v>
      </c>
      <c r="AN848" s="786">
        <f t="shared" si="3139"/>
        <v>0</v>
      </c>
      <c r="AO848" s="786">
        <f t="shared" si="3139"/>
        <v>0</v>
      </c>
      <c r="AP848" s="786">
        <f t="shared" si="3139"/>
        <v>0</v>
      </c>
      <c r="AQ848" s="786">
        <f t="shared" si="3139"/>
        <v>0</v>
      </c>
      <c r="AR848" s="786">
        <f t="shared" si="3139"/>
        <v>0</v>
      </c>
      <c r="AS848" s="786">
        <f t="shared" si="3139"/>
        <v>0</v>
      </c>
      <c r="AT848" s="786">
        <f t="shared" si="3139"/>
        <v>0</v>
      </c>
      <c r="AU848" s="786">
        <f t="shared" si="3139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0">SUM(BD381)</f>
        <v>0</v>
      </c>
      <c r="BE848" s="786">
        <f t="shared" si="3140"/>
        <v>0</v>
      </c>
      <c r="BF848" s="786">
        <f t="shared" si="3140"/>
        <v>0</v>
      </c>
      <c r="BG848" s="786">
        <f t="shared" si="3140"/>
        <v>0</v>
      </c>
      <c r="BH848" s="786">
        <f t="shared" si="3140"/>
        <v>0</v>
      </c>
      <c r="BI848" s="786">
        <f t="shared" si="3140"/>
        <v>0</v>
      </c>
      <c r="BJ848" s="786">
        <f t="shared" si="3140"/>
        <v>0</v>
      </c>
      <c r="BK848" s="786">
        <f t="shared" si="3140"/>
        <v>0</v>
      </c>
      <c r="BL848" s="786">
        <f t="shared" si="3140"/>
        <v>0</v>
      </c>
      <c r="BM848" s="786">
        <f t="shared" si="3140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0"/>
        <v>0</v>
      </c>
      <c r="CA848" s="607">
        <f t="shared" si="3041"/>
        <v>0</v>
      </c>
      <c r="CB848" s="607">
        <f t="shared" si="3042"/>
        <v>0</v>
      </c>
      <c r="CC848" s="673">
        <f t="shared" si="3043"/>
        <v>0</v>
      </c>
      <c r="CD848" s="991">
        <f t="shared" si="3070"/>
        <v>0</v>
      </c>
      <c r="CE848" s="992">
        <f t="shared" si="3136"/>
        <v>0</v>
      </c>
      <c r="CF848" s="992">
        <f t="shared" si="3136"/>
        <v>0</v>
      </c>
      <c r="CG848" s="992">
        <f t="shared" si="3136"/>
        <v>0</v>
      </c>
      <c r="CH848" s="993">
        <f t="shared" si="3136"/>
        <v>0</v>
      </c>
      <c r="CI848" s="993">
        <f t="shared" si="3136"/>
        <v>0</v>
      </c>
      <c r="CJ848" s="992">
        <f t="shared" si="3136"/>
        <v>0</v>
      </c>
      <c r="CK848" s="992">
        <f t="shared" si="3136"/>
        <v>0</v>
      </c>
      <c r="CL848" s="992">
        <f t="shared" si="3136"/>
        <v>0</v>
      </c>
      <c r="CM848" s="991">
        <f t="shared" si="3136"/>
        <v>0</v>
      </c>
      <c r="CN848" s="521" t="str">
        <f t="shared" si="3045"/>
        <v/>
      </c>
      <c r="CO848" s="522" t="str">
        <f t="shared" si="3046"/>
        <v/>
      </c>
      <c r="CP848" s="523" t="str">
        <f t="shared" si="3047"/>
        <v/>
      </c>
      <c r="CQ848" s="523" t="str">
        <f t="shared" si="3048"/>
        <v/>
      </c>
      <c r="CR848" s="523">
        <f t="shared" si="3049"/>
        <v>0</v>
      </c>
      <c r="CS848" s="523">
        <f t="shared" si="3050"/>
        <v>0</v>
      </c>
      <c r="CT848" s="523">
        <f t="shared" si="3051"/>
        <v>0</v>
      </c>
      <c r="CU848" s="524">
        <f t="shared" si="3052"/>
        <v>0</v>
      </c>
      <c r="CV848" s="524">
        <f t="shared" si="3053"/>
        <v>0</v>
      </c>
      <c r="CW848" s="524">
        <f t="shared" si="3054"/>
        <v>0</v>
      </c>
      <c r="CX848" s="523">
        <f t="shared" si="3055"/>
        <v>0</v>
      </c>
      <c r="CY848" s="523">
        <f t="shared" si="3056"/>
        <v>0</v>
      </c>
      <c r="CZ848" s="523">
        <f t="shared" si="3057"/>
        <v>0</v>
      </c>
      <c r="DA848" s="523">
        <f t="shared" si="3058"/>
        <v>0</v>
      </c>
      <c r="DB848" s="523" t="str">
        <f t="shared" si="3059"/>
        <v/>
      </c>
      <c r="DC848" s="522" t="str">
        <f t="shared" si="3060"/>
        <v/>
      </c>
      <c r="DD848" s="521" t="str">
        <f t="shared" si="3061"/>
        <v/>
      </c>
      <c r="DE848" s="635">
        <f t="shared" si="3062"/>
        <v>10</v>
      </c>
      <c r="DF848" s="95">
        <f t="shared" si="3063"/>
        <v>10</v>
      </c>
      <c r="DG848" s="95">
        <f t="shared" si="3064"/>
        <v>10</v>
      </c>
      <c r="DH848" s="95">
        <f t="shared" si="3065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1">SUM(B391)</f>
        <v>0</v>
      </c>
      <c r="C849" s="786">
        <f t="shared" si="3141"/>
        <v>0</v>
      </c>
      <c r="D849" s="786">
        <f t="shared" si="3141"/>
        <v>0</v>
      </c>
      <c r="E849" s="786">
        <f t="shared" si="3141"/>
        <v>0</v>
      </c>
      <c r="F849" s="786">
        <f t="shared" si="3141"/>
        <v>0</v>
      </c>
      <c r="G849" s="786">
        <f t="shared" si="3141"/>
        <v>0</v>
      </c>
      <c r="H849" s="786">
        <f t="shared" si="3141"/>
        <v>0</v>
      </c>
      <c r="I849" s="786">
        <f t="shared" si="3141"/>
        <v>0</v>
      </c>
      <c r="J849" s="786">
        <f t="shared" si="3141"/>
        <v>0</v>
      </c>
      <c r="K849" s="786">
        <f t="shared" si="3141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2">SUM(T391)</f>
        <v>0</v>
      </c>
      <c r="U849" s="786">
        <f t="shared" si="3142"/>
        <v>0</v>
      </c>
      <c r="V849" s="786">
        <f t="shared" si="3142"/>
        <v>0</v>
      </c>
      <c r="W849" s="786">
        <f t="shared" si="3142"/>
        <v>0</v>
      </c>
      <c r="X849" s="786">
        <f t="shared" si="3142"/>
        <v>0</v>
      </c>
      <c r="Y849" s="786">
        <f t="shared" si="3142"/>
        <v>0</v>
      </c>
      <c r="Z849" s="786">
        <f t="shared" si="3142"/>
        <v>0</v>
      </c>
      <c r="AA849" s="786">
        <f t="shared" si="3142"/>
        <v>0</v>
      </c>
      <c r="AB849" s="786">
        <f t="shared" si="3142"/>
        <v>0</v>
      </c>
      <c r="AC849" s="786">
        <f t="shared" si="3142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3">SUM(AL391)</f>
        <v>0</v>
      </c>
      <c r="AM849" s="786">
        <f t="shared" si="3143"/>
        <v>0</v>
      </c>
      <c r="AN849" s="786">
        <f t="shared" si="3143"/>
        <v>0</v>
      </c>
      <c r="AO849" s="786">
        <f t="shared" si="3143"/>
        <v>0</v>
      </c>
      <c r="AP849" s="786">
        <f t="shared" si="3143"/>
        <v>0</v>
      </c>
      <c r="AQ849" s="786">
        <f t="shared" si="3143"/>
        <v>0</v>
      </c>
      <c r="AR849" s="786">
        <f t="shared" si="3143"/>
        <v>0</v>
      </c>
      <c r="AS849" s="786">
        <f t="shared" si="3143"/>
        <v>0</v>
      </c>
      <c r="AT849" s="786">
        <f t="shared" si="3143"/>
        <v>0</v>
      </c>
      <c r="AU849" s="786">
        <f t="shared" si="3143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4">SUM(BD391)</f>
        <v>0</v>
      </c>
      <c r="BE849" s="786">
        <f t="shared" si="3144"/>
        <v>0</v>
      </c>
      <c r="BF849" s="786">
        <f t="shared" si="3144"/>
        <v>0</v>
      </c>
      <c r="BG849" s="786">
        <f t="shared" si="3144"/>
        <v>0</v>
      </c>
      <c r="BH849" s="786">
        <f t="shared" si="3144"/>
        <v>0</v>
      </c>
      <c r="BI849" s="786">
        <f t="shared" si="3144"/>
        <v>0</v>
      </c>
      <c r="BJ849" s="786">
        <f t="shared" si="3144"/>
        <v>0</v>
      </c>
      <c r="BK849" s="786">
        <f t="shared" si="3144"/>
        <v>0</v>
      </c>
      <c r="BL849" s="786">
        <f t="shared" si="3144"/>
        <v>0</v>
      </c>
      <c r="BM849" s="786">
        <f t="shared" si="3144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0"/>
        <v>0</v>
      </c>
      <c r="CA849" s="607">
        <f t="shared" si="3041"/>
        <v>0</v>
      </c>
      <c r="CB849" s="607">
        <f t="shared" si="3042"/>
        <v>0</v>
      </c>
      <c r="CC849" s="673">
        <f t="shared" si="3043"/>
        <v>0</v>
      </c>
      <c r="CD849" s="991">
        <f t="shared" si="3070"/>
        <v>0</v>
      </c>
      <c r="CE849" s="992">
        <f t="shared" si="3136"/>
        <v>0</v>
      </c>
      <c r="CF849" s="992">
        <f t="shared" si="3136"/>
        <v>0</v>
      </c>
      <c r="CG849" s="992">
        <f t="shared" si="3136"/>
        <v>0</v>
      </c>
      <c r="CH849" s="993">
        <f t="shared" si="3136"/>
        <v>0</v>
      </c>
      <c r="CI849" s="993">
        <f t="shared" si="3136"/>
        <v>0</v>
      </c>
      <c r="CJ849" s="992">
        <f t="shared" si="3136"/>
        <v>0</v>
      </c>
      <c r="CK849" s="992">
        <f t="shared" si="3136"/>
        <v>0</v>
      </c>
      <c r="CL849" s="992">
        <f t="shared" si="3136"/>
        <v>0</v>
      </c>
      <c r="CM849" s="991">
        <f t="shared" si="3136"/>
        <v>0</v>
      </c>
      <c r="CN849" s="521" t="str">
        <f t="shared" si="3045"/>
        <v/>
      </c>
      <c r="CO849" s="522" t="str">
        <f t="shared" si="3046"/>
        <v/>
      </c>
      <c r="CP849" s="523" t="str">
        <f t="shared" si="3047"/>
        <v/>
      </c>
      <c r="CQ849" s="523" t="str">
        <f t="shared" si="3048"/>
        <v/>
      </c>
      <c r="CR849" s="523">
        <f t="shared" si="3049"/>
        <v>0</v>
      </c>
      <c r="CS849" s="523">
        <f t="shared" si="3050"/>
        <v>0</v>
      </c>
      <c r="CT849" s="523">
        <f t="shared" si="3051"/>
        <v>0</v>
      </c>
      <c r="CU849" s="524">
        <f t="shared" si="3052"/>
        <v>0</v>
      </c>
      <c r="CV849" s="524">
        <f t="shared" si="3053"/>
        <v>0</v>
      </c>
      <c r="CW849" s="524">
        <f t="shared" si="3054"/>
        <v>0</v>
      </c>
      <c r="CX849" s="523">
        <f t="shared" si="3055"/>
        <v>0</v>
      </c>
      <c r="CY849" s="523">
        <f t="shared" si="3056"/>
        <v>0</v>
      </c>
      <c r="CZ849" s="523">
        <f t="shared" si="3057"/>
        <v>0</v>
      </c>
      <c r="DA849" s="523">
        <f t="shared" si="3058"/>
        <v>0</v>
      </c>
      <c r="DB849" s="523" t="str">
        <f t="shared" si="3059"/>
        <v/>
      </c>
      <c r="DC849" s="522" t="str">
        <f t="shared" si="3060"/>
        <v/>
      </c>
      <c r="DD849" s="521" t="str">
        <f t="shared" si="3061"/>
        <v/>
      </c>
      <c r="DE849" s="635">
        <f t="shared" si="3062"/>
        <v>10</v>
      </c>
      <c r="DF849" s="95">
        <f t="shared" si="3063"/>
        <v>10</v>
      </c>
      <c r="DG849" s="95">
        <f t="shared" si="3064"/>
        <v>10</v>
      </c>
      <c r="DH849" s="95">
        <f t="shared" si="3065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390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5">SUM(B437)</f>
        <v>0</v>
      </c>
      <c r="C851" s="786">
        <f t="shared" si="3145"/>
        <v>0</v>
      </c>
      <c r="D851" s="786">
        <f t="shared" si="3145"/>
        <v>0</v>
      </c>
      <c r="E851" s="786">
        <f t="shared" si="3145"/>
        <v>0</v>
      </c>
      <c r="F851" s="786">
        <f t="shared" si="3145"/>
        <v>0</v>
      </c>
      <c r="G851" s="786">
        <f t="shared" si="3145"/>
        <v>0</v>
      </c>
      <c r="H851" s="786">
        <f t="shared" si="3145"/>
        <v>0</v>
      </c>
      <c r="I851" s="786">
        <f t="shared" si="3145"/>
        <v>0</v>
      </c>
      <c r="J851" s="786">
        <f t="shared" si="3145"/>
        <v>0</v>
      </c>
      <c r="K851" s="786">
        <f t="shared" si="3145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6">SUM(T437)</f>
        <v>0</v>
      </c>
      <c r="U851" s="786">
        <f t="shared" si="3146"/>
        <v>0</v>
      </c>
      <c r="V851" s="786">
        <f t="shared" si="3146"/>
        <v>0</v>
      </c>
      <c r="W851" s="786">
        <f t="shared" si="3146"/>
        <v>0</v>
      </c>
      <c r="X851" s="786">
        <f t="shared" si="3146"/>
        <v>0</v>
      </c>
      <c r="Y851" s="786">
        <f t="shared" si="3146"/>
        <v>0</v>
      </c>
      <c r="Z851" s="786">
        <f t="shared" si="3146"/>
        <v>0</v>
      </c>
      <c r="AA851" s="786">
        <f t="shared" si="3146"/>
        <v>0</v>
      </c>
      <c r="AB851" s="786">
        <f t="shared" si="3146"/>
        <v>0</v>
      </c>
      <c r="AC851" s="786">
        <f t="shared" si="3146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7">SUM(AL437)</f>
        <v>0</v>
      </c>
      <c r="AM851" s="786">
        <f t="shared" si="3147"/>
        <v>0</v>
      </c>
      <c r="AN851" s="786">
        <f t="shared" si="3147"/>
        <v>0</v>
      </c>
      <c r="AO851" s="786">
        <f t="shared" si="3147"/>
        <v>0</v>
      </c>
      <c r="AP851" s="786">
        <f t="shared" si="3147"/>
        <v>0</v>
      </c>
      <c r="AQ851" s="786">
        <f t="shared" si="3147"/>
        <v>0</v>
      </c>
      <c r="AR851" s="786">
        <f t="shared" si="3147"/>
        <v>0</v>
      </c>
      <c r="AS851" s="786">
        <f t="shared" si="3147"/>
        <v>0</v>
      </c>
      <c r="AT851" s="786">
        <f t="shared" si="3147"/>
        <v>0</v>
      </c>
      <c r="AU851" s="786">
        <f t="shared" si="3147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8">SUM(BD437)</f>
        <v>0</v>
      </c>
      <c r="BE851" s="786">
        <f t="shared" si="3148"/>
        <v>0</v>
      </c>
      <c r="BF851" s="786">
        <f t="shared" si="3148"/>
        <v>0</v>
      </c>
      <c r="BG851" s="786">
        <f t="shared" si="3148"/>
        <v>0</v>
      </c>
      <c r="BH851" s="786">
        <f t="shared" si="3148"/>
        <v>0</v>
      </c>
      <c r="BI851" s="786">
        <f t="shared" si="3148"/>
        <v>0</v>
      </c>
      <c r="BJ851" s="786">
        <f t="shared" si="3148"/>
        <v>0</v>
      </c>
      <c r="BK851" s="786">
        <f t="shared" si="3148"/>
        <v>0</v>
      </c>
      <c r="BL851" s="786">
        <f t="shared" si="3148"/>
        <v>0</v>
      </c>
      <c r="BM851" s="786">
        <f t="shared" si="3148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4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49"/>
        <v>0</v>
      </c>
      <c r="CF851" s="992">
        <f t="shared" si="3149"/>
        <v>0</v>
      </c>
      <c r="CG851" s="992">
        <f t="shared" si="3149"/>
        <v>0</v>
      </c>
      <c r="CH851" s="993">
        <f t="shared" si="3149"/>
        <v>0</v>
      </c>
      <c r="CI851" s="993">
        <f t="shared" si="3149"/>
        <v>0</v>
      </c>
      <c r="CJ851" s="992">
        <f t="shared" si="3149"/>
        <v>0</v>
      </c>
      <c r="CK851" s="992">
        <f t="shared" si="3149"/>
        <v>0</v>
      </c>
      <c r="CL851" s="992">
        <f t="shared" si="3149"/>
        <v>0</v>
      </c>
      <c r="CM851" s="991">
        <f t="shared" si="3149"/>
        <v>0</v>
      </c>
      <c r="CN851" s="521" t="str">
        <f t="shared" ref="CN851:CW852" si="3150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0"/>
        <v/>
      </c>
      <c r="CP851" s="523" t="str">
        <f t="shared" si="3150"/>
        <v/>
      </c>
      <c r="CQ851" s="523" t="str">
        <f t="shared" si="3150"/>
        <v/>
      </c>
      <c r="CR851" s="523">
        <f t="shared" si="3150"/>
        <v>0</v>
      </c>
      <c r="CS851" s="523">
        <f t="shared" si="3150"/>
        <v>0</v>
      </c>
      <c r="CT851" s="523">
        <f t="shared" si="3150"/>
        <v>0</v>
      </c>
      <c r="CU851" s="524">
        <f t="shared" si="3150"/>
        <v>0</v>
      </c>
      <c r="CV851" s="524">
        <f t="shared" si="3150"/>
        <v>0</v>
      </c>
      <c r="CW851" s="524">
        <f t="shared" si="3150"/>
        <v>0</v>
      </c>
      <c r="CX851" s="523">
        <f t="shared" ref="CX851:DD852" si="3151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1"/>
        <v>0</v>
      </c>
      <c r="CZ851" s="523">
        <f t="shared" si="3151"/>
        <v>0</v>
      </c>
      <c r="DA851" s="523">
        <f t="shared" si="3151"/>
        <v>0</v>
      </c>
      <c r="DB851" s="523" t="str">
        <f t="shared" si="3151"/>
        <v/>
      </c>
      <c r="DC851" s="522" t="str">
        <f t="shared" si="3151"/>
        <v/>
      </c>
      <c r="DD851" s="521" t="str">
        <f t="shared" si="3151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2">SUM(B447)</f>
        <v>0</v>
      </c>
      <c r="C852" s="786">
        <f t="shared" si="3152"/>
        <v>0</v>
      </c>
      <c r="D852" s="786">
        <f t="shared" si="3152"/>
        <v>0</v>
      </c>
      <c r="E852" s="786">
        <f t="shared" si="3152"/>
        <v>0</v>
      </c>
      <c r="F852" s="786">
        <f t="shared" si="3152"/>
        <v>0</v>
      </c>
      <c r="G852" s="786">
        <f t="shared" si="3152"/>
        <v>0</v>
      </c>
      <c r="H852" s="786">
        <f t="shared" si="3152"/>
        <v>0</v>
      </c>
      <c r="I852" s="786">
        <f t="shared" si="3152"/>
        <v>0</v>
      </c>
      <c r="J852" s="786">
        <f t="shared" si="3152"/>
        <v>0</v>
      </c>
      <c r="K852" s="786">
        <f t="shared" si="3152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3">SUM(T447)</f>
        <v>0</v>
      </c>
      <c r="U852" s="786">
        <f t="shared" si="3153"/>
        <v>0</v>
      </c>
      <c r="V852" s="786">
        <f t="shared" si="3153"/>
        <v>0</v>
      </c>
      <c r="W852" s="786">
        <f t="shared" si="3153"/>
        <v>0</v>
      </c>
      <c r="X852" s="786">
        <f t="shared" si="3153"/>
        <v>0</v>
      </c>
      <c r="Y852" s="786">
        <f t="shared" si="3153"/>
        <v>0</v>
      </c>
      <c r="Z852" s="786">
        <f t="shared" si="3153"/>
        <v>0</v>
      </c>
      <c r="AA852" s="786">
        <f t="shared" si="3153"/>
        <v>0</v>
      </c>
      <c r="AB852" s="786">
        <f t="shared" si="3153"/>
        <v>0</v>
      </c>
      <c r="AC852" s="786">
        <f t="shared" si="3153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4">SUM(AL447)</f>
        <v>0</v>
      </c>
      <c r="AM852" s="786">
        <f t="shared" si="3154"/>
        <v>0</v>
      </c>
      <c r="AN852" s="786">
        <f t="shared" si="3154"/>
        <v>0</v>
      </c>
      <c r="AO852" s="786">
        <f t="shared" si="3154"/>
        <v>0</v>
      </c>
      <c r="AP852" s="786">
        <f t="shared" si="3154"/>
        <v>0</v>
      </c>
      <c r="AQ852" s="786">
        <f t="shared" si="3154"/>
        <v>0</v>
      </c>
      <c r="AR852" s="786">
        <f t="shared" si="3154"/>
        <v>0</v>
      </c>
      <c r="AS852" s="786">
        <f t="shared" si="3154"/>
        <v>0</v>
      </c>
      <c r="AT852" s="786">
        <f t="shared" si="3154"/>
        <v>0</v>
      </c>
      <c r="AU852" s="786">
        <f t="shared" si="3154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5">SUM(BD447)</f>
        <v>0</v>
      </c>
      <c r="BE852" s="786">
        <f t="shared" si="3155"/>
        <v>0</v>
      </c>
      <c r="BF852" s="786">
        <f t="shared" si="3155"/>
        <v>0</v>
      </c>
      <c r="BG852" s="786">
        <f t="shared" si="3155"/>
        <v>0</v>
      </c>
      <c r="BH852" s="786">
        <f t="shared" si="3155"/>
        <v>0</v>
      </c>
      <c r="BI852" s="786">
        <f t="shared" si="3155"/>
        <v>0</v>
      </c>
      <c r="BJ852" s="786">
        <f t="shared" si="3155"/>
        <v>0</v>
      </c>
      <c r="BK852" s="786">
        <f t="shared" si="3155"/>
        <v>0</v>
      </c>
      <c r="BL852" s="786">
        <f t="shared" si="3155"/>
        <v>0</v>
      </c>
      <c r="BM852" s="786">
        <f t="shared" si="3155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49"/>
        <v>0</v>
      </c>
      <c r="CE852" s="992">
        <f t="shared" ref="CE852:CM852" si="315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6"/>
        <v>0</v>
      </c>
      <c r="CG852" s="992">
        <f t="shared" si="3156"/>
        <v>0</v>
      </c>
      <c r="CH852" s="993">
        <f t="shared" si="3156"/>
        <v>0</v>
      </c>
      <c r="CI852" s="993">
        <f t="shared" si="3156"/>
        <v>0</v>
      </c>
      <c r="CJ852" s="992">
        <f t="shared" si="3156"/>
        <v>0</v>
      </c>
      <c r="CK852" s="992">
        <f t="shared" si="3156"/>
        <v>0</v>
      </c>
      <c r="CL852" s="992">
        <f t="shared" si="3156"/>
        <v>0</v>
      </c>
      <c r="CM852" s="991">
        <f t="shared" si="3156"/>
        <v>0</v>
      </c>
      <c r="CN852" s="521" t="str">
        <f t="shared" si="3150"/>
        <v/>
      </c>
      <c r="CO852" s="522" t="str">
        <f t="shared" si="3150"/>
        <v/>
      </c>
      <c r="CP852" s="523" t="str">
        <f t="shared" si="3150"/>
        <v/>
      </c>
      <c r="CQ852" s="523" t="str">
        <f t="shared" si="3150"/>
        <v/>
      </c>
      <c r="CR852" s="523">
        <f t="shared" si="3150"/>
        <v>0</v>
      </c>
      <c r="CS852" s="523">
        <f t="shared" si="3150"/>
        <v>0</v>
      </c>
      <c r="CT852" s="523">
        <f t="shared" si="3150"/>
        <v>0</v>
      </c>
      <c r="CU852" s="524">
        <f t="shared" si="3150"/>
        <v>0</v>
      </c>
      <c r="CV852" s="524">
        <f t="shared" si="3150"/>
        <v>0</v>
      </c>
      <c r="CW852" s="524">
        <f t="shared" si="3150"/>
        <v>0</v>
      </c>
      <c r="CX852" s="523">
        <f t="shared" si="3151"/>
        <v>0</v>
      </c>
      <c r="CY852" s="523">
        <f t="shared" si="3151"/>
        <v>0</v>
      </c>
      <c r="CZ852" s="523">
        <f t="shared" si="3151"/>
        <v>0</v>
      </c>
      <c r="DA852" s="523">
        <f t="shared" si="3151"/>
        <v>0</v>
      </c>
      <c r="DB852" s="523" t="str">
        <f t="shared" si="3151"/>
        <v/>
      </c>
      <c r="DC852" s="522" t="str">
        <f t="shared" si="3151"/>
        <v/>
      </c>
      <c r="DD852" s="521" t="str">
        <f t="shared" si="3151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7">SUM(B649)</f>
        <v>0</v>
      </c>
      <c r="C854" s="786">
        <f t="shared" si="3157"/>
        <v>0</v>
      </c>
      <c r="D854" s="786">
        <f t="shared" si="3157"/>
        <v>0</v>
      </c>
      <c r="E854" s="786">
        <f t="shared" si="3157"/>
        <v>0</v>
      </c>
      <c r="F854" s="786">
        <f t="shared" si="3157"/>
        <v>0</v>
      </c>
      <c r="G854" s="786">
        <f t="shared" si="3157"/>
        <v>0</v>
      </c>
      <c r="H854" s="786">
        <f t="shared" si="3157"/>
        <v>0</v>
      </c>
      <c r="I854" s="786">
        <f t="shared" si="3157"/>
        <v>0</v>
      </c>
      <c r="J854" s="786">
        <f t="shared" si="3157"/>
        <v>0</v>
      </c>
      <c r="K854" s="786">
        <f t="shared" si="3157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8">SUM(T649)</f>
        <v>0</v>
      </c>
      <c r="U854" s="786">
        <f t="shared" si="3158"/>
        <v>0</v>
      </c>
      <c r="V854" s="786">
        <f t="shared" si="3158"/>
        <v>0</v>
      </c>
      <c r="W854" s="786">
        <f t="shared" si="3158"/>
        <v>0</v>
      </c>
      <c r="X854" s="786">
        <f t="shared" si="3158"/>
        <v>0</v>
      </c>
      <c r="Y854" s="786">
        <f t="shared" si="3158"/>
        <v>0</v>
      </c>
      <c r="Z854" s="786">
        <f t="shared" si="3158"/>
        <v>0</v>
      </c>
      <c r="AA854" s="786">
        <f t="shared" si="3158"/>
        <v>0</v>
      </c>
      <c r="AB854" s="786">
        <f t="shared" si="3158"/>
        <v>0</v>
      </c>
      <c r="AC854" s="786">
        <f t="shared" si="3158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59">SUM(AL649)</f>
        <v>0</v>
      </c>
      <c r="AM854" s="786">
        <f t="shared" si="3159"/>
        <v>0</v>
      </c>
      <c r="AN854" s="786">
        <f t="shared" si="3159"/>
        <v>0</v>
      </c>
      <c r="AO854" s="786">
        <f t="shared" si="3159"/>
        <v>0</v>
      </c>
      <c r="AP854" s="786">
        <f t="shared" si="3159"/>
        <v>0</v>
      </c>
      <c r="AQ854" s="786">
        <f t="shared" si="3159"/>
        <v>0</v>
      </c>
      <c r="AR854" s="786">
        <f t="shared" si="3159"/>
        <v>0</v>
      </c>
      <c r="AS854" s="786">
        <f t="shared" si="3159"/>
        <v>0</v>
      </c>
      <c r="AT854" s="786">
        <f t="shared" si="3159"/>
        <v>0</v>
      </c>
      <c r="AU854" s="786">
        <f t="shared" si="3159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0">SUM(BD649)</f>
        <v>0</v>
      </c>
      <c r="BE854" s="786">
        <f t="shared" si="3160"/>
        <v>0</v>
      </c>
      <c r="BF854" s="786">
        <f t="shared" si="3160"/>
        <v>0</v>
      </c>
      <c r="BG854" s="786">
        <f t="shared" si="3160"/>
        <v>0</v>
      </c>
      <c r="BH854" s="786">
        <f t="shared" si="3160"/>
        <v>0</v>
      </c>
      <c r="BI854" s="786">
        <f t="shared" si="3160"/>
        <v>0</v>
      </c>
      <c r="BJ854" s="786">
        <f t="shared" si="3160"/>
        <v>0</v>
      </c>
      <c r="BK854" s="786">
        <f t="shared" si="3160"/>
        <v>0</v>
      </c>
      <c r="BL854" s="786">
        <f t="shared" si="3160"/>
        <v>0</v>
      </c>
      <c r="BM854" s="786">
        <f t="shared" si="3160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1"/>
        <v>0</v>
      </c>
      <c r="CF854" s="992">
        <f t="shared" si="3161"/>
        <v>0</v>
      </c>
      <c r="CG854" s="992">
        <f t="shared" si="3161"/>
        <v>0</v>
      </c>
      <c r="CH854" s="993">
        <f t="shared" si="3161"/>
        <v>0</v>
      </c>
      <c r="CI854" s="993">
        <f t="shared" si="3161"/>
        <v>0</v>
      </c>
      <c r="CJ854" s="992">
        <f t="shared" si="3161"/>
        <v>0</v>
      </c>
      <c r="CK854" s="992">
        <f t="shared" si="3161"/>
        <v>0</v>
      </c>
      <c r="CL854" s="992">
        <f t="shared" si="3161"/>
        <v>0</v>
      </c>
      <c r="CM854" s="991">
        <f t="shared" si="3161"/>
        <v>0</v>
      </c>
      <c r="CN854" s="521" t="str">
        <f t="shared" ref="CN854:CW857" si="3162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2"/>
        <v/>
      </c>
      <c r="CP854" s="523" t="str">
        <f t="shared" si="3162"/>
        <v/>
      </c>
      <c r="CQ854" s="523" t="str">
        <f t="shared" si="3162"/>
        <v/>
      </c>
      <c r="CR854" s="523">
        <f t="shared" si="3162"/>
        <v>0</v>
      </c>
      <c r="CS854" s="523">
        <f t="shared" si="3162"/>
        <v>0</v>
      </c>
      <c r="CT854" s="523">
        <f t="shared" si="3162"/>
        <v>0</v>
      </c>
      <c r="CU854" s="524">
        <f t="shared" si="3162"/>
        <v>0</v>
      </c>
      <c r="CV854" s="524">
        <f t="shared" si="3162"/>
        <v>0</v>
      </c>
      <c r="CW854" s="524">
        <f t="shared" si="3162"/>
        <v>0</v>
      </c>
      <c r="CX854" s="523">
        <f t="shared" ref="CX854:DD857" si="3163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3"/>
        <v>0</v>
      </c>
      <c r="CZ854" s="523">
        <f t="shared" si="3163"/>
        <v>0</v>
      </c>
      <c r="DA854" s="523">
        <f t="shared" si="3163"/>
        <v>0</v>
      </c>
      <c r="DB854" s="523" t="str">
        <f t="shared" si="3163"/>
        <v/>
      </c>
      <c r="DC854" s="522" t="str">
        <f t="shared" si="3163"/>
        <v/>
      </c>
      <c r="DD854" s="521" t="str">
        <f t="shared" si="3163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4">SUM(B655)</f>
        <v>0</v>
      </c>
      <c r="C855" s="786">
        <f t="shared" si="3164"/>
        <v>0</v>
      </c>
      <c r="D855" s="786">
        <f t="shared" si="3164"/>
        <v>0</v>
      </c>
      <c r="E855" s="786">
        <f t="shared" si="3164"/>
        <v>0</v>
      </c>
      <c r="F855" s="786">
        <f t="shared" si="3164"/>
        <v>0</v>
      </c>
      <c r="G855" s="786">
        <f t="shared" si="3164"/>
        <v>0</v>
      </c>
      <c r="H855" s="786">
        <f t="shared" si="3164"/>
        <v>0</v>
      </c>
      <c r="I855" s="786">
        <f t="shared" si="3164"/>
        <v>0</v>
      </c>
      <c r="J855" s="786">
        <f t="shared" si="3164"/>
        <v>0</v>
      </c>
      <c r="K855" s="786">
        <f t="shared" si="3164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5">SUM(T655)</f>
        <v>0</v>
      </c>
      <c r="U855" s="786">
        <f t="shared" si="3165"/>
        <v>0</v>
      </c>
      <c r="V855" s="786">
        <f t="shared" si="3165"/>
        <v>0</v>
      </c>
      <c r="W855" s="786">
        <f t="shared" si="3165"/>
        <v>0</v>
      </c>
      <c r="X855" s="786">
        <f t="shared" si="3165"/>
        <v>0</v>
      </c>
      <c r="Y855" s="786">
        <f t="shared" si="3165"/>
        <v>0</v>
      </c>
      <c r="Z855" s="786">
        <f t="shared" si="3165"/>
        <v>0</v>
      </c>
      <c r="AA855" s="786">
        <f t="shared" si="3165"/>
        <v>0</v>
      </c>
      <c r="AB855" s="786">
        <f t="shared" si="3165"/>
        <v>0</v>
      </c>
      <c r="AC855" s="786">
        <f t="shared" si="3165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6">SUM(AL655)</f>
        <v>0</v>
      </c>
      <c r="AM855" s="786">
        <f t="shared" si="3166"/>
        <v>0</v>
      </c>
      <c r="AN855" s="786">
        <f t="shared" si="3166"/>
        <v>0</v>
      </c>
      <c r="AO855" s="786">
        <f t="shared" si="3166"/>
        <v>0</v>
      </c>
      <c r="AP855" s="786">
        <f t="shared" si="3166"/>
        <v>0</v>
      </c>
      <c r="AQ855" s="786">
        <f t="shared" si="3166"/>
        <v>0</v>
      </c>
      <c r="AR855" s="786">
        <f t="shared" si="3166"/>
        <v>0</v>
      </c>
      <c r="AS855" s="786">
        <f t="shared" si="3166"/>
        <v>0</v>
      </c>
      <c r="AT855" s="786">
        <f t="shared" si="3166"/>
        <v>0</v>
      </c>
      <c r="AU855" s="786">
        <f t="shared" si="3166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7">SUM(BD655)</f>
        <v>0</v>
      </c>
      <c r="BE855" s="786">
        <f t="shared" si="3167"/>
        <v>0</v>
      </c>
      <c r="BF855" s="786">
        <f t="shared" si="3167"/>
        <v>0</v>
      </c>
      <c r="BG855" s="786">
        <f t="shared" si="3167"/>
        <v>0</v>
      </c>
      <c r="BH855" s="786">
        <f t="shared" si="3167"/>
        <v>0</v>
      </c>
      <c r="BI855" s="786">
        <f t="shared" si="3167"/>
        <v>0</v>
      </c>
      <c r="BJ855" s="786">
        <f t="shared" si="3167"/>
        <v>0</v>
      </c>
      <c r="BK855" s="786">
        <f t="shared" si="3167"/>
        <v>0</v>
      </c>
      <c r="BL855" s="786">
        <f t="shared" si="3167"/>
        <v>0</v>
      </c>
      <c r="BM855" s="786">
        <f t="shared" si="3167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8"/>
        <v>0</v>
      </c>
      <c r="CG855" s="992">
        <f t="shared" si="3168"/>
        <v>0</v>
      </c>
      <c r="CH855" s="993">
        <f t="shared" si="3168"/>
        <v>0</v>
      </c>
      <c r="CI855" s="993">
        <f t="shared" si="3168"/>
        <v>0</v>
      </c>
      <c r="CJ855" s="992">
        <f t="shared" si="3168"/>
        <v>0</v>
      </c>
      <c r="CK855" s="992">
        <f t="shared" si="3168"/>
        <v>0</v>
      </c>
      <c r="CL855" s="992">
        <f t="shared" si="3168"/>
        <v>0</v>
      </c>
      <c r="CM855" s="991">
        <f t="shared" si="3168"/>
        <v>0</v>
      </c>
      <c r="CN855" s="521" t="str">
        <f t="shared" si="3162"/>
        <v/>
      </c>
      <c r="CO855" s="522" t="str">
        <f t="shared" si="3162"/>
        <v/>
      </c>
      <c r="CP855" s="523" t="str">
        <f t="shared" si="3162"/>
        <v/>
      </c>
      <c r="CQ855" s="523" t="str">
        <f t="shared" si="3162"/>
        <v/>
      </c>
      <c r="CR855" s="523">
        <f t="shared" si="3162"/>
        <v>0</v>
      </c>
      <c r="CS855" s="523">
        <f t="shared" si="3162"/>
        <v>0</v>
      </c>
      <c r="CT855" s="523">
        <f t="shared" si="3162"/>
        <v>0</v>
      </c>
      <c r="CU855" s="524">
        <f t="shared" si="3162"/>
        <v>0</v>
      </c>
      <c r="CV855" s="524">
        <f t="shared" si="3162"/>
        <v>0</v>
      </c>
      <c r="CW855" s="524">
        <f t="shared" si="3162"/>
        <v>0</v>
      </c>
      <c r="CX855" s="523">
        <f t="shared" si="3163"/>
        <v>0</v>
      </c>
      <c r="CY855" s="523">
        <f t="shared" si="3163"/>
        <v>0</v>
      </c>
      <c r="CZ855" s="523">
        <f t="shared" si="3163"/>
        <v>0</v>
      </c>
      <c r="DA855" s="523">
        <f t="shared" si="3163"/>
        <v>0</v>
      </c>
      <c r="DB855" s="523" t="str">
        <f t="shared" si="3163"/>
        <v/>
      </c>
      <c r="DC855" s="522" t="str">
        <f t="shared" si="3163"/>
        <v/>
      </c>
      <c r="DD855" s="521" t="str">
        <f t="shared" si="3163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69">SUM(B661)</f>
        <v>0</v>
      </c>
      <c r="C856" s="786">
        <f t="shared" si="3169"/>
        <v>0</v>
      </c>
      <c r="D856" s="786">
        <f t="shared" si="3169"/>
        <v>0</v>
      </c>
      <c r="E856" s="786">
        <f t="shared" si="3169"/>
        <v>0</v>
      </c>
      <c r="F856" s="786">
        <f t="shared" si="3169"/>
        <v>0</v>
      </c>
      <c r="G856" s="786">
        <f t="shared" si="3169"/>
        <v>0</v>
      </c>
      <c r="H856" s="786">
        <f t="shared" si="3169"/>
        <v>0</v>
      </c>
      <c r="I856" s="786">
        <f t="shared" si="3169"/>
        <v>0</v>
      </c>
      <c r="J856" s="786">
        <f t="shared" si="3169"/>
        <v>0</v>
      </c>
      <c r="K856" s="786">
        <f t="shared" si="3169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0">SUM(T661)</f>
        <v>0</v>
      </c>
      <c r="U856" s="786">
        <f t="shared" si="3170"/>
        <v>0</v>
      </c>
      <c r="V856" s="786">
        <f t="shared" si="3170"/>
        <v>0</v>
      </c>
      <c r="W856" s="786">
        <f t="shared" si="3170"/>
        <v>0</v>
      </c>
      <c r="X856" s="786">
        <f t="shared" si="3170"/>
        <v>0</v>
      </c>
      <c r="Y856" s="786">
        <f t="shared" si="3170"/>
        <v>0</v>
      </c>
      <c r="Z856" s="786">
        <f t="shared" si="3170"/>
        <v>0</v>
      </c>
      <c r="AA856" s="786">
        <f t="shared" si="3170"/>
        <v>0</v>
      </c>
      <c r="AB856" s="786">
        <f t="shared" si="3170"/>
        <v>0</v>
      </c>
      <c r="AC856" s="786">
        <f t="shared" si="3170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1">SUM(AL661)</f>
        <v>0</v>
      </c>
      <c r="AM856" s="786">
        <f t="shared" si="3171"/>
        <v>0</v>
      </c>
      <c r="AN856" s="786">
        <f t="shared" si="3171"/>
        <v>0</v>
      </c>
      <c r="AO856" s="786">
        <f t="shared" si="3171"/>
        <v>0</v>
      </c>
      <c r="AP856" s="786">
        <f t="shared" si="3171"/>
        <v>0</v>
      </c>
      <c r="AQ856" s="786">
        <f t="shared" si="3171"/>
        <v>0</v>
      </c>
      <c r="AR856" s="786">
        <f t="shared" si="3171"/>
        <v>0</v>
      </c>
      <c r="AS856" s="786">
        <f t="shared" si="3171"/>
        <v>0</v>
      </c>
      <c r="AT856" s="786">
        <f t="shared" si="3171"/>
        <v>0</v>
      </c>
      <c r="AU856" s="786">
        <f t="shared" si="3171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2">SUM(BD661)</f>
        <v>0</v>
      </c>
      <c r="BE856" s="786">
        <f t="shared" si="3172"/>
        <v>0</v>
      </c>
      <c r="BF856" s="786">
        <f t="shared" si="3172"/>
        <v>0</v>
      </c>
      <c r="BG856" s="786">
        <f t="shared" si="3172"/>
        <v>0</v>
      </c>
      <c r="BH856" s="786">
        <f t="shared" si="3172"/>
        <v>0</v>
      </c>
      <c r="BI856" s="786">
        <f t="shared" si="3172"/>
        <v>0</v>
      </c>
      <c r="BJ856" s="786">
        <f t="shared" si="3172"/>
        <v>0</v>
      </c>
      <c r="BK856" s="786">
        <f t="shared" si="3172"/>
        <v>0</v>
      </c>
      <c r="BL856" s="786">
        <f t="shared" si="3172"/>
        <v>0</v>
      </c>
      <c r="BM856" s="786">
        <f t="shared" si="3172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8"/>
        <v>0</v>
      </c>
      <c r="CF856" s="992">
        <f t="shared" si="3168"/>
        <v>0</v>
      </c>
      <c r="CG856" s="992">
        <f t="shared" si="3168"/>
        <v>0</v>
      </c>
      <c r="CH856" s="993">
        <f t="shared" si="3168"/>
        <v>0</v>
      </c>
      <c r="CI856" s="993">
        <f t="shared" si="3168"/>
        <v>0</v>
      </c>
      <c r="CJ856" s="992">
        <f t="shared" si="3168"/>
        <v>0</v>
      </c>
      <c r="CK856" s="992">
        <f t="shared" si="3168"/>
        <v>0</v>
      </c>
      <c r="CL856" s="992">
        <f t="shared" si="3168"/>
        <v>0</v>
      </c>
      <c r="CM856" s="991">
        <f t="shared" si="3168"/>
        <v>0</v>
      </c>
      <c r="CN856" s="521" t="str">
        <f t="shared" si="3162"/>
        <v/>
      </c>
      <c r="CO856" s="522" t="str">
        <f t="shared" si="3162"/>
        <v/>
      </c>
      <c r="CP856" s="523" t="str">
        <f t="shared" si="3162"/>
        <v/>
      </c>
      <c r="CQ856" s="523" t="str">
        <f t="shared" si="3162"/>
        <v/>
      </c>
      <c r="CR856" s="523">
        <f t="shared" si="3162"/>
        <v>0</v>
      </c>
      <c r="CS856" s="523">
        <f t="shared" si="3162"/>
        <v>0</v>
      </c>
      <c r="CT856" s="523">
        <f t="shared" si="3162"/>
        <v>0</v>
      </c>
      <c r="CU856" s="524">
        <f t="shared" si="3162"/>
        <v>0</v>
      </c>
      <c r="CV856" s="524">
        <f t="shared" si="3162"/>
        <v>0</v>
      </c>
      <c r="CW856" s="524">
        <f t="shared" si="3162"/>
        <v>0</v>
      </c>
      <c r="CX856" s="523">
        <f t="shared" si="3163"/>
        <v>0</v>
      </c>
      <c r="CY856" s="523">
        <f t="shared" si="3163"/>
        <v>0</v>
      </c>
      <c r="CZ856" s="523">
        <f t="shared" si="3163"/>
        <v>0</v>
      </c>
      <c r="DA856" s="523">
        <f t="shared" si="3163"/>
        <v>0</v>
      </c>
      <c r="DB856" s="523" t="str">
        <f t="shared" si="3163"/>
        <v/>
      </c>
      <c r="DC856" s="522" t="str">
        <f t="shared" si="3163"/>
        <v/>
      </c>
      <c r="DD856" s="521" t="str">
        <f t="shared" si="3163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3">SUM(B664)</f>
        <v>0</v>
      </c>
      <c r="C857" s="786">
        <f t="shared" si="3173"/>
        <v>0</v>
      </c>
      <c r="D857" s="786">
        <f t="shared" si="3173"/>
        <v>0</v>
      </c>
      <c r="E857" s="786">
        <f t="shared" si="3173"/>
        <v>0</v>
      </c>
      <c r="F857" s="786">
        <f t="shared" si="3173"/>
        <v>0</v>
      </c>
      <c r="G857" s="786">
        <f t="shared" si="3173"/>
        <v>0</v>
      </c>
      <c r="H857" s="786">
        <f t="shared" si="3173"/>
        <v>0</v>
      </c>
      <c r="I857" s="786">
        <f t="shared" si="3173"/>
        <v>0</v>
      </c>
      <c r="J857" s="786">
        <f t="shared" si="3173"/>
        <v>0</v>
      </c>
      <c r="K857" s="786">
        <f t="shared" si="3173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4">SUM(T664)</f>
        <v>0</v>
      </c>
      <c r="U857" s="786">
        <f t="shared" si="3174"/>
        <v>0</v>
      </c>
      <c r="V857" s="786">
        <f t="shared" si="3174"/>
        <v>0</v>
      </c>
      <c r="W857" s="786">
        <f t="shared" si="3174"/>
        <v>0</v>
      </c>
      <c r="X857" s="786">
        <f t="shared" si="3174"/>
        <v>0</v>
      </c>
      <c r="Y857" s="786">
        <f t="shared" si="3174"/>
        <v>0</v>
      </c>
      <c r="Z857" s="786">
        <f t="shared" si="3174"/>
        <v>0</v>
      </c>
      <c r="AA857" s="786">
        <f t="shared" si="3174"/>
        <v>0</v>
      </c>
      <c r="AB857" s="786">
        <f t="shared" si="3174"/>
        <v>0</v>
      </c>
      <c r="AC857" s="786">
        <f t="shared" si="3174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5">SUM(AL664)</f>
        <v>0</v>
      </c>
      <c r="AM857" s="786">
        <f t="shared" si="3175"/>
        <v>0</v>
      </c>
      <c r="AN857" s="786">
        <f t="shared" si="3175"/>
        <v>0</v>
      </c>
      <c r="AO857" s="786">
        <f t="shared" si="3175"/>
        <v>0</v>
      </c>
      <c r="AP857" s="786">
        <f t="shared" si="3175"/>
        <v>0</v>
      </c>
      <c r="AQ857" s="786">
        <f t="shared" si="3175"/>
        <v>0</v>
      </c>
      <c r="AR857" s="786">
        <f t="shared" si="3175"/>
        <v>0</v>
      </c>
      <c r="AS857" s="786">
        <f t="shared" si="3175"/>
        <v>0</v>
      </c>
      <c r="AT857" s="786">
        <f t="shared" si="3175"/>
        <v>0</v>
      </c>
      <c r="AU857" s="786">
        <f t="shared" si="3175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6">SUM(BD664)</f>
        <v>0</v>
      </c>
      <c r="BE857" s="786">
        <f t="shared" si="3176"/>
        <v>0</v>
      </c>
      <c r="BF857" s="786">
        <f t="shared" si="3176"/>
        <v>0</v>
      </c>
      <c r="BG857" s="786">
        <f t="shared" si="3176"/>
        <v>0</v>
      </c>
      <c r="BH857" s="786">
        <f t="shared" si="3176"/>
        <v>0</v>
      </c>
      <c r="BI857" s="786">
        <f t="shared" si="3176"/>
        <v>0</v>
      </c>
      <c r="BJ857" s="786">
        <f t="shared" si="3176"/>
        <v>0</v>
      </c>
      <c r="BK857" s="786">
        <f t="shared" si="3176"/>
        <v>0</v>
      </c>
      <c r="BL857" s="786">
        <f t="shared" si="3176"/>
        <v>0</v>
      </c>
      <c r="BM857" s="786">
        <f t="shared" si="3176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8"/>
        <v>0</v>
      </c>
      <c r="CF857" s="992">
        <f t="shared" si="3168"/>
        <v>0</v>
      </c>
      <c r="CG857" s="992">
        <f t="shared" si="3168"/>
        <v>0</v>
      </c>
      <c r="CH857" s="993">
        <f t="shared" si="3168"/>
        <v>0</v>
      </c>
      <c r="CI857" s="993">
        <f t="shared" si="3168"/>
        <v>0</v>
      </c>
      <c r="CJ857" s="992">
        <f t="shared" si="3168"/>
        <v>0</v>
      </c>
      <c r="CK857" s="992">
        <f t="shared" si="3168"/>
        <v>0</v>
      </c>
      <c r="CL857" s="992">
        <f t="shared" si="3168"/>
        <v>0</v>
      </c>
      <c r="CM857" s="991">
        <f t="shared" si="3168"/>
        <v>0</v>
      </c>
      <c r="CN857" s="521" t="str">
        <f t="shared" si="3162"/>
        <v/>
      </c>
      <c r="CO857" s="522" t="str">
        <f t="shared" si="3162"/>
        <v/>
      </c>
      <c r="CP857" s="523" t="str">
        <f t="shared" si="3162"/>
        <v/>
      </c>
      <c r="CQ857" s="523" t="str">
        <f t="shared" si="3162"/>
        <v/>
      </c>
      <c r="CR857" s="523">
        <f t="shared" si="3162"/>
        <v>0</v>
      </c>
      <c r="CS857" s="523">
        <f t="shared" si="3162"/>
        <v>0</v>
      </c>
      <c r="CT857" s="523">
        <f t="shared" si="3162"/>
        <v>0</v>
      </c>
      <c r="CU857" s="524">
        <f t="shared" si="3162"/>
        <v>0</v>
      </c>
      <c r="CV857" s="524">
        <f t="shared" si="3162"/>
        <v>0</v>
      </c>
      <c r="CW857" s="524">
        <f t="shared" si="3162"/>
        <v>0</v>
      </c>
      <c r="CX857" s="523">
        <f t="shared" si="3163"/>
        <v>0</v>
      </c>
      <c r="CY857" s="523">
        <f t="shared" si="3163"/>
        <v>0</v>
      </c>
      <c r="CZ857" s="523">
        <f t="shared" si="3163"/>
        <v>0</v>
      </c>
      <c r="DA857" s="523">
        <f t="shared" si="3163"/>
        <v>0</v>
      </c>
      <c r="DB857" s="523" t="str">
        <f t="shared" si="3163"/>
        <v/>
      </c>
      <c r="DC857" s="522" t="str">
        <f t="shared" si="3163"/>
        <v/>
      </c>
      <c r="DD857" s="521" t="str">
        <f t="shared" si="3163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7">SUM(C455)</f>
        <v>0</v>
      </c>
      <c r="D859" s="786">
        <f t="shared" si="3177"/>
        <v>0</v>
      </c>
      <c r="E859" s="786">
        <f t="shared" si="3177"/>
        <v>0</v>
      </c>
      <c r="F859" s="786">
        <f t="shared" si="3177"/>
        <v>0</v>
      </c>
      <c r="G859" s="786">
        <f t="shared" si="3177"/>
        <v>0</v>
      </c>
      <c r="H859" s="786">
        <f t="shared" si="3177"/>
        <v>0</v>
      </c>
      <c r="I859" s="786">
        <f t="shared" si="3177"/>
        <v>0</v>
      </c>
      <c r="J859" s="786">
        <f t="shared" si="3177"/>
        <v>0</v>
      </c>
      <c r="K859" s="786">
        <f t="shared" si="3177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8">SUM(U455)</f>
        <v>0</v>
      </c>
      <c r="V859" s="786">
        <f t="shared" si="3178"/>
        <v>0</v>
      </c>
      <c r="W859" s="786">
        <f t="shared" si="3178"/>
        <v>0</v>
      </c>
      <c r="X859" s="786">
        <f t="shared" si="3178"/>
        <v>0</v>
      </c>
      <c r="Y859" s="786">
        <f t="shared" si="3178"/>
        <v>0</v>
      </c>
      <c r="Z859" s="786">
        <f t="shared" si="3178"/>
        <v>0</v>
      </c>
      <c r="AA859" s="786">
        <f t="shared" si="3178"/>
        <v>0</v>
      </c>
      <c r="AB859" s="786">
        <f t="shared" si="3178"/>
        <v>0</v>
      </c>
      <c r="AC859" s="786">
        <f t="shared" si="3178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79">SUM(AM455)</f>
        <v>0</v>
      </c>
      <c r="AN859" s="786">
        <f t="shared" si="3179"/>
        <v>0</v>
      </c>
      <c r="AO859" s="786">
        <f t="shared" si="3179"/>
        <v>0</v>
      </c>
      <c r="AP859" s="786">
        <f t="shared" si="3179"/>
        <v>0</v>
      </c>
      <c r="AQ859" s="786">
        <f t="shared" si="3179"/>
        <v>0</v>
      </c>
      <c r="AR859" s="786">
        <f t="shared" si="3179"/>
        <v>0</v>
      </c>
      <c r="AS859" s="786">
        <f t="shared" si="3179"/>
        <v>0</v>
      </c>
      <c r="AT859" s="786">
        <f t="shared" si="3179"/>
        <v>0</v>
      </c>
      <c r="AU859" s="786">
        <f t="shared" si="3179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0">SUM(BE455)</f>
        <v>0</v>
      </c>
      <c r="BF859" s="786">
        <f t="shared" si="3180"/>
        <v>0</v>
      </c>
      <c r="BG859" s="786">
        <f t="shared" si="3180"/>
        <v>0</v>
      </c>
      <c r="BH859" s="786">
        <f t="shared" si="3180"/>
        <v>0</v>
      </c>
      <c r="BI859" s="786">
        <f t="shared" si="3180"/>
        <v>0</v>
      </c>
      <c r="BJ859" s="786">
        <f t="shared" si="3180"/>
        <v>0</v>
      </c>
      <c r="BK859" s="786">
        <f t="shared" si="3180"/>
        <v>0</v>
      </c>
      <c r="BL859" s="786">
        <f t="shared" si="3180"/>
        <v>0</v>
      </c>
      <c r="BM859" s="786">
        <f t="shared" si="3180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1">SUM(BV455)</f>
        <v>0.61153349738480689</v>
      </c>
      <c r="BW859" s="786">
        <f t="shared" si="3181"/>
        <v>0.56623471980074724</v>
      </c>
      <c r="BX859" s="786">
        <f t="shared" si="3181"/>
        <v>0.37748981320049818</v>
      </c>
      <c r="BY859" s="786" t="e">
        <f t="shared" si="3181"/>
        <v>#VALUE!</v>
      </c>
      <c r="BZ859" s="607">
        <f t="shared" ref="BZ859:BZ887" si="3182">IF(DE859&lt;3,"",(SUM(B859:R859)-MIN(B859:R859)-MAX(B859:R859))/(DE859-2))</f>
        <v>0</v>
      </c>
      <c r="CA859" s="607">
        <f t="shared" ref="CA859:CA887" si="3183">IF(DF859&lt;3,"",(SUM(T859:AJ859)-MIN(T859:AJ859)-MAX(T859:AJ859))/(DF859-2))</f>
        <v>0</v>
      </c>
      <c r="CB859" s="607">
        <f t="shared" ref="CB859:CB887" si="3184">IF(DG859&lt;3,"",(SUM(AL859:BB859)-MIN(AL859:BB859)-MAX(AL859:BB859))/(DG859-2))</f>
        <v>0</v>
      </c>
      <c r="CC859" s="673">
        <f t="shared" ref="CC859:CC887" si="3185">IF(DH859&lt;3,"",(SUM(BD859:BT859)-MIN(BD859:BT859)-MAX(BD859:BT859))/(DH859-2))</f>
        <v>0</v>
      </c>
      <c r="CD859" s="991">
        <f t="shared" ref="CD859:CM874" si="318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6"/>
        <v>0</v>
      </c>
      <c r="CF859" s="992">
        <f t="shared" si="3186"/>
        <v>0</v>
      </c>
      <c r="CG859" s="992">
        <f t="shared" si="3186"/>
        <v>0</v>
      </c>
      <c r="CH859" s="993">
        <f t="shared" si="3186"/>
        <v>0</v>
      </c>
      <c r="CI859" s="993">
        <f t="shared" si="3186"/>
        <v>0</v>
      </c>
      <c r="CJ859" s="992">
        <f t="shared" si="3186"/>
        <v>0</v>
      </c>
      <c r="CK859" s="992">
        <f t="shared" si="3186"/>
        <v>0</v>
      </c>
      <c r="CL859" s="992">
        <f t="shared" si="3186"/>
        <v>0</v>
      </c>
      <c r="CM859" s="991">
        <f t="shared" si="3186"/>
        <v>0</v>
      </c>
      <c r="CN859" s="1036" t="str">
        <f t="shared" ref="CN859:DC874" si="3187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7"/>
        <v/>
      </c>
      <c r="CP859" s="1002" t="str">
        <f t="shared" si="3187"/>
        <v/>
      </c>
      <c r="CQ859" s="1002" t="str">
        <f t="shared" si="3187"/>
        <v/>
      </c>
      <c r="CR859" s="1002">
        <f t="shared" si="3187"/>
        <v>0</v>
      </c>
      <c r="CS859" s="1002">
        <f t="shared" si="3187"/>
        <v>0</v>
      </c>
      <c r="CT859" s="1002">
        <f t="shared" si="3187"/>
        <v>0</v>
      </c>
      <c r="CU859" s="1003">
        <f t="shared" si="3187"/>
        <v>0</v>
      </c>
      <c r="CV859" s="1003">
        <f t="shared" si="3187"/>
        <v>0</v>
      </c>
      <c r="CW859" s="1003">
        <f t="shared" si="3187"/>
        <v>0</v>
      </c>
      <c r="CX859" s="1002">
        <f t="shared" si="3187"/>
        <v>0</v>
      </c>
      <c r="CY859" s="1002">
        <f t="shared" si="3187"/>
        <v>0</v>
      </c>
      <c r="CZ859" s="1002">
        <f t="shared" si="3187"/>
        <v>0</v>
      </c>
      <c r="DA859" s="1002">
        <f t="shared" si="3187"/>
        <v>0</v>
      </c>
      <c r="DB859" s="1002" t="str">
        <f t="shared" si="3187"/>
        <v/>
      </c>
      <c r="DC859" s="1001" t="str">
        <f t="shared" si="3187"/>
        <v/>
      </c>
      <c r="DD859" s="1036" t="str">
        <f t="shared" ref="DD859:DD887" si="3188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89">COUNT(B859:R859)</f>
        <v>10</v>
      </c>
      <c r="DF859" s="95">
        <f t="shared" ref="DF859:DF887" si="3190">COUNT(T859:AJ859)</f>
        <v>10</v>
      </c>
      <c r="DG859" s="95">
        <f t="shared" ref="DG859:DG887" si="3191">COUNT(AL859:BB859)</f>
        <v>10</v>
      </c>
      <c r="DH859" s="95">
        <f t="shared" ref="DH859:DH887" si="3192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3">SUM(C464)</f>
        <v>0</v>
      </c>
      <c r="D860" s="786">
        <f t="shared" si="3193"/>
        <v>0</v>
      </c>
      <c r="E860" s="786">
        <f t="shared" si="3193"/>
        <v>0</v>
      </c>
      <c r="F860" s="786">
        <f t="shared" si="3193"/>
        <v>0</v>
      </c>
      <c r="G860" s="786">
        <f t="shared" si="3193"/>
        <v>0</v>
      </c>
      <c r="H860" s="786">
        <f t="shared" si="3193"/>
        <v>0</v>
      </c>
      <c r="I860" s="786">
        <f t="shared" si="3193"/>
        <v>0</v>
      </c>
      <c r="J860" s="786">
        <f t="shared" si="3193"/>
        <v>0</v>
      </c>
      <c r="K860" s="786">
        <f t="shared" si="3193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4">SUM(T464)</f>
        <v>0</v>
      </c>
      <c r="U860" s="786">
        <f t="shared" si="3194"/>
        <v>0</v>
      </c>
      <c r="V860" s="786">
        <f t="shared" si="3194"/>
        <v>0</v>
      </c>
      <c r="W860" s="786">
        <f t="shared" si="3194"/>
        <v>0</v>
      </c>
      <c r="X860" s="786">
        <f t="shared" si="3194"/>
        <v>0</v>
      </c>
      <c r="Y860" s="786">
        <f t="shared" si="3194"/>
        <v>0</v>
      </c>
      <c r="Z860" s="786">
        <f t="shared" si="3194"/>
        <v>0</v>
      </c>
      <c r="AA860" s="786">
        <f t="shared" si="3194"/>
        <v>0</v>
      </c>
      <c r="AB860" s="786">
        <f t="shared" si="3194"/>
        <v>0</v>
      </c>
      <c r="AC860" s="786">
        <f t="shared" si="3194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5">SUM(AL464)</f>
        <v>0</v>
      </c>
      <c r="AM860" s="786">
        <f t="shared" si="3195"/>
        <v>0</v>
      </c>
      <c r="AN860" s="786">
        <f t="shared" si="3195"/>
        <v>0</v>
      </c>
      <c r="AO860" s="786">
        <f t="shared" si="3195"/>
        <v>0</v>
      </c>
      <c r="AP860" s="786">
        <f t="shared" si="3195"/>
        <v>0</v>
      </c>
      <c r="AQ860" s="786">
        <f t="shared" si="3195"/>
        <v>0</v>
      </c>
      <c r="AR860" s="786">
        <f t="shared" si="3195"/>
        <v>0</v>
      </c>
      <c r="AS860" s="786">
        <f t="shared" si="3195"/>
        <v>0</v>
      </c>
      <c r="AT860" s="786">
        <f t="shared" si="3195"/>
        <v>0</v>
      </c>
      <c r="AU860" s="786">
        <f t="shared" si="3195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6">SUM(BD464)</f>
        <v>0</v>
      </c>
      <c r="BE860" s="786">
        <f t="shared" si="3196"/>
        <v>0</v>
      </c>
      <c r="BF860" s="786">
        <f t="shared" si="3196"/>
        <v>0</v>
      </c>
      <c r="BG860" s="786">
        <f t="shared" si="3196"/>
        <v>0</v>
      </c>
      <c r="BH860" s="786">
        <f t="shared" si="3196"/>
        <v>0</v>
      </c>
      <c r="BI860" s="786">
        <f t="shared" si="3196"/>
        <v>0</v>
      </c>
      <c r="BJ860" s="786">
        <f t="shared" si="3196"/>
        <v>0</v>
      </c>
      <c r="BK860" s="786">
        <f t="shared" si="3196"/>
        <v>0</v>
      </c>
      <c r="BL860" s="786">
        <f t="shared" si="3196"/>
        <v>0</v>
      </c>
      <c r="BM860" s="786">
        <f t="shared" si="3196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7">SUM(BV464)</f>
        <v>6.8135868493150689E-2</v>
      </c>
      <c r="BW860" s="786">
        <f t="shared" si="3197"/>
        <v>6.8135868493150689E-2</v>
      </c>
      <c r="BX860" s="786">
        <f t="shared" si="3197"/>
        <v>3.4067934246575345E-2</v>
      </c>
      <c r="BY860" s="786" t="e">
        <f t="shared" si="3197"/>
        <v>#VALUE!</v>
      </c>
      <c r="BZ860" s="607">
        <f t="shared" si="3182"/>
        <v>0</v>
      </c>
      <c r="CA860" s="607">
        <f t="shared" si="3183"/>
        <v>0</v>
      </c>
      <c r="CB860" s="607">
        <f t="shared" si="3184"/>
        <v>0</v>
      </c>
      <c r="CC860" s="673">
        <f t="shared" si="3185"/>
        <v>0</v>
      </c>
      <c r="CD860" s="991">
        <f t="shared" si="3186"/>
        <v>0</v>
      </c>
      <c r="CE860" s="992">
        <f t="shared" si="3186"/>
        <v>0</v>
      </c>
      <c r="CF860" s="992">
        <f t="shared" si="3186"/>
        <v>0</v>
      </c>
      <c r="CG860" s="992">
        <f t="shared" si="3186"/>
        <v>0</v>
      </c>
      <c r="CH860" s="993">
        <f t="shared" si="3186"/>
        <v>0</v>
      </c>
      <c r="CI860" s="993">
        <f t="shared" si="3186"/>
        <v>0</v>
      </c>
      <c r="CJ860" s="992">
        <f t="shared" si="3186"/>
        <v>0</v>
      </c>
      <c r="CK860" s="992">
        <f t="shared" si="3186"/>
        <v>0</v>
      </c>
      <c r="CL860" s="992">
        <f t="shared" si="3186"/>
        <v>0</v>
      </c>
      <c r="CM860" s="991">
        <f t="shared" si="3186"/>
        <v>0</v>
      </c>
      <c r="CN860" s="1036" t="str">
        <f t="shared" si="3187"/>
        <v/>
      </c>
      <c r="CO860" s="1001" t="str">
        <f t="shared" si="3187"/>
        <v/>
      </c>
      <c r="CP860" s="1002" t="str">
        <f t="shared" si="3187"/>
        <v/>
      </c>
      <c r="CQ860" s="1002" t="str">
        <f t="shared" si="3187"/>
        <v/>
      </c>
      <c r="CR860" s="1002">
        <f t="shared" si="3187"/>
        <v>0</v>
      </c>
      <c r="CS860" s="1002">
        <f t="shared" si="3187"/>
        <v>0</v>
      </c>
      <c r="CT860" s="1002">
        <f t="shared" si="3187"/>
        <v>0</v>
      </c>
      <c r="CU860" s="1003">
        <f t="shared" si="3187"/>
        <v>0</v>
      </c>
      <c r="CV860" s="1003">
        <f t="shared" si="3187"/>
        <v>0</v>
      </c>
      <c r="CW860" s="1003">
        <f t="shared" si="3187"/>
        <v>0</v>
      </c>
      <c r="CX860" s="1002">
        <f t="shared" si="3187"/>
        <v>0</v>
      </c>
      <c r="CY860" s="1002">
        <f t="shared" si="3187"/>
        <v>0</v>
      </c>
      <c r="CZ860" s="1002">
        <f t="shared" si="3187"/>
        <v>0</v>
      </c>
      <c r="DA860" s="1002">
        <f t="shared" si="3187"/>
        <v>0</v>
      </c>
      <c r="DB860" s="1002" t="str">
        <f t="shared" si="3187"/>
        <v/>
      </c>
      <c r="DC860" s="1001" t="str">
        <f t="shared" si="3187"/>
        <v/>
      </c>
      <c r="DD860" s="1036" t="str">
        <f t="shared" si="3188"/>
        <v/>
      </c>
      <c r="DE860" s="635">
        <f t="shared" si="3189"/>
        <v>10</v>
      </c>
      <c r="DF860" s="95">
        <f t="shared" si="3190"/>
        <v>10</v>
      </c>
      <c r="DG860" s="95">
        <f t="shared" si="3191"/>
        <v>10</v>
      </c>
      <c r="DH860" s="95">
        <f t="shared" si="3192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8">SUM(C473)</f>
        <v>0</v>
      </c>
      <c r="D861" s="786">
        <f t="shared" si="3198"/>
        <v>0</v>
      </c>
      <c r="E861" s="786">
        <f t="shared" si="3198"/>
        <v>0</v>
      </c>
      <c r="F861" s="786">
        <f t="shared" si="3198"/>
        <v>0</v>
      </c>
      <c r="G861" s="786">
        <f t="shared" si="3198"/>
        <v>0</v>
      </c>
      <c r="H861" s="786">
        <f t="shared" si="3198"/>
        <v>0</v>
      </c>
      <c r="I861" s="786">
        <f t="shared" si="3198"/>
        <v>0</v>
      </c>
      <c r="J861" s="786">
        <f t="shared" si="3198"/>
        <v>0</v>
      </c>
      <c r="K861" s="786">
        <f t="shared" si="3198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99">SUM(U473)</f>
        <v>0</v>
      </c>
      <c r="V861" s="786">
        <f t="shared" si="3199"/>
        <v>0</v>
      </c>
      <c r="W861" s="786">
        <f t="shared" si="3199"/>
        <v>0</v>
      </c>
      <c r="X861" s="786">
        <f t="shared" si="3199"/>
        <v>0</v>
      </c>
      <c r="Y861" s="786">
        <f t="shared" si="3199"/>
        <v>0</v>
      </c>
      <c r="Z861" s="786">
        <f t="shared" si="3199"/>
        <v>0</v>
      </c>
      <c r="AA861" s="786">
        <f t="shared" si="3199"/>
        <v>0</v>
      </c>
      <c r="AB861" s="786">
        <f t="shared" si="3199"/>
        <v>0</v>
      </c>
      <c r="AC861" s="786">
        <f t="shared" si="3199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0">SUM(AM473)</f>
        <v>0</v>
      </c>
      <c r="AN861" s="786">
        <f t="shared" si="3200"/>
        <v>0</v>
      </c>
      <c r="AO861" s="786">
        <f t="shared" si="3200"/>
        <v>0</v>
      </c>
      <c r="AP861" s="786">
        <f t="shared" si="3200"/>
        <v>0</v>
      </c>
      <c r="AQ861" s="786">
        <f t="shared" si="3200"/>
        <v>0</v>
      </c>
      <c r="AR861" s="786">
        <f t="shared" si="3200"/>
        <v>0</v>
      </c>
      <c r="AS861" s="786">
        <f t="shared" si="3200"/>
        <v>0</v>
      </c>
      <c r="AT861" s="786">
        <f t="shared" si="3200"/>
        <v>0</v>
      </c>
      <c r="AU861" s="786">
        <f t="shared" si="3200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1">SUM(BE473)</f>
        <v>0</v>
      </c>
      <c r="BF861" s="786">
        <f t="shared" si="3201"/>
        <v>0</v>
      </c>
      <c r="BG861" s="786">
        <f t="shared" si="3201"/>
        <v>0</v>
      </c>
      <c r="BH861" s="786">
        <f t="shared" si="3201"/>
        <v>0</v>
      </c>
      <c r="BI861" s="786">
        <f t="shared" si="3201"/>
        <v>0</v>
      </c>
      <c r="BJ861" s="786">
        <f t="shared" si="3201"/>
        <v>0</v>
      </c>
      <c r="BK861" s="786">
        <f t="shared" si="3201"/>
        <v>0</v>
      </c>
      <c r="BL861" s="786">
        <f t="shared" si="3201"/>
        <v>0</v>
      </c>
      <c r="BM861" s="786">
        <f t="shared" si="3201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2">SUM(BV473)</f>
        <v>0.11074424906600248</v>
      </c>
      <c r="BW861" s="786">
        <f t="shared" si="3202"/>
        <v>0.11074424906600248</v>
      </c>
      <c r="BX861" s="786">
        <f t="shared" si="3202"/>
        <v>0.11074424906600248</v>
      </c>
      <c r="BY861" s="786" t="e">
        <f t="shared" si="3202"/>
        <v>#VALUE!</v>
      </c>
      <c r="BZ861" s="607">
        <f t="shared" si="3182"/>
        <v>0</v>
      </c>
      <c r="CA861" s="607">
        <f t="shared" si="3183"/>
        <v>0</v>
      </c>
      <c r="CB861" s="607">
        <f t="shared" si="3184"/>
        <v>0</v>
      </c>
      <c r="CC861" s="673">
        <f t="shared" si="3185"/>
        <v>0</v>
      </c>
      <c r="CD861" s="991">
        <f t="shared" si="3186"/>
        <v>0</v>
      </c>
      <c r="CE861" s="992">
        <f t="shared" si="3186"/>
        <v>0</v>
      </c>
      <c r="CF861" s="992">
        <f t="shared" si="3186"/>
        <v>0</v>
      </c>
      <c r="CG861" s="992">
        <f t="shared" si="3186"/>
        <v>0</v>
      </c>
      <c r="CH861" s="993">
        <f t="shared" si="3186"/>
        <v>0</v>
      </c>
      <c r="CI861" s="993">
        <f t="shared" si="3186"/>
        <v>0</v>
      </c>
      <c r="CJ861" s="992">
        <f t="shared" si="3186"/>
        <v>0</v>
      </c>
      <c r="CK861" s="992">
        <f t="shared" si="3186"/>
        <v>0</v>
      </c>
      <c r="CL861" s="992">
        <f t="shared" si="3186"/>
        <v>0</v>
      </c>
      <c r="CM861" s="991">
        <f t="shared" si="3186"/>
        <v>0</v>
      </c>
      <c r="CN861" s="1036" t="str">
        <f t="shared" si="3187"/>
        <v/>
      </c>
      <c r="CO861" s="1001" t="str">
        <f t="shared" si="3187"/>
        <v/>
      </c>
      <c r="CP861" s="1002" t="str">
        <f t="shared" si="3187"/>
        <v/>
      </c>
      <c r="CQ861" s="1002" t="str">
        <f t="shared" si="3187"/>
        <v/>
      </c>
      <c r="CR861" s="1002">
        <f t="shared" si="3187"/>
        <v>0</v>
      </c>
      <c r="CS861" s="1002">
        <f t="shared" si="3187"/>
        <v>0</v>
      </c>
      <c r="CT861" s="1002">
        <f t="shared" si="3187"/>
        <v>0</v>
      </c>
      <c r="CU861" s="1003">
        <f t="shared" si="3187"/>
        <v>0</v>
      </c>
      <c r="CV861" s="1003">
        <f t="shared" si="3187"/>
        <v>0</v>
      </c>
      <c r="CW861" s="1003">
        <f t="shared" si="3187"/>
        <v>0</v>
      </c>
      <c r="CX861" s="1002">
        <f t="shared" si="3187"/>
        <v>0</v>
      </c>
      <c r="CY861" s="1002">
        <f t="shared" si="3187"/>
        <v>0</v>
      </c>
      <c r="CZ861" s="1002">
        <f t="shared" si="3187"/>
        <v>0</v>
      </c>
      <c r="DA861" s="1002">
        <f t="shared" si="3187"/>
        <v>0</v>
      </c>
      <c r="DB861" s="1002" t="str">
        <f t="shared" si="3187"/>
        <v/>
      </c>
      <c r="DC861" s="1001" t="str">
        <f t="shared" si="3187"/>
        <v/>
      </c>
      <c r="DD861" s="1036" t="str">
        <f t="shared" si="3188"/>
        <v/>
      </c>
      <c r="DE861" s="635">
        <f t="shared" si="3189"/>
        <v>10</v>
      </c>
      <c r="DF861" s="95">
        <f t="shared" si="3190"/>
        <v>10</v>
      </c>
      <c r="DG861" s="95">
        <f t="shared" si="3191"/>
        <v>10</v>
      </c>
      <c r="DH861" s="95">
        <f t="shared" si="3192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3">SUM(C482)</f>
        <v>0</v>
      </c>
      <c r="D862" s="786">
        <f t="shared" si="3203"/>
        <v>0</v>
      </c>
      <c r="E862" s="786">
        <f t="shared" si="3203"/>
        <v>0</v>
      </c>
      <c r="F862" s="786">
        <f t="shared" si="3203"/>
        <v>0</v>
      </c>
      <c r="G862" s="786">
        <f t="shared" si="3203"/>
        <v>0</v>
      </c>
      <c r="H862" s="786">
        <f t="shared" si="3203"/>
        <v>0</v>
      </c>
      <c r="I862" s="786">
        <f t="shared" si="3203"/>
        <v>0</v>
      </c>
      <c r="J862" s="786">
        <f t="shared" si="3203"/>
        <v>0</v>
      </c>
      <c r="K862" s="786">
        <f t="shared" si="3203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4">SUM(T482)</f>
        <v>0</v>
      </c>
      <c r="U862" s="786">
        <f t="shared" si="3204"/>
        <v>0</v>
      </c>
      <c r="V862" s="786">
        <f t="shared" si="3204"/>
        <v>0</v>
      </c>
      <c r="W862" s="786">
        <f t="shared" si="3204"/>
        <v>0</v>
      </c>
      <c r="X862" s="786">
        <f t="shared" si="3204"/>
        <v>0</v>
      </c>
      <c r="Y862" s="786">
        <f t="shared" si="3204"/>
        <v>0</v>
      </c>
      <c r="Z862" s="786">
        <f t="shared" si="3204"/>
        <v>0</v>
      </c>
      <c r="AA862" s="786">
        <f t="shared" si="3204"/>
        <v>0</v>
      </c>
      <c r="AB862" s="786">
        <f t="shared" si="3204"/>
        <v>0</v>
      </c>
      <c r="AC862" s="786">
        <f t="shared" si="3204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5">SUM(AL482)</f>
        <v>0</v>
      </c>
      <c r="AM862" s="786">
        <f t="shared" si="3205"/>
        <v>0</v>
      </c>
      <c r="AN862" s="786">
        <f t="shared" si="3205"/>
        <v>0</v>
      </c>
      <c r="AO862" s="786">
        <f t="shared" si="3205"/>
        <v>0</v>
      </c>
      <c r="AP862" s="786">
        <f t="shared" si="3205"/>
        <v>0</v>
      </c>
      <c r="AQ862" s="786">
        <f t="shared" si="3205"/>
        <v>0</v>
      </c>
      <c r="AR862" s="786">
        <f t="shared" si="3205"/>
        <v>0</v>
      </c>
      <c r="AS862" s="786">
        <f t="shared" si="3205"/>
        <v>0</v>
      </c>
      <c r="AT862" s="786">
        <f t="shared" si="3205"/>
        <v>0</v>
      </c>
      <c r="AU862" s="786">
        <f t="shared" si="3205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6">SUM(BD482)</f>
        <v>0</v>
      </c>
      <c r="BE862" s="786">
        <f t="shared" si="3206"/>
        <v>0</v>
      </c>
      <c r="BF862" s="786">
        <f t="shared" si="3206"/>
        <v>0</v>
      </c>
      <c r="BG862" s="786">
        <f t="shared" si="3206"/>
        <v>0</v>
      </c>
      <c r="BH862" s="786">
        <f t="shared" si="3206"/>
        <v>0</v>
      </c>
      <c r="BI862" s="786">
        <f t="shared" si="3206"/>
        <v>0</v>
      </c>
      <c r="BJ862" s="786">
        <f t="shared" si="3206"/>
        <v>0</v>
      </c>
      <c r="BK862" s="786">
        <f t="shared" si="3206"/>
        <v>0</v>
      </c>
      <c r="BL862" s="786">
        <f t="shared" si="3206"/>
        <v>0</v>
      </c>
      <c r="BM862" s="786">
        <f t="shared" si="3206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7">SUM(BV482)</f>
        <v>1.9552303860523038E-2</v>
      </c>
      <c r="BW862" s="786">
        <f t="shared" si="3207"/>
        <v>1.9552303860523038E-2</v>
      </c>
      <c r="BX862" s="786">
        <f t="shared" si="3207"/>
        <v>2.3462764632627642E-2</v>
      </c>
      <c r="BY862" s="786" t="e">
        <f t="shared" si="3207"/>
        <v>#VALUE!</v>
      </c>
      <c r="BZ862" s="607">
        <f t="shared" si="3182"/>
        <v>0</v>
      </c>
      <c r="CA862" s="607">
        <f t="shared" si="3183"/>
        <v>0</v>
      </c>
      <c r="CB862" s="607">
        <f t="shared" si="3184"/>
        <v>0</v>
      </c>
      <c r="CC862" s="673">
        <f t="shared" si="3185"/>
        <v>0</v>
      </c>
      <c r="CD862" s="991">
        <f t="shared" si="3186"/>
        <v>0</v>
      </c>
      <c r="CE862" s="992">
        <f t="shared" si="3186"/>
        <v>0</v>
      </c>
      <c r="CF862" s="992">
        <f t="shared" si="3186"/>
        <v>0</v>
      </c>
      <c r="CG862" s="992">
        <f t="shared" si="3186"/>
        <v>0</v>
      </c>
      <c r="CH862" s="993">
        <f t="shared" si="3186"/>
        <v>0</v>
      </c>
      <c r="CI862" s="993">
        <f t="shared" si="3186"/>
        <v>0</v>
      </c>
      <c r="CJ862" s="992">
        <f t="shared" si="3186"/>
        <v>0</v>
      </c>
      <c r="CK862" s="992">
        <f t="shared" si="3186"/>
        <v>0</v>
      </c>
      <c r="CL862" s="992">
        <f t="shared" si="3186"/>
        <v>0</v>
      </c>
      <c r="CM862" s="991">
        <f t="shared" si="3186"/>
        <v>0</v>
      </c>
      <c r="CN862" s="1036" t="str">
        <f t="shared" si="3187"/>
        <v/>
      </c>
      <c r="CO862" s="1001" t="str">
        <f t="shared" si="3187"/>
        <v/>
      </c>
      <c r="CP862" s="1002" t="str">
        <f t="shared" si="3187"/>
        <v/>
      </c>
      <c r="CQ862" s="1002" t="str">
        <f t="shared" si="3187"/>
        <v/>
      </c>
      <c r="CR862" s="1002">
        <f t="shared" si="3187"/>
        <v>0</v>
      </c>
      <c r="CS862" s="1002">
        <f t="shared" si="3187"/>
        <v>0</v>
      </c>
      <c r="CT862" s="1002">
        <f t="shared" si="3187"/>
        <v>0</v>
      </c>
      <c r="CU862" s="1003">
        <f t="shared" si="3187"/>
        <v>0</v>
      </c>
      <c r="CV862" s="1003">
        <f t="shared" si="3187"/>
        <v>0</v>
      </c>
      <c r="CW862" s="1003">
        <f t="shared" si="3187"/>
        <v>0</v>
      </c>
      <c r="CX862" s="1002">
        <f t="shared" si="3187"/>
        <v>0</v>
      </c>
      <c r="CY862" s="1002">
        <f t="shared" si="3187"/>
        <v>0</v>
      </c>
      <c r="CZ862" s="1002">
        <f t="shared" si="3187"/>
        <v>0</v>
      </c>
      <c r="DA862" s="1002">
        <f t="shared" si="3187"/>
        <v>0</v>
      </c>
      <c r="DB862" s="1002" t="str">
        <f t="shared" si="3187"/>
        <v/>
      </c>
      <c r="DC862" s="1001" t="str">
        <f t="shared" si="3187"/>
        <v/>
      </c>
      <c r="DD862" s="1036" t="str">
        <f t="shared" si="3188"/>
        <v/>
      </c>
      <c r="DE862" s="635">
        <f t="shared" si="3189"/>
        <v>10</v>
      </c>
      <c r="DF862" s="95">
        <f t="shared" si="3190"/>
        <v>10</v>
      </c>
      <c r="DG862" s="95">
        <f t="shared" si="3191"/>
        <v>10</v>
      </c>
      <c r="DH862" s="95">
        <f t="shared" si="3192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8">SUM(C491)</f>
        <v>0</v>
      </c>
      <c r="D863" s="786">
        <f t="shared" si="3208"/>
        <v>0</v>
      </c>
      <c r="E863" s="786">
        <f t="shared" si="3208"/>
        <v>0</v>
      </c>
      <c r="F863" s="786">
        <f t="shared" si="3208"/>
        <v>0</v>
      </c>
      <c r="G863" s="786">
        <f t="shared" si="3208"/>
        <v>0</v>
      </c>
      <c r="H863" s="786">
        <f t="shared" si="3208"/>
        <v>0</v>
      </c>
      <c r="I863" s="786">
        <f t="shared" si="3208"/>
        <v>0</v>
      </c>
      <c r="J863" s="786">
        <f t="shared" si="3208"/>
        <v>0</v>
      </c>
      <c r="K863" s="786">
        <f t="shared" si="3208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09">SUM(U491)</f>
        <v>0</v>
      </c>
      <c r="V863" s="786">
        <f t="shared" si="3209"/>
        <v>0</v>
      </c>
      <c r="W863" s="786">
        <f t="shared" si="3209"/>
        <v>0</v>
      </c>
      <c r="X863" s="786">
        <f t="shared" si="3209"/>
        <v>0</v>
      </c>
      <c r="Y863" s="786">
        <f t="shared" si="3209"/>
        <v>0</v>
      </c>
      <c r="Z863" s="786">
        <f t="shared" si="3209"/>
        <v>0</v>
      </c>
      <c r="AA863" s="786">
        <f t="shared" si="3209"/>
        <v>0</v>
      </c>
      <c r="AB863" s="786">
        <f t="shared" si="3209"/>
        <v>0</v>
      </c>
      <c r="AC863" s="786">
        <f t="shared" si="3209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0">SUM(AM491)</f>
        <v>0</v>
      </c>
      <c r="AN863" s="786">
        <f t="shared" si="3210"/>
        <v>0</v>
      </c>
      <c r="AO863" s="786">
        <f t="shared" si="3210"/>
        <v>0</v>
      </c>
      <c r="AP863" s="786">
        <f t="shared" si="3210"/>
        <v>0</v>
      </c>
      <c r="AQ863" s="786">
        <f t="shared" si="3210"/>
        <v>0</v>
      </c>
      <c r="AR863" s="786">
        <f t="shared" si="3210"/>
        <v>0</v>
      </c>
      <c r="AS863" s="786">
        <f t="shared" si="3210"/>
        <v>0</v>
      </c>
      <c r="AT863" s="786">
        <f t="shared" si="3210"/>
        <v>0</v>
      </c>
      <c r="AU863" s="786">
        <f t="shared" si="3210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1">SUM(BE491)</f>
        <v>0</v>
      </c>
      <c r="BF863" s="786">
        <f t="shared" si="3211"/>
        <v>0</v>
      </c>
      <c r="BG863" s="786">
        <f t="shared" si="3211"/>
        <v>0</v>
      </c>
      <c r="BH863" s="786">
        <f t="shared" si="3211"/>
        <v>0</v>
      </c>
      <c r="BI863" s="786">
        <f t="shared" si="3211"/>
        <v>0</v>
      </c>
      <c r="BJ863" s="786">
        <f t="shared" si="3211"/>
        <v>0</v>
      </c>
      <c r="BK863" s="786">
        <f t="shared" si="3211"/>
        <v>0</v>
      </c>
      <c r="BL863" s="786">
        <f t="shared" si="3211"/>
        <v>0</v>
      </c>
      <c r="BM863" s="786">
        <f t="shared" si="3211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2">SUM(BV491)</f>
        <v>0</v>
      </c>
      <c r="BW863" s="786">
        <f t="shared" si="3212"/>
        <v>0</v>
      </c>
      <c r="BX863" s="786">
        <f t="shared" si="3212"/>
        <v>0.106427100373599</v>
      </c>
      <c r="BY863" s="786" t="e">
        <f t="shared" si="3212"/>
        <v>#VALUE!</v>
      </c>
      <c r="BZ863" s="607">
        <f t="shared" si="3182"/>
        <v>0</v>
      </c>
      <c r="CA863" s="607">
        <f t="shared" si="3183"/>
        <v>0</v>
      </c>
      <c r="CB863" s="607">
        <f t="shared" si="3184"/>
        <v>0</v>
      </c>
      <c r="CC863" s="673">
        <f t="shared" si="3185"/>
        <v>0</v>
      </c>
      <c r="CD863" s="991">
        <f t="shared" si="3186"/>
        <v>0</v>
      </c>
      <c r="CE863" s="992">
        <f t="shared" si="3186"/>
        <v>0</v>
      </c>
      <c r="CF863" s="992">
        <f t="shared" si="3186"/>
        <v>0</v>
      </c>
      <c r="CG863" s="992">
        <f t="shared" si="3186"/>
        <v>0</v>
      </c>
      <c r="CH863" s="993">
        <f t="shared" si="3186"/>
        <v>0</v>
      </c>
      <c r="CI863" s="993">
        <f t="shared" si="3186"/>
        <v>0</v>
      </c>
      <c r="CJ863" s="992">
        <f t="shared" si="3186"/>
        <v>0</v>
      </c>
      <c r="CK863" s="992">
        <f t="shared" si="3186"/>
        <v>0</v>
      </c>
      <c r="CL863" s="992">
        <f t="shared" si="3186"/>
        <v>0</v>
      </c>
      <c r="CM863" s="991">
        <f t="shared" si="3186"/>
        <v>0</v>
      </c>
      <c r="CN863" s="1036" t="str">
        <f t="shared" si="3187"/>
        <v/>
      </c>
      <c r="CO863" s="1001" t="str">
        <f t="shared" si="3187"/>
        <v/>
      </c>
      <c r="CP863" s="1002" t="str">
        <f t="shared" si="3187"/>
        <v/>
      </c>
      <c r="CQ863" s="1002" t="str">
        <f t="shared" si="3187"/>
        <v/>
      </c>
      <c r="CR863" s="1002">
        <f t="shared" si="3187"/>
        <v>0</v>
      </c>
      <c r="CS863" s="1002">
        <f t="shared" si="3187"/>
        <v>0</v>
      </c>
      <c r="CT863" s="1002">
        <f t="shared" si="3187"/>
        <v>0</v>
      </c>
      <c r="CU863" s="1003">
        <f t="shared" si="3187"/>
        <v>0</v>
      </c>
      <c r="CV863" s="1003">
        <f t="shared" si="3187"/>
        <v>0</v>
      </c>
      <c r="CW863" s="1003">
        <f t="shared" si="3187"/>
        <v>0</v>
      </c>
      <c r="CX863" s="1002">
        <f t="shared" si="3187"/>
        <v>0</v>
      </c>
      <c r="CY863" s="1002">
        <f t="shared" si="3187"/>
        <v>0</v>
      </c>
      <c r="CZ863" s="1002">
        <f t="shared" si="3187"/>
        <v>0</v>
      </c>
      <c r="DA863" s="1002">
        <f t="shared" si="3187"/>
        <v>0</v>
      </c>
      <c r="DB863" s="1002" t="str">
        <f t="shared" si="3187"/>
        <v/>
      </c>
      <c r="DC863" s="1001" t="str">
        <f t="shared" si="3187"/>
        <v/>
      </c>
      <c r="DD863" s="1036" t="str">
        <f t="shared" si="3188"/>
        <v/>
      </c>
      <c r="DE863" s="635">
        <f t="shared" si="3189"/>
        <v>10</v>
      </c>
      <c r="DF863" s="95">
        <f t="shared" si="3190"/>
        <v>10</v>
      </c>
      <c r="DG863" s="95">
        <f t="shared" si="3191"/>
        <v>10</v>
      </c>
      <c r="DH863" s="95">
        <f t="shared" si="3192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213">SUM(C500)</f>
        <v>0</v>
      </c>
      <c r="D864" s="786">
        <f t="shared" si="3213"/>
        <v>0</v>
      </c>
      <c r="E864" s="786">
        <f t="shared" si="3213"/>
        <v>0</v>
      </c>
      <c r="F864" s="786">
        <f t="shared" si="3213"/>
        <v>0</v>
      </c>
      <c r="G864" s="786">
        <f t="shared" si="3213"/>
        <v>0</v>
      </c>
      <c r="H864" s="786">
        <f t="shared" si="3213"/>
        <v>0</v>
      </c>
      <c r="I864" s="786">
        <f t="shared" si="3213"/>
        <v>0</v>
      </c>
      <c r="J864" s="786">
        <f t="shared" si="3213"/>
        <v>0</v>
      </c>
      <c r="K864" s="786">
        <f t="shared" si="3213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4">SUM(T500)</f>
        <v>0</v>
      </c>
      <c r="U864" s="786">
        <f t="shared" si="3214"/>
        <v>0</v>
      </c>
      <c r="V864" s="786">
        <f t="shared" si="3214"/>
        <v>0</v>
      </c>
      <c r="W864" s="786">
        <f t="shared" si="3214"/>
        <v>0</v>
      </c>
      <c r="X864" s="786">
        <f t="shared" si="3214"/>
        <v>0</v>
      </c>
      <c r="Y864" s="786">
        <f t="shared" si="3214"/>
        <v>0</v>
      </c>
      <c r="Z864" s="786">
        <f t="shared" si="3214"/>
        <v>0</v>
      </c>
      <c r="AA864" s="786">
        <f t="shared" si="3214"/>
        <v>0</v>
      </c>
      <c r="AB864" s="786">
        <f t="shared" si="3214"/>
        <v>0</v>
      </c>
      <c r="AC864" s="786">
        <f t="shared" si="3214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5">SUM(AL500)</f>
        <v>0</v>
      </c>
      <c r="AM864" s="786">
        <f t="shared" si="3215"/>
        <v>0</v>
      </c>
      <c r="AN864" s="786">
        <f t="shared" si="3215"/>
        <v>0</v>
      </c>
      <c r="AO864" s="786">
        <f t="shared" si="3215"/>
        <v>0</v>
      </c>
      <c r="AP864" s="786">
        <f t="shared" si="3215"/>
        <v>0</v>
      </c>
      <c r="AQ864" s="786">
        <f t="shared" si="3215"/>
        <v>0</v>
      </c>
      <c r="AR864" s="786">
        <f t="shared" si="3215"/>
        <v>0</v>
      </c>
      <c r="AS864" s="786">
        <f t="shared" si="3215"/>
        <v>0</v>
      </c>
      <c r="AT864" s="786">
        <f t="shared" si="3215"/>
        <v>0</v>
      </c>
      <c r="AU864" s="786">
        <f t="shared" si="3215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6">SUM(BD500)</f>
        <v>0</v>
      </c>
      <c r="BE864" s="786">
        <f t="shared" si="3216"/>
        <v>0</v>
      </c>
      <c r="BF864" s="786">
        <f t="shared" si="3216"/>
        <v>0</v>
      </c>
      <c r="BG864" s="786">
        <f t="shared" si="3216"/>
        <v>0</v>
      </c>
      <c r="BH864" s="786">
        <f t="shared" si="3216"/>
        <v>0</v>
      </c>
      <c r="BI864" s="786">
        <f t="shared" si="3216"/>
        <v>0</v>
      </c>
      <c r="BJ864" s="786">
        <f t="shared" si="3216"/>
        <v>0</v>
      </c>
      <c r="BK864" s="786">
        <f t="shared" si="3216"/>
        <v>0</v>
      </c>
      <c r="BL864" s="786">
        <f t="shared" si="3216"/>
        <v>0</v>
      </c>
      <c r="BM864" s="786">
        <f t="shared" si="3216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7">SUM(BV500)</f>
        <v>4.6950556214196755E-2</v>
      </c>
      <c r="BW864" s="786">
        <f t="shared" si="3217"/>
        <v>7.0425834321295136E-2</v>
      </c>
      <c r="BX864" s="786">
        <f t="shared" si="3217"/>
        <v>0</v>
      </c>
      <c r="BY864" s="786">
        <f t="shared" si="3217"/>
        <v>0</v>
      </c>
      <c r="BZ864" s="607">
        <f t="shared" si="3182"/>
        <v>0</v>
      </c>
      <c r="CA864" s="607">
        <f t="shared" si="3183"/>
        <v>0</v>
      </c>
      <c r="CB864" s="607">
        <f t="shared" si="3184"/>
        <v>0</v>
      </c>
      <c r="CC864" s="673">
        <f t="shared" si="3185"/>
        <v>0</v>
      </c>
      <c r="CD864" s="991">
        <f t="shared" si="3186"/>
        <v>0</v>
      </c>
      <c r="CE864" s="992">
        <f t="shared" si="3186"/>
        <v>0</v>
      </c>
      <c r="CF864" s="992">
        <f t="shared" si="3186"/>
        <v>0</v>
      </c>
      <c r="CG864" s="992">
        <f t="shared" si="3186"/>
        <v>0</v>
      </c>
      <c r="CH864" s="993">
        <f t="shared" si="3186"/>
        <v>0</v>
      </c>
      <c r="CI864" s="993">
        <f t="shared" si="3186"/>
        <v>0</v>
      </c>
      <c r="CJ864" s="992">
        <f t="shared" si="3186"/>
        <v>0</v>
      </c>
      <c r="CK864" s="992">
        <f t="shared" si="3186"/>
        <v>0</v>
      </c>
      <c r="CL864" s="992">
        <f t="shared" si="3186"/>
        <v>0</v>
      </c>
      <c r="CM864" s="991">
        <f t="shared" si="3186"/>
        <v>0</v>
      </c>
      <c r="CN864" s="1036" t="str">
        <f t="shared" si="3187"/>
        <v/>
      </c>
      <c r="CO864" s="1001" t="str">
        <f t="shared" si="3187"/>
        <v/>
      </c>
      <c r="CP864" s="1002" t="str">
        <f t="shared" si="3187"/>
        <v/>
      </c>
      <c r="CQ864" s="1002" t="str">
        <f t="shared" si="3187"/>
        <v/>
      </c>
      <c r="CR864" s="1002">
        <f t="shared" si="3187"/>
        <v>0</v>
      </c>
      <c r="CS864" s="1002">
        <f t="shared" si="3187"/>
        <v>0</v>
      </c>
      <c r="CT864" s="1002">
        <f t="shared" si="3187"/>
        <v>0</v>
      </c>
      <c r="CU864" s="1003">
        <f t="shared" si="3187"/>
        <v>0</v>
      </c>
      <c r="CV864" s="1003">
        <f t="shared" si="3187"/>
        <v>0</v>
      </c>
      <c r="CW864" s="1003">
        <f t="shared" si="3187"/>
        <v>0</v>
      </c>
      <c r="CX864" s="1002">
        <f t="shared" si="3187"/>
        <v>0</v>
      </c>
      <c r="CY864" s="1002">
        <f t="shared" si="3187"/>
        <v>0</v>
      </c>
      <c r="CZ864" s="1002">
        <f t="shared" si="3187"/>
        <v>0</v>
      </c>
      <c r="DA864" s="1002">
        <f t="shared" si="3187"/>
        <v>0</v>
      </c>
      <c r="DB864" s="1002" t="str">
        <f t="shared" si="3187"/>
        <v/>
      </c>
      <c r="DC864" s="1001" t="str">
        <f t="shared" si="3187"/>
        <v/>
      </c>
      <c r="DD864" s="1036" t="str">
        <f t="shared" si="3188"/>
        <v/>
      </c>
      <c r="DE864" s="635">
        <f t="shared" si="3189"/>
        <v>10</v>
      </c>
      <c r="DF864" s="95">
        <f t="shared" si="3190"/>
        <v>10</v>
      </c>
      <c r="DG864" s="95">
        <f t="shared" si="3191"/>
        <v>10</v>
      </c>
      <c r="DH864" s="95">
        <f t="shared" si="3192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8">SUM(C506)</f>
        <v>0</v>
      </c>
      <c r="D865" s="786">
        <f t="shared" si="3218"/>
        <v>0</v>
      </c>
      <c r="E865" s="786">
        <f t="shared" si="3218"/>
        <v>0</v>
      </c>
      <c r="F865" s="786">
        <f t="shared" si="3218"/>
        <v>0</v>
      </c>
      <c r="G865" s="786">
        <f t="shared" si="3218"/>
        <v>0</v>
      </c>
      <c r="H865" s="786">
        <f t="shared" si="3218"/>
        <v>0</v>
      </c>
      <c r="I865" s="786">
        <f t="shared" si="3218"/>
        <v>0</v>
      </c>
      <c r="J865" s="786">
        <f t="shared" si="3218"/>
        <v>0</v>
      </c>
      <c r="K865" s="786">
        <f t="shared" si="3218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19">SUM(U506)</f>
        <v>0</v>
      </c>
      <c r="V865" s="786">
        <f t="shared" si="3219"/>
        <v>0</v>
      </c>
      <c r="W865" s="786">
        <f t="shared" si="3219"/>
        <v>0</v>
      </c>
      <c r="X865" s="786">
        <f t="shared" si="3219"/>
        <v>0</v>
      </c>
      <c r="Y865" s="786">
        <f t="shared" si="3219"/>
        <v>0</v>
      </c>
      <c r="Z865" s="786">
        <f t="shared" si="3219"/>
        <v>0</v>
      </c>
      <c r="AA865" s="786">
        <f t="shared" si="3219"/>
        <v>0</v>
      </c>
      <c r="AB865" s="786">
        <f t="shared" si="3219"/>
        <v>0</v>
      </c>
      <c r="AC865" s="786">
        <f t="shared" si="3219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0">SUM(AM506)</f>
        <v>0</v>
      </c>
      <c r="AN865" s="786">
        <f t="shared" si="3220"/>
        <v>0</v>
      </c>
      <c r="AO865" s="786">
        <f t="shared" si="3220"/>
        <v>0</v>
      </c>
      <c r="AP865" s="786">
        <f t="shared" si="3220"/>
        <v>0</v>
      </c>
      <c r="AQ865" s="786">
        <f t="shared" si="3220"/>
        <v>0</v>
      </c>
      <c r="AR865" s="786">
        <f t="shared" si="3220"/>
        <v>0</v>
      </c>
      <c r="AS865" s="786">
        <f t="shared" si="3220"/>
        <v>0</v>
      </c>
      <c r="AT865" s="786">
        <f t="shared" si="3220"/>
        <v>0</v>
      </c>
      <c r="AU865" s="786">
        <f t="shared" si="3220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1">SUM(BE506)</f>
        <v>0</v>
      </c>
      <c r="BF865" s="786">
        <f t="shared" si="3221"/>
        <v>0</v>
      </c>
      <c r="BG865" s="786">
        <f t="shared" si="3221"/>
        <v>0</v>
      </c>
      <c r="BH865" s="786">
        <f t="shared" si="3221"/>
        <v>0</v>
      </c>
      <c r="BI865" s="786">
        <f t="shared" si="3221"/>
        <v>0</v>
      </c>
      <c r="BJ865" s="786">
        <f t="shared" si="3221"/>
        <v>0</v>
      </c>
      <c r="BK865" s="786">
        <f t="shared" si="3221"/>
        <v>0</v>
      </c>
      <c r="BL865" s="786">
        <f t="shared" si="3221"/>
        <v>0</v>
      </c>
      <c r="BM865" s="786">
        <f t="shared" si="3221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2">SUM(BV506)</f>
        <v>0</v>
      </c>
      <c r="BW865" s="786">
        <f t="shared" si="3222"/>
        <v>0</v>
      </c>
      <c r="BX865" s="786">
        <f t="shared" si="3222"/>
        <v>0</v>
      </c>
      <c r="BY865" s="786">
        <f t="shared" si="3222"/>
        <v>0</v>
      </c>
      <c r="BZ865" s="607">
        <f t="shared" si="3182"/>
        <v>0</v>
      </c>
      <c r="CA865" s="607">
        <f t="shared" si="3183"/>
        <v>0</v>
      </c>
      <c r="CB865" s="607">
        <f t="shared" si="3184"/>
        <v>0</v>
      </c>
      <c r="CC865" s="673">
        <f t="shared" si="3185"/>
        <v>0</v>
      </c>
      <c r="CD865" s="991">
        <f t="shared" si="3186"/>
        <v>0</v>
      </c>
      <c r="CE865" s="992">
        <f t="shared" si="3186"/>
        <v>0</v>
      </c>
      <c r="CF865" s="992">
        <f t="shared" si="3186"/>
        <v>0</v>
      </c>
      <c r="CG865" s="992">
        <f t="shared" si="3186"/>
        <v>0</v>
      </c>
      <c r="CH865" s="993">
        <f t="shared" si="3186"/>
        <v>0</v>
      </c>
      <c r="CI865" s="993">
        <f t="shared" si="3186"/>
        <v>0</v>
      </c>
      <c r="CJ865" s="992">
        <f t="shared" si="3186"/>
        <v>0</v>
      </c>
      <c r="CK865" s="992">
        <f t="shared" si="3186"/>
        <v>0</v>
      </c>
      <c r="CL865" s="992">
        <f t="shared" si="3186"/>
        <v>0</v>
      </c>
      <c r="CM865" s="991">
        <f t="shared" si="3186"/>
        <v>0</v>
      </c>
      <c r="CN865" s="1036" t="str">
        <f t="shared" si="3187"/>
        <v/>
      </c>
      <c r="CO865" s="1001" t="str">
        <f t="shared" si="3187"/>
        <v/>
      </c>
      <c r="CP865" s="1002" t="str">
        <f t="shared" si="3187"/>
        <v/>
      </c>
      <c r="CQ865" s="1002" t="str">
        <f t="shared" si="3187"/>
        <v/>
      </c>
      <c r="CR865" s="1002">
        <f t="shared" si="3187"/>
        <v>0</v>
      </c>
      <c r="CS865" s="1002">
        <f t="shared" si="3187"/>
        <v>0</v>
      </c>
      <c r="CT865" s="1002">
        <f t="shared" si="3187"/>
        <v>0</v>
      </c>
      <c r="CU865" s="1003">
        <f t="shared" si="3187"/>
        <v>0</v>
      </c>
      <c r="CV865" s="1003">
        <f t="shared" si="3187"/>
        <v>0</v>
      </c>
      <c r="CW865" s="1003">
        <f t="shared" si="3187"/>
        <v>0</v>
      </c>
      <c r="CX865" s="1002">
        <f t="shared" si="3187"/>
        <v>0</v>
      </c>
      <c r="CY865" s="1002">
        <f t="shared" si="3187"/>
        <v>0</v>
      </c>
      <c r="CZ865" s="1002">
        <f t="shared" si="3187"/>
        <v>0</v>
      </c>
      <c r="DA865" s="1002">
        <f t="shared" si="3187"/>
        <v>0</v>
      </c>
      <c r="DB865" s="1002" t="str">
        <f t="shared" si="3187"/>
        <v/>
      </c>
      <c r="DC865" s="1001" t="str">
        <f t="shared" si="3187"/>
        <v/>
      </c>
      <c r="DD865" s="1036" t="str">
        <f t="shared" si="3188"/>
        <v/>
      </c>
      <c r="DE865" s="635">
        <f t="shared" si="3189"/>
        <v>10</v>
      </c>
      <c r="DF865" s="95">
        <f t="shared" si="3190"/>
        <v>10</v>
      </c>
      <c r="DG865" s="95">
        <f t="shared" si="3191"/>
        <v>10</v>
      </c>
      <c r="DH865" s="95">
        <f t="shared" si="3192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3">SUM(C512)</f>
        <v>0</v>
      </c>
      <c r="D866" s="786">
        <f t="shared" si="3223"/>
        <v>0</v>
      </c>
      <c r="E866" s="786">
        <f t="shared" si="3223"/>
        <v>0</v>
      </c>
      <c r="F866" s="786">
        <f t="shared" si="3223"/>
        <v>0</v>
      </c>
      <c r="G866" s="786">
        <f t="shared" si="3223"/>
        <v>0</v>
      </c>
      <c r="H866" s="786">
        <f t="shared" si="3223"/>
        <v>0</v>
      </c>
      <c r="I866" s="786">
        <f t="shared" si="3223"/>
        <v>0</v>
      </c>
      <c r="J866" s="786">
        <f t="shared" si="3223"/>
        <v>0</v>
      </c>
      <c r="K866" s="786">
        <f t="shared" si="3223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4">SUM(T512)</f>
        <v>0</v>
      </c>
      <c r="U866" s="786">
        <f t="shared" si="3224"/>
        <v>0</v>
      </c>
      <c r="V866" s="786">
        <f t="shared" si="3224"/>
        <v>0</v>
      </c>
      <c r="W866" s="786">
        <f t="shared" si="3224"/>
        <v>0</v>
      </c>
      <c r="X866" s="786">
        <f t="shared" si="3224"/>
        <v>0</v>
      </c>
      <c r="Y866" s="786">
        <f t="shared" si="3224"/>
        <v>0</v>
      </c>
      <c r="Z866" s="786">
        <f t="shared" si="3224"/>
        <v>0</v>
      </c>
      <c r="AA866" s="786">
        <f t="shared" si="3224"/>
        <v>0</v>
      </c>
      <c r="AB866" s="786">
        <f t="shared" si="3224"/>
        <v>0</v>
      </c>
      <c r="AC866" s="786">
        <f t="shared" si="3224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5">SUM(AL512)</f>
        <v>0</v>
      </c>
      <c r="AM866" s="786">
        <f t="shared" si="3225"/>
        <v>0</v>
      </c>
      <c r="AN866" s="786">
        <f t="shared" si="3225"/>
        <v>0</v>
      </c>
      <c r="AO866" s="786">
        <f t="shared" si="3225"/>
        <v>0</v>
      </c>
      <c r="AP866" s="786">
        <f t="shared" si="3225"/>
        <v>0</v>
      </c>
      <c r="AQ866" s="786">
        <f t="shared" si="3225"/>
        <v>0</v>
      </c>
      <c r="AR866" s="786">
        <f t="shared" si="3225"/>
        <v>0</v>
      </c>
      <c r="AS866" s="786">
        <f t="shared" si="3225"/>
        <v>0</v>
      </c>
      <c r="AT866" s="786">
        <f t="shared" si="3225"/>
        <v>0</v>
      </c>
      <c r="AU866" s="786">
        <f t="shared" si="3225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6">SUM(BD512)</f>
        <v>0</v>
      </c>
      <c r="BE866" s="786">
        <f t="shared" si="3226"/>
        <v>0</v>
      </c>
      <c r="BF866" s="786">
        <f t="shared" si="3226"/>
        <v>0</v>
      </c>
      <c r="BG866" s="786">
        <f t="shared" si="3226"/>
        <v>0</v>
      </c>
      <c r="BH866" s="786">
        <f t="shared" si="3226"/>
        <v>0</v>
      </c>
      <c r="BI866" s="786">
        <f t="shared" si="3226"/>
        <v>0</v>
      </c>
      <c r="BJ866" s="786">
        <f t="shared" si="3226"/>
        <v>0</v>
      </c>
      <c r="BK866" s="786">
        <f t="shared" si="3226"/>
        <v>0</v>
      </c>
      <c r="BL866" s="786">
        <f t="shared" si="3226"/>
        <v>0</v>
      </c>
      <c r="BM866" s="786">
        <f t="shared" si="3226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7">SUM(BV512)</f>
        <v>0.12669892901618929</v>
      </c>
      <c r="BW866" s="786">
        <f t="shared" si="3227"/>
        <v>0.12669892901618929</v>
      </c>
      <c r="BX866" s="786">
        <f t="shared" si="3227"/>
        <v>0.12669892901618929</v>
      </c>
      <c r="BY866" s="786" t="e">
        <f t="shared" si="3227"/>
        <v>#VALUE!</v>
      </c>
      <c r="BZ866" s="607">
        <f t="shared" si="3182"/>
        <v>0</v>
      </c>
      <c r="CA866" s="607">
        <f t="shared" si="3183"/>
        <v>0</v>
      </c>
      <c r="CB866" s="607">
        <f t="shared" si="3184"/>
        <v>0</v>
      </c>
      <c r="CC866" s="673">
        <f t="shared" si="3185"/>
        <v>0</v>
      </c>
      <c r="CD866" s="991">
        <f t="shared" si="3186"/>
        <v>0</v>
      </c>
      <c r="CE866" s="992">
        <f t="shared" si="3186"/>
        <v>0</v>
      </c>
      <c r="CF866" s="992">
        <f t="shared" si="3186"/>
        <v>0</v>
      </c>
      <c r="CG866" s="992">
        <f t="shared" si="3186"/>
        <v>0</v>
      </c>
      <c r="CH866" s="993">
        <f t="shared" si="3186"/>
        <v>0</v>
      </c>
      <c r="CI866" s="993">
        <f t="shared" si="3186"/>
        <v>0</v>
      </c>
      <c r="CJ866" s="992">
        <f t="shared" si="3186"/>
        <v>0</v>
      </c>
      <c r="CK866" s="992">
        <f t="shared" si="3186"/>
        <v>0</v>
      </c>
      <c r="CL866" s="992">
        <f t="shared" si="3186"/>
        <v>0</v>
      </c>
      <c r="CM866" s="991">
        <f t="shared" si="3186"/>
        <v>0</v>
      </c>
      <c r="CN866" s="1036" t="str">
        <f t="shared" si="3187"/>
        <v/>
      </c>
      <c r="CO866" s="1001" t="str">
        <f t="shared" si="3187"/>
        <v/>
      </c>
      <c r="CP866" s="1002" t="str">
        <f t="shared" si="3187"/>
        <v/>
      </c>
      <c r="CQ866" s="1002" t="str">
        <f t="shared" si="3187"/>
        <v/>
      </c>
      <c r="CR866" s="1002">
        <f t="shared" si="3187"/>
        <v>0</v>
      </c>
      <c r="CS866" s="1002">
        <f t="shared" si="3187"/>
        <v>0</v>
      </c>
      <c r="CT866" s="1002">
        <f t="shared" si="3187"/>
        <v>0</v>
      </c>
      <c r="CU866" s="1003">
        <f t="shared" si="3187"/>
        <v>0</v>
      </c>
      <c r="CV866" s="1003">
        <f t="shared" si="3187"/>
        <v>0</v>
      </c>
      <c r="CW866" s="1003">
        <f t="shared" si="3187"/>
        <v>0</v>
      </c>
      <c r="CX866" s="1002">
        <f t="shared" si="3187"/>
        <v>0</v>
      </c>
      <c r="CY866" s="1002">
        <f t="shared" si="3187"/>
        <v>0</v>
      </c>
      <c r="CZ866" s="1002">
        <f t="shared" si="3187"/>
        <v>0</v>
      </c>
      <c r="DA866" s="1002">
        <f t="shared" si="3187"/>
        <v>0</v>
      </c>
      <c r="DB866" s="1002" t="str">
        <f t="shared" si="3187"/>
        <v/>
      </c>
      <c r="DC866" s="1001" t="str">
        <f t="shared" si="3187"/>
        <v/>
      </c>
      <c r="DD866" s="1036" t="str">
        <f t="shared" si="3188"/>
        <v/>
      </c>
      <c r="DE866" s="635">
        <f t="shared" si="3189"/>
        <v>10</v>
      </c>
      <c r="DF866" s="95">
        <f t="shared" si="3190"/>
        <v>10</v>
      </c>
      <c r="DG866" s="95">
        <f t="shared" si="3191"/>
        <v>10</v>
      </c>
      <c r="DH866" s="95">
        <f t="shared" si="3192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8">SUM(C518)</f>
        <v>0</v>
      </c>
      <c r="D867" s="786">
        <f t="shared" si="3228"/>
        <v>0</v>
      </c>
      <c r="E867" s="786">
        <f t="shared" si="3228"/>
        <v>0</v>
      </c>
      <c r="F867" s="786">
        <f t="shared" si="3228"/>
        <v>0</v>
      </c>
      <c r="G867" s="786">
        <f t="shared" si="3228"/>
        <v>0</v>
      </c>
      <c r="H867" s="786">
        <f t="shared" si="3228"/>
        <v>0</v>
      </c>
      <c r="I867" s="786">
        <f t="shared" si="3228"/>
        <v>0</v>
      </c>
      <c r="J867" s="786">
        <f t="shared" si="3228"/>
        <v>0</v>
      </c>
      <c r="K867" s="786">
        <f t="shared" si="3228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29">SUM(U518)</f>
        <v>0</v>
      </c>
      <c r="V867" s="786">
        <f t="shared" si="3229"/>
        <v>0</v>
      </c>
      <c r="W867" s="786">
        <f t="shared" si="3229"/>
        <v>0</v>
      </c>
      <c r="X867" s="786">
        <f t="shared" si="3229"/>
        <v>0</v>
      </c>
      <c r="Y867" s="786">
        <f t="shared" si="3229"/>
        <v>0</v>
      </c>
      <c r="Z867" s="786">
        <f t="shared" si="3229"/>
        <v>0</v>
      </c>
      <c r="AA867" s="786">
        <f t="shared" si="3229"/>
        <v>0</v>
      </c>
      <c r="AB867" s="786">
        <f t="shared" si="3229"/>
        <v>0</v>
      </c>
      <c r="AC867" s="786">
        <f t="shared" si="3229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0">SUM(AM518)</f>
        <v>0</v>
      </c>
      <c r="AN867" s="786">
        <f t="shared" si="3230"/>
        <v>0</v>
      </c>
      <c r="AO867" s="786">
        <f t="shared" si="3230"/>
        <v>0</v>
      </c>
      <c r="AP867" s="786">
        <f t="shared" si="3230"/>
        <v>0</v>
      </c>
      <c r="AQ867" s="786">
        <f t="shared" si="3230"/>
        <v>0</v>
      </c>
      <c r="AR867" s="786">
        <f t="shared" si="3230"/>
        <v>0</v>
      </c>
      <c r="AS867" s="786">
        <f t="shared" si="3230"/>
        <v>0</v>
      </c>
      <c r="AT867" s="786">
        <f t="shared" si="3230"/>
        <v>0</v>
      </c>
      <c r="AU867" s="786">
        <f t="shared" si="3230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1">SUM(BE518)</f>
        <v>0</v>
      </c>
      <c r="BF867" s="786">
        <f t="shared" si="3231"/>
        <v>0</v>
      </c>
      <c r="BG867" s="786">
        <f t="shared" si="3231"/>
        <v>0</v>
      </c>
      <c r="BH867" s="786">
        <f t="shared" si="3231"/>
        <v>0</v>
      </c>
      <c r="BI867" s="786">
        <f t="shared" si="3231"/>
        <v>0</v>
      </c>
      <c r="BJ867" s="786">
        <f t="shared" si="3231"/>
        <v>0</v>
      </c>
      <c r="BK867" s="786">
        <f t="shared" si="3231"/>
        <v>0</v>
      </c>
      <c r="BL867" s="786">
        <f t="shared" si="3231"/>
        <v>0</v>
      </c>
      <c r="BM867" s="786">
        <f t="shared" si="3231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2">SUM(BV518)</f>
        <v>0.14077658779576588</v>
      </c>
      <c r="BW867" s="786">
        <f t="shared" si="3232"/>
        <v>0.14077658779576588</v>
      </c>
      <c r="BX867" s="786">
        <f t="shared" si="3232"/>
        <v>0.14077658779576588</v>
      </c>
      <c r="BY867" s="786" t="e">
        <f t="shared" si="3232"/>
        <v>#VALUE!</v>
      </c>
      <c r="BZ867" s="607">
        <f t="shared" si="3182"/>
        <v>0</v>
      </c>
      <c r="CA867" s="607">
        <f t="shared" si="3183"/>
        <v>0</v>
      </c>
      <c r="CB867" s="607">
        <f t="shared" si="3184"/>
        <v>0</v>
      </c>
      <c r="CC867" s="673">
        <f t="shared" si="3185"/>
        <v>0</v>
      </c>
      <c r="CD867" s="991">
        <f t="shared" si="3186"/>
        <v>0</v>
      </c>
      <c r="CE867" s="992">
        <f t="shared" si="3186"/>
        <v>0</v>
      </c>
      <c r="CF867" s="992">
        <f t="shared" si="3186"/>
        <v>0</v>
      </c>
      <c r="CG867" s="992">
        <f t="shared" si="3186"/>
        <v>0</v>
      </c>
      <c r="CH867" s="993">
        <f t="shared" si="3186"/>
        <v>0</v>
      </c>
      <c r="CI867" s="993">
        <f t="shared" si="3186"/>
        <v>0</v>
      </c>
      <c r="CJ867" s="992">
        <f t="shared" si="3186"/>
        <v>0</v>
      </c>
      <c r="CK867" s="992">
        <f t="shared" si="3186"/>
        <v>0</v>
      </c>
      <c r="CL867" s="992">
        <f t="shared" si="3186"/>
        <v>0</v>
      </c>
      <c r="CM867" s="991">
        <f t="shared" si="3186"/>
        <v>0</v>
      </c>
      <c r="CN867" s="1036" t="str">
        <f t="shared" si="3187"/>
        <v/>
      </c>
      <c r="CO867" s="1001" t="str">
        <f t="shared" si="3187"/>
        <v/>
      </c>
      <c r="CP867" s="1002" t="str">
        <f t="shared" si="3187"/>
        <v/>
      </c>
      <c r="CQ867" s="1002" t="str">
        <f t="shared" si="3187"/>
        <v/>
      </c>
      <c r="CR867" s="1002">
        <f t="shared" si="3187"/>
        <v>0</v>
      </c>
      <c r="CS867" s="1002">
        <f t="shared" si="3187"/>
        <v>0</v>
      </c>
      <c r="CT867" s="1002">
        <f t="shared" si="3187"/>
        <v>0</v>
      </c>
      <c r="CU867" s="1003">
        <f t="shared" si="3187"/>
        <v>0</v>
      </c>
      <c r="CV867" s="1003">
        <f t="shared" si="3187"/>
        <v>0</v>
      </c>
      <c r="CW867" s="1003">
        <f t="shared" si="3187"/>
        <v>0</v>
      </c>
      <c r="CX867" s="1002">
        <f t="shared" si="3187"/>
        <v>0</v>
      </c>
      <c r="CY867" s="1002">
        <f t="shared" si="3187"/>
        <v>0</v>
      </c>
      <c r="CZ867" s="1002">
        <f t="shared" si="3187"/>
        <v>0</v>
      </c>
      <c r="DA867" s="1002">
        <f t="shared" si="3187"/>
        <v>0</v>
      </c>
      <c r="DB867" s="1002" t="str">
        <f t="shared" si="3187"/>
        <v/>
      </c>
      <c r="DC867" s="1001" t="str">
        <f t="shared" si="3187"/>
        <v/>
      </c>
      <c r="DD867" s="1036" t="str">
        <f t="shared" si="3188"/>
        <v/>
      </c>
      <c r="DE867" s="635">
        <f t="shared" si="3189"/>
        <v>10</v>
      </c>
      <c r="DF867" s="95">
        <f t="shared" si="3190"/>
        <v>10</v>
      </c>
      <c r="DG867" s="95">
        <f t="shared" si="3191"/>
        <v>10</v>
      </c>
      <c r="DH867" s="95">
        <f t="shared" si="3192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3">SUM(C524)</f>
        <v>0</v>
      </c>
      <c r="D868" s="786">
        <f t="shared" si="3233"/>
        <v>0</v>
      </c>
      <c r="E868" s="786">
        <f t="shared" si="3233"/>
        <v>0</v>
      </c>
      <c r="F868" s="786">
        <f t="shared" si="3233"/>
        <v>0</v>
      </c>
      <c r="G868" s="786">
        <f t="shared" si="3233"/>
        <v>0</v>
      </c>
      <c r="H868" s="786">
        <f t="shared" si="3233"/>
        <v>0</v>
      </c>
      <c r="I868" s="786">
        <f t="shared" si="3233"/>
        <v>0</v>
      </c>
      <c r="J868" s="786">
        <f t="shared" si="3233"/>
        <v>0</v>
      </c>
      <c r="K868" s="786">
        <f t="shared" si="3233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4">SUM(T524)</f>
        <v>0</v>
      </c>
      <c r="U868" s="786">
        <f t="shared" si="3234"/>
        <v>0</v>
      </c>
      <c r="V868" s="786">
        <f t="shared" si="3234"/>
        <v>0</v>
      </c>
      <c r="W868" s="786">
        <f t="shared" si="3234"/>
        <v>0</v>
      </c>
      <c r="X868" s="786">
        <f t="shared" si="3234"/>
        <v>0</v>
      </c>
      <c r="Y868" s="786">
        <f t="shared" si="3234"/>
        <v>0</v>
      </c>
      <c r="Z868" s="786">
        <f t="shared" si="3234"/>
        <v>0</v>
      </c>
      <c r="AA868" s="786">
        <f t="shared" si="3234"/>
        <v>0</v>
      </c>
      <c r="AB868" s="786">
        <f t="shared" si="3234"/>
        <v>0</v>
      </c>
      <c r="AC868" s="786">
        <f t="shared" si="3234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5">SUM(AL524)</f>
        <v>0</v>
      </c>
      <c r="AM868" s="786">
        <f t="shared" si="3235"/>
        <v>0</v>
      </c>
      <c r="AN868" s="786">
        <f t="shared" si="3235"/>
        <v>0</v>
      </c>
      <c r="AO868" s="786">
        <f t="shared" si="3235"/>
        <v>0</v>
      </c>
      <c r="AP868" s="786">
        <f t="shared" si="3235"/>
        <v>0</v>
      </c>
      <c r="AQ868" s="786">
        <f t="shared" si="3235"/>
        <v>0</v>
      </c>
      <c r="AR868" s="786">
        <f t="shared" si="3235"/>
        <v>0</v>
      </c>
      <c r="AS868" s="786">
        <f t="shared" si="3235"/>
        <v>0</v>
      </c>
      <c r="AT868" s="786">
        <f t="shared" si="3235"/>
        <v>0</v>
      </c>
      <c r="AU868" s="786">
        <f t="shared" si="3235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6">SUM(BD524)</f>
        <v>0</v>
      </c>
      <c r="BE868" s="786">
        <f t="shared" si="3236"/>
        <v>0</v>
      </c>
      <c r="BF868" s="786">
        <f t="shared" si="3236"/>
        <v>0</v>
      </c>
      <c r="BG868" s="786">
        <f t="shared" si="3236"/>
        <v>0</v>
      </c>
      <c r="BH868" s="786">
        <f t="shared" si="3236"/>
        <v>0</v>
      </c>
      <c r="BI868" s="786">
        <f t="shared" si="3236"/>
        <v>0</v>
      </c>
      <c r="BJ868" s="786">
        <f t="shared" si="3236"/>
        <v>0</v>
      </c>
      <c r="BK868" s="786">
        <f t="shared" si="3236"/>
        <v>0</v>
      </c>
      <c r="BL868" s="786">
        <f t="shared" si="3236"/>
        <v>0</v>
      </c>
      <c r="BM868" s="786">
        <f t="shared" si="3236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7">SUM(BV524)</f>
        <v>0</v>
      </c>
      <c r="BW868" s="786">
        <f t="shared" si="3237"/>
        <v>6.0064677459526769E-3</v>
      </c>
      <c r="BX868" s="786">
        <f t="shared" si="3237"/>
        <v>1.2012935491905354E-2</v>
      </c>
      <c r="BY868" s="786" t="e">
        <f t="shared" si="3237"/>
        <v>#VALUE!</v>
      </c>
      <c r="BZ868" s="607">
        <f t="shared" si="3182"/>
        <v>0</v>
      </c>
      <c r="CA868" s="607">
        <f t="shared" si="3183"/>
        <v>0</v>
      </c>
      <c r="CB868" s="607">
        <f t="shared" si="3184"/>
        <v>0</v>
      </c>
      <c r="CC868" s="673">
        <f t="shared" si="3185"/>
        <v>0</v>
      </c>
      <c r="CD868" s="991">
        <f t="shared" si="3186"/>
        <v>0</v>
      </c>
      <c r="CE868" s="992">
        <f t="shared" si="3186"/>
        <v>0</v>
      </c>
      <c r="CF868" s="992">
        <f t="shared" si="3186"/>
        <v>0</v>
      </c>
      <c r="CG868" s="992">
        <f t="shared" si="3186"/>
        <v>0</v>
      </c>
      <c r="CH868" s="993">
        <f t="shared" si="3186"/>
        <v>0</v>
      </c>
      <c r="CI868" s="993">
        <f t="shared" si="3186"/>
        <v>0</v>
      </c>
      <c r="CJ868" s="992">
        <f t="shared" si="3186"/>
        <v>0</v>
      </c>
      <c r="CK868" s="992">
        <f t="shared" si="3186"/>
        <v>0</v>
      </c>
      <c r="CL868" s="992">
        <f t="shared" si="3186"/>
        <v>0</v>
      </c>
      <c r="CM868" s="991">
        <f t="shared" si="3186"/>
        <v>0</v>
      </c>
      <c r="CN868" s="1036" t="str">
        <f t="shared" si="3187"/>
        <v/>
      </c>
      <c r="CO868" s="1001" t="str">
        <f t="shared" si="3187"/>
        <v/>
      </c>
      <c r="CP868" s="1002" t="str">
        <f t="shared" si="3187"/>
        <v/>
      </c>
      <c r="CQ868" s="1002" t="str">
        <f t="shared" si="3187"/>
        <v/>
      </c>
      <c r="CR868" s="1002">
        <f t="shared" si="3187"/>
        <v>0</v>
      </c>
      <c r="CS868" s="1002">
        <f t="shared" si="3187"/>
        <v>0</v>
      </c>
      <c r="CT868" s="1002">
        <f t="shared" si="3187"/>
        <v>0</v>
      </c>
      <c r="CU868" s="1003">
        <f t="shared" si="3187"/>
        <v>0</v>
      </c>
      <c r="CV868" s="1003">
        <f t="shared" si="3187"/>
        <v>0</v>
      </c>
      <c r="CW868" s="1003">
        <f t="shared" si="3187"/>
        <v>0</v>
      </c>
      <c r="CX868" s="1002">
        <f t="shared" si="3187"/>
        <v>0</v>
      </c>
      <c r="CY868" s="1002">
        <f t="shared" si="3187"/>
        <v>0</v>
      </c>
      <c r="CZ868" s="1002">
        <f t="shared" si="3187"/>
        <v>0</v>
      </c>
      <c r="DA868" s="1002">
        <f t="shared" si="3187"/>
        <v>0</v>
      </c>
      <c r="DB868" s="1002" t="str">
        <f t="shared" si="3187"/>
        <v/>
      </c>
      <c r="DC868" s="1001" t="str">
        <f t="shared" si="3187"/>
        <v/>
      </c>
      <c r="DD868" s="1036" t="str">
        <f t="shared" si="3188"/>
        <v/>
      </c>
      <c r="DE868" s="635">
        <f t="shared" si="3189"/>
        <v>10</v>
      </c>
      <c r="DF868" s="95">
        <f t="shared" si="3190"/>
        <v>10</v>
      </c>
      <c r="DG868" s="95">
        <f t="shared" si="3191"/>
        <v>10</v>
      </c>
      <c r="DH868" s="95">
        <f t="shared" si="3192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8">SUM(C530)</f>
        <v>0</v>
      </c>
      <c r="D869" s="908">
        <f t="shared" si="3238"/>
        <v>0</v>
      </c>
      <c r="E869" s="908">
        <f t="shared" si="3238"/>
        <v>0</v>
      </c>
      <c r="F869" s="908">
        <f t="shared" si="3238"/>
        <v>0</v>
      </c>
      <c r="G869" s="908">
        <f t="shared" si="3238"/>
        <v>0</v>
      </c>
      <c r="H869" s="908">
        <f t="shared" si="3238"/>
        <v>0</v>
      </c>
      <c r="I869" s="908">
        <f t="shared" si="3238"/>
        <v>0</v>
      </c>
      <c r="J869" s="908">
        <f t="shared" si="3238"/>
        <v>0</v>
      </c>
      <c r="K869" s="908">
        <f t="shared" si="3238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39">SUM(U530)</f>
        <v>0</v>
      </c>
      <c r="V869" s="908">
        <f t="shared" si="3239"/>
        <v>0</v>
      </c>
      <c r="W869" s="908">
        <f t="shared" si="3239"/>
        <v>0</v>
      </c>
      <c r="X869" s="908">
        <f t="shared" si="3239"/>
        <v>0</v>
      </c>
      <c r="Y869" s="908">
        <f t="shared" si="3239"/>
        <v>0</v>
      </c>
      <c r="Z869" s="908">
        <f t="shared" si="3239"/>
        <v>0</v>
      </c>
      <c r="AA869" s="908">
        <f t="shared" si="3239"/>
        <v>0</v>
      </c>
      <c r="AB869" s="908">
        <f t="shared" si="3239"/>
        <v>0</v>
      </c>
      <c r="AC869" s="908">
        <f t="shared" si="3239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0">SUM(AM530)</f>
        <v>0</v>
      </c>
      <c r="AN869" s="908">
        <f t="shared" si="3240"/>
        <v>0</v>
      </c>
      <c r="AO869" s="908">
        <f t="shared" si="3240"/>
        <v>0</v>
      </c>
      <c r="AP869" s="908">
        <f t="shared" si="3240"/>
        <v>0</v>
      </c>
      <c r="AQ869" s="908">
        <f t="shared" si="3240"/>
        <v>0</v>
      </c>
      <c r="AR869" s="908">
        <f t="shared" si="3240"/>
        <v>0</v>
      </c>
      <c r="AS869" s="908">
        <f t="shared" si="3240"/>
        <v>0</v>
      </c>
      <c r="AT869" s="908">
        <f t="shared" si="3240"/>
        <v>0</v>
      </c>
      <c r="AU869" s="908">
        <f t="shared" si="3240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1">SUM(BE530)</f>
        <v>0</v>
      </c>
      <c r="BF869" s="908">
        <f t="shared" si="3241"/>
        <v>0</v>
      </c>
      <c r="BG869" s="908">
        <f t="shared" si="3241"/>
        <v>0</v>
      </c>
      <c r="BH869" s="908">
        <f t="shared" si="3241"/>
        <v>0</v>
      </c>
      <c r="BI869" s="908">
        <f t="shared" si="3241"/>
        <v>0</v>
      </c>
      <c r="BJ869" s="908">
        <f t="shared" si="3241"/>
        <v>0</v>
      </c>
      <c r="BK869" s="908">
        <f t="shared" si="3241"/>
        <v>0</v>
      </c>
      <c r="BL869" s="908">
        <f t="shared" si="3241"/>
        <v>0</v>
      </c>
      <c r="BM869" s="908">
        <f t="shared" si="3241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2">SUM(BV530)</f>
        <v>0</v>
      </c>
      <c r="BW869" s="908">
        <f t="shared" si="3242"/>
        <v>4.9428224159402227E-3</v>
      </c>
      <c r="BX869" s="908">
        <f t="shared" si="3242"/>
        <v>0</v>
      </c>
      <c r="BY869" s="908" t="e">
        <f t="shared" si="3242"/>
        <v>#VALUE!</v>
      </c>
      <c r="BZ869" s="607">
        <f t="shared" si="3182"/>
        <v>0</v>
      </c>
      <c r="CA869" s="607">
        <f t="shared" si="3183"/>
        <v>0</v>
      </c>
      <c r="CB869" s="607">
        <f t="shared" si="3184"/>
        <v>0</v>
      </c>
      <c r="CC869" s="673">
        <f t="shared" si="3185"/>
        <v>0</v>
      </c>
      <c r="CD869" s="991">
        <f t="shared" si="3186"/>
        <v>0</v>
      </c>
      <c r="CE869" s="992">
        <f t="shared" si="3186"/>
        <v>0</v>
      </c>
      <c r="CF869" s="992">
        <f t="shared" si="3186"/>
        <v>0</v>
      </c>
      <c r="CG869" s="992">
        <f t="shared" si="3186"/>
        <v>0</v>
      </c>
      <c r="CH869" s="993">
        <f t="shared" si="3186"/>
        <v>0</v>
      </c>
      <c r="CI869" s="993">
        <f t="shared" si="3186"/>
        <v>0</v>
      </c>
      <c r="CJ869" s="992">
        <f t="shared" si="3186"/>
        <v>0</v>
      </c>
      <c r="CK869" s="992">
        <f t="shared" si="3186"/>
        <v>0</v>
      </c>
      <c r="CL869" s="992">
        <f t="shared" si="3186"/>
        <v>0</v>
      </c>
      <c r="CM869" s="991">
        <f t="shared" si="3186"/>
        <v>0</v>
      </c>
      <c r="CN869" s="1036" t="str">
        <f t="shared" si="3187"/>
        <v/>
      </c>
      <c r="CO869" s="1001" t="str">
        <f t="shared" si="3187"/>
        <v/>
      </c>
      <c r="CP869" s="1002" t="str">
        <f t="shared" si="3187"/>
        <v/>
      </c>
      <c r="CQ869" s="1002" t="str">
        <f t="shared" si="3187"/>
        <v/>
      </c>
      <c r="CR869" s="1002">
        <f t="shared" si="3187"/>
        <v>0</v>
      </c>
      <c r="CS869" s="1002">
        <f t="shared" si="3187"/>
        <v>0</v>
      </c>
      <c r="CT869" s="1002">
        <f t="shared" si="3187"/>
        <v>0</v>
      </c>
      <c r="CU869" s="1003">
        <f t="shared" si="3187"/>
        <v>0</v>
      </c>
      <c r="CV869" s="1003">
        <f t="shared" si="3187"/>
        <v>0</v>
      </c>
      <c r="CW869" s="1003">
        <f t="shared" si="3187"/>
        <v>0</v>
      </c>
      <c r="CX869" s="1002">
        <f t="shared" si="3187"/>
        <v>0</v>
      </c>
      <c r="CY869" s="1002">
        <f t="shared" si="3187"/>
        <v>0</v>
      </c>
      <c r="CZ869" s="1002">
        <f t="shared" si="3187"/>
        <v>0</v>
      </c>
      <c r="DA869" s="1002">
        <f t="shared" si="3187"/>
        <v>0</v>
      </c>
      <c r="DB869" s="1002" t="str">
        <f t="shared" si="3187"/>
        <v/>
      </c>
      <c r="DC869" s="1001" t="str">
        <f t="shared" si="3187"/>
        <v/>
      </c>
      <c r="DD869" s="1036" t="str">
        <f t="shared" si="3188"/>
        <v/>
      </c>
      <c r="DE869" s="635">
        <f t="shared" si="3189"/>
        <v>10</v>
      </c>
      <c r="DF869" s="95">
        <f t="shared" si="3190"/>
        <v>10</v>
      </c>
      <c r="DG869" s="95">
        <f t="shared" si="3191"/>
        <v>10</v>
      </c>
      <c r="DH869" s="95">
        <f t="shared" si="3192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feet purchase</v>
      </c>
      <c r="B870" s="908">
        <f>SUM(B536)</f>
        <v>0</v>
      </c>
      <c r="C870" s="908">
        <f t="shared" ref="C870:K870" si="3243">SUM(C536)</f>
        <v>0</v>
      </c>
      <c r="D870" s="908">
        <f t="shared" si="3243"/>
        <v>0</v>
      </c>
      <c r="E870" s="908">
        <f t="shared" si="3243"/>
        <v>0</v>
      </c>
      <c r="F870" s="908">
        <f t="shared" si="3243"/>
        <v>0</v>
      </c>
      <c r="G870" s="908">
        <f t="shared" si="3243"/>
        <v>0</v>
      </c>
      <c r="H870" s="908">
        <f t="shared" si="3243"/>
        <v>0</v>
      </c>
      <c r="I870" s="908">
        <f t="shared" si="3243"/>
        <v>0</v>
      </c>
      <c r="J870" s="908">
        <f t="shared" si="3243"/>
        <v>0</v>
      </c>
      <c r="K870" s="908">
        <f t="shared" si="3243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4">SUM(U536)</f>
        <v>0</v>
      </c>
      <c r="V870" s="908">
        <f t="shared" si="3244"/>
        <v>0</v>
      </c>
      <c r="W870" s="908">
        <f t="shared" si="3244"/>
        <v>0</v>
      </c>
      <c r="X870" s="908">
        <f t="shared" si="3244"/>
        <v>0</v>
      </c>
      <c r="Y870" s="908">
        <f t="shared" si="3244"/>
        <v>0</v>
      </c>
      <c r="Z870" s="908">
        <f t="shared" si="3244"/>
        <v>0</v>
      </c>
      <c r="AA870" s="908">
        <f t="shared" si="3244"/>
        <v>0</v>
      </c>
      <c r="AB870" s="908">
        <f t="shared" si="3244"/>
        <v>0</v>
      </c>
      <c r="AC870" s="908">
        <f t="shared" si="3244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5">SUM(AM536)</f>
        <v>0</v>
      </c>
      <c r="AN870" s="908">
        <f t="shared" si="3245"/>
        <v>0</v>
      </c>
      <c r="AO870" s="908">
        <f t="shared" si="3245"/>
        <v>0</v>
      </c>
      <c r="AP870" s="908">
        <f t="shared" si="3245"/>
        <v>0</v>
      </c>
      <c r="AQ870" s="908">
        <f t="shared" si="3245"/>
        <v>0</v>
      </c>
      <c r="AR870" s="908">
        <f t="shared" si="3245"/>
        <v>0</v>
      </c>
      <c r="AS870" s="908">
        <f t="shared" si="3245"/>
        <v>0</v>
      </c>
      <c r="AT870" s="908">
        <f t="shared" si="3245"/>
        <v>0</v>
      </c>
      <c r="AU870" s="908">
        <f t="shared" si="3245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6">SUM(BE536)</f>
        <v>0</v>
      </c>
      <c r="BF870" s="908">
        <f t="shared" si="3246"/>
        <v>0</v>
      </c>
      <c r="BG870" s="908">
        <f t="shared" si="3246"/>
        <v>0</v>
      </c>
      <c r="BH870" s="908">
        <f t="shared" si="3246"/>
        <v>0</v>
      </c>
      <c r="BI870" s="908">
        <f t="shared" si="3246"/>
        <v>0</v>
      </c>
      <c r="BJ870" s="908">
        <f t="shared" si="3246"/>
        <v>0</v>
      </c>
      <c r="BK870" s="908">
        <f t="shared" si="3246"/>
        <v>0</v>
      </c>
      <c r="BL870" s="908">
        <f t="shared" si="3246"/>
        <v>0</v>
      </c>
      <c r="BM870" s="908">
        <f t="shared" si="3246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7">SUM(BV536)</f>
        <v>2.2758881693648817E-2</v>
      </c>
      <c r="BW870" s="908">
        <f t="shared" si="3247"/>
        <v>2.2758881693648817E-2</v>
      </c>
      <c r="BX870" s="908">
        <f t="shared" si="3247"/>
        <v>5.4621316064757161E-2</v>
      </c>
      <c r="BY870" s="908" t="e">
        <f t="shared" si="3247"/>
        <v>#VALUE!</v>
      </c>
      <c r="BZ870" s="607">
        <f t="shared" si="3182"/>
        <v>0</v>
      </c>
      <c r="CA870" s="607">
        <f t="shared" si="3183"/>
        <v>0</v>
      </c>
      <c r="CB870" s="607">
        <f t="shared" si="3184"/>
        <v>0</v>
      </c>
      <c r="CC870" s="673">
        <f t="shared" si="3185"/>
        <v>0</v>
      </c>
      <c r="CD870" s="991">
        <f t="shared" si="3186"/>
        <v>0</v>
      </c>
      <c r="CE870" s="992">
        <f t="shared" si="3186"/>
        <v>0</v>
      </c>
      <c r="CF870" s="992">
        <f t="shared" si="3186"/>
        <v>0</v>
      </c>
      <c r="CG870" s="992">
        <f t="shared" si="3186"/>
        <v>0</v>
      </c>
      <c r="CH870" s="993">
        <f t="shared" si="3186"/>
        <v>0</v>
      </c>
      <c r="CI870" s="993">
        <f t="shared" si="3186"/>
        <v>0</v>
      </c>
      <c r="CJ870" s="992">
        <f t="shared" si="3186"/>
        <v>0</v>
      </c>
      <c r="CK870" s="992">
        <f t="shared" si="3186"/>
        <v>0</v>
      </c>
      <c r="CL870" s="992">
        <f t="shared" si="3186"/>
        <v>0</v>
      </c>
      <c r="CM870" s="991">
        <f t="shared" si="3186"/>
        <v>0</v>
      </c>
      <c r="CN870" s="1036" t="str">
        <f t="shared" si="3187"/>
        <v/>
      </c>
      <c r="CO870" s="1001" t="str">
        <f t="shared" si="3187"/>
        <v/>
      </c>
      <c r="CP870" s="1002" t="str">
        <f t="shared" si="3187"/>
        <v/>
      </c>
      <c r="CQ870" s="1002" t="str">
        <f t="shared" si="3187"/>
        <v/>
      </c>
      <c r="CR870" s="1002">
        <f t="shared" si="3187"/>
        <v>0</v>
      </c>
      <c r="CS870" s="1002">
        <f t="shared" si="3187"/>
        <v>0</v>
      </c>
      <c r="CT870" s="1002">
        <f t="shared" si="3187"/>
        <v>0</v>
      </c>
      <c r="CU870" s="1003">
        <f t="shared" si="3187"/>
        <v>0</v>
      </c>
      <c r="CV870" s="1003">
        <f t="shared" si="3187"/>
        <v>0</v>
      </c>
      <c r="CW870" s="1003">
        <f t="shared" si="3187"/>
        <v>0</v>
      </c>
      <c r="CX870" s="1002">
        <f t="shared" si="3187"/>
        <v>0</v>
      </c>
      <c r="CY870" s="1002">
        <f t="shared" si="3187"/>
        <v>0</v>
      </c>
      <c r="CZ870" s="1002">
        <f t="shared" si="3187"/>
        <v>0</v>
      </c>
      <c r="DA870" s="1002">
        <f t="shared" si="3187"/>
        <v>0</v>
      </c>
      <c r="DB870" s="1002" t="str">
        <f t="shared" si="3187"/>
        <v/>
      </c>
      <c r="DC870" s="1001" t="str">
        <f t="shared" si="3187"/>
        <v/>
      </c>
      <c r="DD870" s="1036" t="str">
        <f t="shared" si="3188"/>
        <v/>
      </c>
      <c r="DE870" s="635">
        <f t="shared" si="3189"/>
        <v>10</v>
      </c>
      <c r="DF870" s="95">
        <f t="shared" si="3190"/>
        <v>10</v>
      </c>
      <c r="DG870" s="95">
        <f t="shared" si="3191"/>
        <v>10</v>
      </c>
      <c r="DH870" s="95">
        <f t="shared" si="3192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8">SUM(C542)</f>
        <v>0</v>
      </c>
      <c r="D871" s="908">
        <f t="shared" si="3248"/>
        <v>0</v>
      </c>
      <c r="E871" s="908">
        <f t="shared" si="3248"/>
        <v>0</v>
      </c>
      <c r="F871" s="908">
        <f t="shared" si="3248"/>
        <v>0</v>
      </c>
      <c r="G871" s="908">
        <f t="shared" si="3248"/>
        <v>0</v>
      </c>
      <c r="H871" s="908">
        <f t="shared" si="3248"/>
        <v>0</v>
      </c>
      <c r="I871" s="908">
        <f t="shared" si="3248"/>
        <v>0</v>
      </c>
      <c r="J871" s="908">
        <f t="shared" si="3248"/>
        <v>0</v>
      </c>
      <c r="K871" s="908">
        <f t="shared" si="3248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49">SUM(U542)</f>
        <v>0</v>
      </c>
      <c r="V871" s="908">
        <f t="shared" si="3249"/>
        <v>0</v>
      </c>
      <c r="W871" s="908">
        <f t="shared" si="3249"/>
        <v>0</v>
      </c>
      <c r="X871" s="908">
        <f t="shared" si="3249"/>
        <v>0</v>
      </c>
      <c r="Y871" s="908">
        <f t="shared" si="3249"/>
        <v>0</v>
      </c>
      <c r="Z871" s="908">
        <f t="shared" si="3249"/>
        <v>0</v>
      </c>
      <c r="AA871" s="908">
        <f t="shared" si="3249"/>
        <v>0</v>
      </c>
      <c r="AB871" s="908">
        <f t="shared" si="3249"/>
        <v>0</v>
      </c>
      <c r="AC871" s="908">
        <f t="shared" si="3249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0">SUM(AM542)</f>
        <v>0</v>
      </c>
      <c r="AN871" s="908">
        <f t="shared" si="3250"/>
        <v>0</v>
      </c>
      <c r="AO871" s="908">
        <f t="shared" si="3250"/>
        <v>0</v>
      </c>
      <c r="AP871" s="908">
        <f t="shared" si="3250"/>
        <v>0</v>
      </c>
      <c r="AQ871" s="908">
        <f t="shared" si="3250"/>
        <v>0</v>
      </c>
      <c r="AR871" s="908">
        <f t="shared" si="3250"/>
        <v>0</v>
      </c>
      <c r="AS871" s="908">
        <f t="shared" si="3250"/>
        <v>0</v>
      </c>
      <c r="AT871" s="908">
        <f t="shared" si="3250"/>
        <v>0</v>
      </c>
      <c r="AU871" s="908">
        <f t="shared" si="3250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1">SUM(BE542)</f>
        <v>0</v>
      </c>
      <c r="BF871" s="908">
        <f t="shared" si="3251"/>
        <v>0</v>
      </c>
      <c r="BG871" s="908">
        <f t="shared" si="3251"/>
        <v>0</v>
      </c>
      <c r="BH871" s="908">
        <f t="shared" si="3251"/>
        <v>0</v>
      </c>
      <c r="BI871" s="908">
        <f t="shared" si="3251"/>
        <v>0</v>
      </c>
      <c r="BJ871" s="908">
        <f t="shared" si="3251"/>
        <v>0</v>
      </c>
      <c r="BK871" s="908">
        <f t="shared" si="3251"/>
        <v>0</v>
      </c>
      <c r="BL871" s="908">
        <f t="shared" si="3251"/>
        <v>0</v>
      </c>
      <c r="BM871" s="908">
        <f t="shared" si="3251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2">SUM(BV542)</f>
        <v>1.1027499377334993E-2</v>
      </c>
      <c r="BW871" s="908">
        <f t="shared" si="3252"/>
        <v>9.1895828144458267E-3</v>
      </c>
      <c r="BX871" s="908">
        <f t="shared" si="3252"/>
        <v>5.1461663760896635E-2</v>
      </c>
      <c r="BY871" s="908" t="e">
        <f t="shared" si="3252"/>
        <v>#VALUE!</v>
      </c>
      <c r="BZ871" s="607">
        <f t="shared" si="3182"/>
        <v>0</v>
      </c>
      <c r="CA871" s="607">
        <f t="shared" si="3183"/>
        <v>0</v>
      </c>
      <c r="CB871" s="607">
        <f t="shared" si="3184"/>
        <v>0</v>
      </c>
      <c r="CC871" s="673">
        <f t="shared" si="3185"/>
        <v>0</v>
      </c>
      <c r="CD871" s="991">
        <f t="shared" si="3186"/>
        <v>0</v>
      </c>
      <c r="CE871" s="992">
        <f t="shared" si="3186"/>
        <v>0</v>
      </c>
      <c r="CF871" s="992">
        <f t="shared" si="3186"/>
        <v>0</v>
      </c>
      <c r="CG871" s="992">
        <f t="shared" si="3186"/>
        <v>0</v>
      </c>
      <c r="CH871" s="993">
        <f t="shared" si="3186"/>
        <v>0</v>
      </c>
      <c r="CI871" s="993">
        <f t="shared" si="3186"/>
        <v>0</v>
      </c>
      <c r="CJ871" s="992">
        <f t="shared" si="3186"/>
        <v>0</v>
      </c>
      <c r="CK871" s="992">
        <f t="shared" si="3186"/>
        <v>0</v>
      </c>
      <c r="CL871" s="992">
        <f t="shared" si="3186"/>
        <v>0</v>
      </c>
      <c r="CM871" s="991">
        <f t="shared" si="3186"/>
        <v>0</v>
      </c>
      <c r="CN871" s="1036" t="str">
        <f t="shared" si="3187"/>
        <v/>
      </c>
      <c r="CO871" s="1001" t="str">
        <f t="shared" si="3187"/>
        <v/>
      </c>
      <c r="CP871" s="1002" t="str">
        <f t="shared" si="3187"/>
        <v/>
      </c>
      <c r="CQ871" s="1002" t="str">
        <f t="shared" si="3187"/>
        <v/>
      </c>
      <c r="CR871" s="1002">
        <f t="shared" si="3187"/>
        <v>0</v>
      </c>
      <c r="CS871" s="1002">
        <f t="shared" si="3187"/>
        <v>0</v>
      </c>
      <c r="CT871" s="1002">
        <f t="shared" si="3187"/>
        <v>0</v>
      </c>
      <c r="CU871" s="1003">
        <f t="shared" si="3187"/>
        <v>0</v>
      </c>
      <c r="CV871" s="1003">
        <f t="shared" si="3187"/>
        <v>0</v>
      </c>
      <c r="CW871" s="1003">
        <f t="shared" si="3187"/>
        <v>0</v>
      </c>
      <c r="CX871" s="1002">
        <f t="shared" si="3187"/>
        <v>0</v>
      </c>
      <c r="CY871" s="1002">
        <f t="shared" si="3187"/>
        <v>0</v>
      </c>
      <c r="CZ871" s="1002">
        <f t="shared" si="3187"/>
        <v>0</v>
      </c>
      <c r="DA871" s="1002">
        <f t="shared" si="3187"/>
        <v>0</v>
      </c>
      <c r="DB871" s="1002" t="str">
        <f t="shared" si="3187"/>
        <v/>
      </c>
      <c r="DC871" s="1001" t="str">
        <f t="shared" si="3187"/>
        <v/>
      </c>
      <c r="DD871" s="1036" t="str">
        <f t="shared" si="3188"/>
        <v/>
      </c>
      <c r="DE871" s="635">
        <f t="shared" si="3189"/>
        <v>10</v>
      </c>
      <c r="DF871" s="95">
        <f t="shared" si="3190"/>
        <v>10</v>
      </c>
      <c r="DG871" s="95">
        <f t="shared" si="3191"/>
        <v>10</v>
      </c>
      <c r="DH871" s="95">
        <f t="shared" si="3192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3">SUM(C548)</f>
        <v>0</v>
      </c>
      <c r="D872" s="908">
        <f t="shared" si="3253"/>
        <v>0</v>
      </c>
      <c r="E872" s="908">
        <f t="shared" si="3253"/>
        <v>0</v>
      </c>
      <c r="F872" s="908">
        <f t="shared" si="3253"/>
        <v>0</v>
      </c>
      <c r="G872" s="908">
        <f t="shared" si="3253"/>
        <v>0</v>
      </c>
      <c r="H872" s="908">
        <f t="shared" si="3253"/>
        <v>0</v>
      </c>
      <c r="I872" s="908">
        <f t="shared" si="3253"/>
        <v>0</v>
      </c>
      <c r="J872" s="908">
        <f t="shared" si="3253"/>
        <v>0</v>
      </c>
      <c r="K872" s="908">
        <f t="shared" si="3253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4">SUM(U548)</f>
        <v>0</v>
      </c>
      <c r="V872" s="908">
        <f t="shared" si="3254"/>
        <v>0</v>
      </c>
      <c r="W872" s="908">
        <f t="shared" si="3254"/>
        <v>0</v>
      </c>
      <c r="X872" s="908">
        <f t="shared" si="3254"/>
        <v>0</v>
      </c>
      <c r="Y872" s="908">
        <f t="shared" si="3254"/>
        <v>0</v>
      </c>
      <c r="Z872" s="908">
        <f t="shared" si="3254"/>
        <v>0</v>
      </c>
      <c r="AA872" s="908">
        <f t="shared" si="3254"/>
        <v>0</v>
      </c>
      <c r="AB872" s="908">
        <f t="shared" si="3254"/>
        <v>0</v>
      </c>
      <c r="AC872" s="908">
        <f t="shared" si="3254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5">SUM(AM548)</f>
        <v>0</v>
      </c>
      <c r="AN872" s="908">
        <f t="shared" si="3255"/>
        <v>0</v>
      </c>
      <c r="AO872" s="908">
        <f t="shared" si="3255"/>
        <v>0</v>
      </c>
      <c r="AP872" s="908">
        <f t="shared" si="3255"/>
        <v>0</v>
      </c>
      <c r="AQ872" s="908">
        <f t="shared" si="3255"/>
        <v>0</v>
      </c>
      <c r="AR872" s="908">
        <f t="shared" si="3255"/>
        <v>0</v>
      </c>
      <c r="AS872" s="908">
        <f t="shared" si="3255"/>
        <v>0</v>
      </c>
      <c r="AT872" s="908">
        <f t="shared" si="3255"/>
        <v>0</v>
      </c>
      <c r="AU872" s="908">
        <f t="shared" si="3255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6">SUM(BE548)</f>
        <v>0</v>
      </c>
      <c r="BF872" s="908">
        <f t="shared" si="3256"/>
        <v>0</v>
      </c>
      <c r="BG872" s="908">
        <f t="shared" si="3256"/>
        <v>0</v>
      </c>
      <c r="BH872" s="908">
        <f t="shared" si="3256"/>
        <v>0</v>
      </c>
      <c r="BI872" s="908">
        <f t="shared" si="3256"/>
        <v>0</v>
      </c>
      <c r="BJ872" s="908">
        <f t="shared" si="3256"/>
        <v>0</v>
      </c>
      <c r="BK872" s="908">
        <f t="shared" si="3256"/>
        <v>0</v>
      </c>
      <c r="BL872" s="908">
        <f t="shared" si="3256"/>
        <v>0</v>
      </c>
      <c r="BM872" s="908">
        <f t="shared" si="3256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7">SUM(BV548)</f>
        <v>0</v>
      </c>
      <c r="BW872" s="908">
        <f t="shared" si="3257"/>
        <v>0</v>
      </c>
      <c r="BX872" s="908">
        <f t="shared" si="3257"/>
        <v>0</v>
      </c>
      <c r="BY872" s="908">
        <f t="shared" si="3257"/>
        <v>0</v>
      </c>
      <c r="BZ872" s="607">
        <f t="shared" si="3182"/>
        <v>0</v>
      </c>
      <c r="CA872" s="607">
        <f t="shared" si="3183"/>
        <v>0</v>
      </c>
      <c r="CB872" s="607">
        <f t="shared" si="3184"/>
        <v>0</v>
      </c>
      <c r="CC872" s="673">
        <f t="shared" si="3185"/>
        <v>0</v>
      </c>
      <c r="CD872" s="991">
        <f t="shared" si="3186"/>
        <v>0</v>
      </c>
      <c r="CE872" s="992">
        <f t="shared" si="3186"/>
        <v>0</v>
      </c>
      <c r="CF872" s="992">
        <f t="shared" si="3186"/>
        <v>0</v>
      </c>
      <c r="CG872" s="992">
        <f t="shared" si="3186"/>
        <v>0</v>
      </c>
      <c r="CH872" s="993">
        <f t="shared" si="3186"/>
        <v>0</v>
      </c>
      <c r="CI872" s="993">
        <f t="shared" si="3186"/>
        <v>0</v>
      </c>
      <c r="CJ872" s="992">
        <f t="shared" si="3186"/>
        <v>0</v>
      </c>
      <c r="CK872" s="992">
        <f t="shared" si="3186"/>
        <v>0</v>
      </c>
      <c r="CL872" s="992">
        <f t="shared" si="3186"/>
        <v>0</v>
      </c>
      <c r="CM872" s="991">
        <f t="shared" si="3186"/>
        <v>0</v>
      </c>
      <c r="CN872" s="1036" t="str">
        <f t="shared" si="3187"/>
        <v/>
      </c>
      <c r="CO872" s="1001" t="str">
        <f t="shared" si="3187"/>
        <v/>
      </c>
      <c r="CP872" s="1002" t="str">
        <f t="shared" si="3187"/>
        <v/>
      </c>
      <c r="CQ872" s="1002" t="str">
        <f t="shared" si="3187"/>
        <v/>
      </c>
      <c r="CR872" s="1002">
        <f t="shared" si="3187"/>
        <v>0</v>
      </c>
      <c r="CS872" s="1002">
        <f t="shared" si="3187"/>
        <v>0</v>
      </c>
      <c r="CT872" s="1002">
        <f t="shared" si="3187"/>
        <v>0</v>
      </c>
      <c r="CU872" s="1003">
        <f t="shared" si="3187"/>
        <v>0</v>
      </c>
      <c r="CV872" s="1003">
        <f t="shared" si="3187"/>
        <v>0</v>
      </c>
      <c r="CW872" s="1003">
        <f t="shared" si="3187"/>
        <v>0</v>
      </c>
      <c r="CX872" s="1002">
        <f t="shared" si="3187"/>
        <v>0</v>
      </c>
      <c r="CY872" s="1002">
        <f t="shared" si="3187"/>
        <v>0</v>
      </c>
      <c r="CZ872" s="1002">
        <f t="shared" si="3187"/>
        <v>0</v>
      </c>
      <c r="DA872" s="1002">
        <f t="shared" si="3187"/>
        <v>0</v>
      </c>
      <c r="DB872" s="1002" t="str">
        <f t="shared" si="3187"/>
        <v/>
      </c>
      <c r="DC872" s="1001" t="str">
        <f t="shared" si="3187"/>
        <v/>
      </c>
      <c r="DD872" s="1036" t="str">
        <f t="shared" si="3188"/>
        <v/>
      </c>
      <c r="DE872" s="635">
        <f t="shared" si="3189"/>
        <v>10</v>
      </c>
      <c r="DF872" s="95">
        <f t="shared" si="3190"/>
        <v>10</v>
      </c>
      <c r="DG872" s="95">
        <f t="shared" si="3191"/>
        <v>10</v>
      </c>
      <c r="DH872" s="95">
        <f t="shared" si="3192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8">SUM(C554)</f>
        <v>0</v>
      </c>
      <c r="D873" s="908">
        <f t="shared" si="3258"/>
        <v>0</v>
      </c>
      <c r="E873" s="908">
        <f t="shared" si="3258"/>
        <v>0</v>
      </c>
      <c r="F873" s="908">
        <f t="shared" si="3258"/>
        <v>0</v>
      </c>
      <c r="G873" s="908">
        <f t="shared" si="3258"/>
        <v>0</v>
      </c>
      <c r="H873" s="908">
        <f t="shared" si="3258"/>
        <v>0</v>
      </c>
      <c r="I873" s="908">
        <f t="shared" si="3258"/>
        <v>0</v>
      </c>
      <c r="J873" s="908">
        <f t="shared" si="3258"/>
        <v>0</v>
      </c>
      <c r="K873" s="908">
        <f t="shared" si="3258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59">SUM(U554)</f>
        <v>0</v>
      </c>
      <c r="V873" s="908">
        <f t="shared" si="3259"/>
        <v>0</v>
      </c>
      <c r="W873" s="908">
        <f t="shared" si="3259"/>
        <v>0</v>
      </c>
      <c r="X873" s="908">
        <f t="shared" si="3259"/>
        <v>0</v>
      </c>
      <c r="Y873" s="908">
        <f t="shared" si="3259"/>
        <v>0</v>
      </c>
      <c r="Z873" s="908">
        <f t="shared" si="3259"/>
        <v>0</v>
      </c>
      <c r="AA873" s="908">
        <f t="shared" si="3259"/>
        <v>0</v>
      </c>
      <c r="AB873" s="908">
        <f t="shared" si="3259"/>
        <v>0</v>
      </c>
      <c r="AC873" s="908">
        <f t="shared" si="3259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0">SUM(AM554)</f>
        <v>0</v>
      </c>
      <c r="AN873" s="908">
        <f t="shared" si="3260"/>
        <v>0</v>
      </c>
      <c r="AO873" s="908">
        <f t="shared" si="3260"/>
        <v>0</v>
      </c>
      <c r="AP873" s="908">
        <f t="shared" si="3260"/>
        <v>0</v>
      </c>
      <c r="AQ873" s="908">
        <f t="shared" si="3260"/>
        <v>0</v>
      </c>
      <c r="AR873" s="908">
        <f t="shared" si="3260"/>
        <v>0</v>
      </c>
      <c r="AS873" s="908">
        <f t="shared" si="3260"/>
        <v>0</v>
      </c>
      <c r="AT873" s="908">
        <f t="shared" si="3260"/>
        <v>0</v>
      </c>
      <c r="AU873" s="908">
        <f t="shared" si="3260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1">SUM(BE554)</f>
        <v>0</v>
      </c>
      <c r="BF873" s="908">
        <f t="shared" si="3261"/>
        <v>0</v>
      </c>
      <c r="BG873" s="908">
        <f t="shared" si="3261"/>
        <v>0</v>
      </c>
      <c r="BH873" s="908">
        <f t="shared" si="3261"/>
        <v>0</v>
      </c>
      <c r="BI873" s="908">
        <f t="shared" si="3261"/>
        <v>0</v>
      </c>
      <c r="BJ873" s="908">
        <f t="shared" si="3261"/>
        <v>0</v>
      </c>
      <c r="BK873" s="908">
        <f t="shared" si="3261"/>
        <v>0</v>
      </c>
      <c r="BL873" s="908">
        <f t="shared" si="3261"/>
        <v>0</v>
      </c>
      <c r="BM873" s="908">
        <f t="shared" si="3261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2">SUM(BV554)</f>
        <v>2.1898580323785801E-3</v>
      </c>
      <c r="BW873" s="908">
        <f t="shared" si="3262"/>
        <v>2.1898580323785801E-3</v>
      </c>
      <c r="BX873" s="908">
        <f t="shared" si="3262"/>
        <v>0</v>
      </c>
      <c r="BY873" s="908">
        <f t="shared" si="3262"/>
        <v>0</v>
      </c>
      <c r="BZ873" s="607">
        <f t="shared" si="3182"/>
        <v>0</v>
      </c>
      <c r="CA873" s="607">
        <f t="shared" si="3183"/>
        <v>0</v>
      </c>
      <c r="CB873" s="607">
        <f t="shared" si="3184"/>
        <v>0</v>
      </c>
      <c r="CC873" s="673">
        <f t="shared" si="3185"/>
        <v>0</v>
      </c>
      <c r="CD873" s="991">
        <f t="shared" si="3186"/>
        <v>0</v>
      </c>
      <c r="CE873" s="992">
        <f t="shared" si="3186"/>
        <v>0</v>
      </c>
      <c r="CF873" s="992">
        <f t="shared" si="3186"/>
        <v>0</v>
      </c>
      <c r="CG873" s="992">
        <f t="shared" si="3186"/>
        <v>0</v>
      </c>
      <c r="CH873" s="993">
        <f t="shared" si="3186"/>
        <v>0</v>
      </c>
      <c r="CI873" s="993">
        <f t="shared" si="3186"/>
        <v>0</v>
      </c>
      <c r="CJ873" s="992">
        <f t="shared" si="3186"/>
        <v>0</v>
      </c>
      <c r="CK873" s="992">
        <f t="shared" si="3186"/>
        <v>0</v>
      </c>
      <c r="CL873" s="992">
        <f t="shared" si="3186"/>
        <v>0</v>
      </c>
      <c r="CM873" s="991">
        <f t="shared" si="3186"/>
        <v>0</v>
      </c>
      <c r="CN873" s="1036" t="str">
        <f t="shared" si="3187"/>
        <v/>
      </c>
      <c r="CO873" s="1001" t="str">
        <f t="shared" si="3187"/>
        <v/>
      </c>
      <c r="CP873" s="1002" t="str">
        <f t="shared" si="3187"/>
        <v/>
      </c>
      <c r="CQ873" s="1002" t="str">
        <f t="shared" si="3187"/>
        <v/>
      </c>
      <c r="CR873" s="1002">
        <f t="shared" si="3187"/>
        <v>0</v>
      </c>
      <c r="CS873" s="1002">
        <f t="shared" si="3187"/>
        <v>0</v>
      </c>
      <c r="CT873" s="1002">
        <f t="shared" si="3187"/>
        <v>0</v>
      </c>
      <c r="CU873" s="1003">
        <f t="shared" si="3187"/>
        <v>0</v>
      </c>
      <c r="CV873" s="1003">
        <f t="shared" si="3187"/>
        <v>0</v>
      </c>
      <c r="CW873" s="1003">
        <f t="shared" si="3187"/>
        <v>0</v>
      </c>
      <c r="CX873" s="1002">
        <f t="shared" si="3187"/>
        <v>0</v>
      </c>
      <c r="CY873" s="1002">
        <f t="shared" si="3187"/>
        <v>0</v>
      </c>
      <c r="CZ873" s="1002">
        <f t="shared" si="3187"/>
        <v>0</v>
      </c>
      <c r="DA873" s="1002">
        <f t="shared" si="3187"/>
        <v>0</v>
      </c>
      <c r="DB873" s="1002" t="str">
        <f t="shared" si="3187"/>
        <v/>
      </c>
      <c r="DC873" s="1001" t="str">
        <f t="shared" si="3187"/>
        <v/>
      </c>
      <c r="DD873" s="1036" t="str">
        <f t="shared" si="3188"/>
        <v/>
      </c>
      <c r="DE873" s="635">
        <f t="shared" si="3189"/>
        <v>10</v>
      </c>
      <c r="DF873" s="95">
        <f t="shared" si="3190"/>
        <v>10</v>
      </c>
      <c r="DG873" s="95">
        <f t="shared" si="3191"/>
        <v>10</v>
      </c>
      <c r="DH873" s="95">
        <f t="shared" si="3192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3">SUM(C560)</f>
        <v>0</v>
      </c>
      <c r="D874" s="908">
        <f t="shared" si="3263"/>
        <v>0</v>
      </c>
      <c r="E874" s="908">
        <f t="shared" si="3263"/>
        <v>0</v>
      </c>
      <c r="F874" s="908">
        <f t="shared" si="3263"/>
        <v>0</v>
      </c>
      <c r="G874" s="908">
        <f t="shared" si="3263"/>
        <v>0</v>
      </c>
      <c r="H874" s="908">
        <f t="shared" si="3263"/>
        <v>0</v>
      </c>
      <c r="I874" s="908">
        <f t="shared" si="3263"/>
        <v>0</v>
      </c>
      <c r="J874" s="908">
        <f t="shared" si="3263"/>
        <v>0</v>
      </c>
      <c r="K874" s="908">
        <f t="shared" si="3263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4">SUM(U560)</f>
        <v>0</v>
      </c>
      <c r="V874" s="908">
        <f t="shared" si="3264"/>
        <v>0</v>
      </c>
      <c r="W874" s="908">
        <f t="shared" si="3264"/>
        <v>0</v>
      </c>
      <c r="X874" s="908">
        <f t="shared" si="3264"/>
        <v>0</v>
      </c>
      <c r="Y874" s="908">
        <f t="shared" si="3264"/>
        <v>0</v>
      </c>
      <c r="Z874" s="908">
        <f t="shared" si="3264"/>
        <v>0</v>
      </c>
      <c r="AA874" s="908">
        <f t="shared" si="3264"/>
        <v>0</v>
      </c>
      <c r="AB874" s="908">
        <f t="shared" si="3264"/>
        <v>0</v>
      </c>
      <c r="AC874" s="908">
        <f t="shared" si="3264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5">SUM(AM560)</f>
        <v>0</v>
      </c>
      <c r="AN874" s="908">
        <f t="shared" si="3265"/>
        <v>0</v>
      </c>
      <c r="AO874" s="908">
        <f t="shared" si="3265"/>
        <v>0</v>
      </c>
      <c r="AP874" s="908">
        <f t="shared" si="3265"/>
        <v>0</v>
      </c>
      <c r="AQ874" s="908">
        <f t="shared" si="3265"/>
        <v>0</v>
      </c>
      <c r="AR874" s="908">
        <f t="shared" si="3265"/>
        <v>0</v>
      </c>
      <c r="AS874" s="908">
        <f t="shared" si="3265"/>
        <v>0</v>
      </c>
      <c r="AT874" s="908">
        <f t="shared" si="3265"/>
        <v>0</v>
      </c>
      <c r="AU874" s="908">
        <f t="shared" si="3265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6">SUM(BE560)</f>
        <v>0</v>
      </c>
      <c r="BF874" s="908">
        <f t="shared" si="3266"/>
        <v>0</v>
      </c>
      <c r="BG874" s="908">
        <f t="shared" si="3266"/>
        <v>0</v>
      </c>
      <c r="BH874" s="908">
        <f t="shared" si="3266"/>
        <v>0</v>
      </c>
      <c r="BI874" s="908">
        <f t="shared" si="3266"/>
        <v>0</v>
      </c>
      <c r="BJ874" s="908">
        <f t="shared" si="3266"/>
        <v>0</v>
      </c>
      <c r="BK874" s="908">
        <f t="shared" si="3266"/>
        <v>0</v>
      </c>
      <c r="BL874" s="908">
        <f t="shared" si="3266"/>
        <v>0</v>
      </c>
      <c r="BM874" s="908">
        <f t="shared" si="3266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7">SUM(BV560)</f>
        <v>0</v>
      </c>
      <c r="BW874" s="908">
        <f t="shared" si="3267"/>
        <v>0</v>
      </c>
      <c r="BX874" s="908">
        <f t="shared" si="3267"/>
        <v>0</v>
      </c>
      <c r="BY874" s="908">
        <f t="shared" si="3267"/>
        <v>0</v>
      </c>
      <c r="BZ874" s="607">
        <f t="shared" si="3182"/>
        <v>0</v>
      </c>
      <c r="CA874" s="607">
        <f t="shared" si="3183"/>
        <v>0</v>
      </c>
      <c r="CB874" s="607">
        <f t="shared" si="3184"/>
        <v>0</v>
      </c>
      <c r="CC874" s="673">
        <f t="shared" si="3185"/>
        <v>0</v>
      </c>
      <c r="CD874" s="991">
        <f t="shared" si="3186"/>
        <v>0</v>
      </c>
      <c r="CE874" s="992">
        <f t="shared" si="3186"/>
        <v>0</v>
      </c>
      <c r="CF874" s="992">
        <f t="shared" si="3186"/>
        <v>0</v>
      </c>
      <c r="CG874" s="992">
        <f t="shared" si="3186"/>
        <v>0</v>
      </c>
      <c r="CH874" s="993">
        <f t="shared" si="3186"/>
        <v>0</v>
      </c>
      <c r="CI874" s="993">
        <f t="shared" si="3186"/>
        <v>0</v>
      </c>
      <c r="CJ874" s="992">
        <f t="shared" si="3186"/>
        <v>0</v>
      </c>
      <c r="CK874" s="992">
        <f t="shared" si="3186"/>
        <v>0</v>
      </c>
      <c r="CL874" s="992">
        <f t="shared" si="3186"/>
        <v>0</v>
      </c>
      <c r="CM874" s="991">
        <f t="shared" si="3186"/>
        <v>0</v>
      </c>
      <c r="CN874" s="1036" t="str">
        <f t="shared" si="3187"/>
        <v/>
      </c>
      <c r="CO874" s="1001" t="str">
        <f t="shared" si="3187"/>
        <v/>
      </c>
      <c r="CP874" s="1002" t="str">
        <f t="shared" si="3187"/>
        <v/>
      </c>
      <c r="CQ874" s="1002" t="str">
        <f t="shared" si="3187"/>
        <v/>
      </c>
      <c r="CR874" s="1002">
        <f t="shared" si="3187"/>
        <v>0</v>
      </c>
      <c r="CS874" s="1002">
        <f t="shared" si="3187"/>
        <v>0</v>
      </c>
      <c r="CT874" s="1002">
        <f t="shared" si="3187"/>
        <v>0</v>
      </c>
      <c r="CU874" s="1003">
        <f t="shared" si="3187"/>
        <v>0</v>
      </c>
      <c r="CV874" s="1003">
        <f t="shared" si="3187"/>
        <v>0</v>
      </c>
      <c r="CW874" s="1003">
        <f t="shared" si="3187"/>
        <v>0</v>
      </c>
      <c r="CX874" s="1002">
        <f t="shared" si="3187"/>
        <v>0</v>
      </c>
      <c r="CY874" s="1002">
        <f t="shared" si="3187"/>
        <v>0</v>
      </c>
      <c r="CZ874" s="1002">
        <f t="shared" si="3187"/>
        <v>0</v>
      </c>
      <c r="DA874" s="1002">
        <f t="shared" si="3187"/>
        <v>0</v>
      </c>
      <c r="DB874" s="1002" t="str">
        <f t="shared" si="3187"/>
        <v/>
      </c>
      <c r="DC874" s="1001" t="str">
        <f t="shared" ref="DC874:DC887" si="3268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8"/>
        <v/>
      </c>
      <c r="DE874" s="635">
        <f t="shared" si="3189"/>
        <v>10</v>
      </c>
      <c r="DF874" s="95">
        <f t="shared" si="3190"/>
        <v>10</v>
      </c>
      <c r="DG874" s="95">
        <f t="shared" si="3191"/>
        <v>10</v>
      </c>
      <c r="DH874" s="95">
        <f t="shared" si="3192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69">SUM(C566)</f>
        <v>0</v>
      </c>
      <c r="D875" s="908">
        <f t="shared" si="3269"/>
        <v>0</v>
      </c>
      <c r="E875" s="908">
        <f t="shared" si="3269"/>
        <v>0</v>
      </c>
      <c r="F875" s="908">
        <f t="shared" si="3269"/>
        <v>0</v>
      </c>
      <c r="G875" s="908">
        <f t="shared" si="3269"/>
        <v>0</v>
      </c>
      <c r="H875" s="908">
        <f t="shared" si="3269"/>
        <v>0</v>
      </c>
      <c r="I875" s="908">
        <f t="shared" si="3269"/>
        <v>0</v>
      </c>
      <c r="J875" s="908">
        <f t="shared" si="3269"/>
        <v>0</v>
      </c>
      <c r="K875" s="908">
        <f t="shared" si="3269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0">SUM(U566)</f>
        <v>0</v>
      </c>
      <c r="V875" s="908">
        <f t="shared" si="3270"/>
        <v>0</v>
      </c>
      <c r="W875" s="908">
        <f t="shared" si="3270"/>
        <v>0</v>
      </c>
      <c r="X875" s="908">
        <f t="shared" si="3270"/>
        <v>0</v>
      </c>
      <c r="Y875" s="908">
        <f t="shared" si="3270"/>
        <v>0</v>
      </c>
      <c r="Z875" s="908">
        <f t="shared" si="3270"/>
        <v>0</v>
      </c>
      <c r="AA875" s="908">
        <f t="shared" si="3270"/>
        <v>0</v>
      </c>
      <c r="AB875" s="908">
        <f t="shared" si="3270"/>
        <v>0</v>
      </c>
      <c r="AC875" s="908">
        <f t="shared" si="3270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1">SUM(AM566)</f>
        <v>0</v>
      </c>
      <c r="AN875" s="908">
        <f t="shared" si="3271"/>
        <v>0</v>
      </c>
      <c r="AO875" s="908">
        <f t="shared" si="3271"/>
        <v>0</v>
      </c>
      <c r="AP875" s="908">
        <f t="shared" si="3271"/>
        <v>0</v>
      </c>
      <c r="AQ875" s="908">
        <f t="shared" si="3271"/>
        <v>0</v>
      </c>
      <c r="AR875" s="908">
        <f t="shared" si="3271"/>
        <v>0</v>
      </c>
      <c r="AS875" s="908">
        <f t="shared" si="3271"/>
        <v>0</v>
      </c>
      <c r="AT875" s="908">
        <f t="shared" si="3271"/>
        <v>0</v>
      </c>
      <c r="AU875" s="908">
        <f t="shared" si="3271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2">SUM(BE566)</f>
        <v>0</v>
      </c>
      <c r="BF875" s="908">
        <f t="shared" si="3272"/>
        <v>0</v>
      </c>
      <c r="BG875" s="908">
        <f t="shared" si="3272"/>
        <v>0</v>
      </c>
      <c r="BH875" s="908">
        <f t="shared" si="3272"/>
        <v>0</v>
      </c>
      <c r="BI875" s="908">
        <f t="shared" si="3272"/>
        <v>0</v>
      </c>
      <c r="BJ875" s="908">
        <f t="shared" si="3272"/>
        <v>0</v>
      </c>
      <c r="BK875" s="908">
        <f t="shared" si="3272"/>
        <v>0</v>
      </c>
      <c r="BL875" s="908">
        <f t="shared" si="3272"/>
        <v>0</v>
      </c>
      <c r="BM875" s="908">
        <f t="shared" si="3272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3">SUM(BV566)</f>
        <v>7.5080846824408483E-4</v>
      </c>
      <c r="BW875" s="908">
        <f t="shared" si="3273"/>
        <v>1.5016169364881697E-3</v>
      </c>
      <c r="BX875" s="908">
        <f t="shared" si="3273"/>
        <v>3.0032338729763393E-3</v>
      </c>
      <c r="BY875" s="908" t="e">
        <f t="shared" si="3273"/>
        <v>#VALUE!</v>
      </c>
      <c r="BZ875" s="607">
        <f t="shared" si="3182"/>
        <v>0</v>
      </c>
      <c r="CA875" s="607">
        <f t="shared" si="3183"/>
        <v>0</v>
      </c>
      <c r="CB875" s="607">
        <f t="shared" si="3184"/>
        <v>0</v>
      </c>
      <c r="CC875" s="673">
        <f t="shared" si="3185"/>
        <v>0</v>
      </c>
      <c r="CD875" s="991">
        <f t="shared" ref="CD875:CM887" si="327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4"/>
        <v>0</v>
      </c>
      <c r="CF875" s="992">
        <f t="shared" si="3274"/>
        <v>0</v>
      </c>
      <c r="CG875" s="992">
        <f t="shared" si="3274"/>
        <v>0</v>
      </c>
      <c r="CH875" s="993">
        <f t="shared" si="3274"/>
        <v>0</v>
      </c>
      <c r="CI875" s="993">
        <f t="shared" si="3274"/>
        <v>0</v>
      </c>
      <c r="CJ875" s="992">
        <f t="shared" si="3274"/>
        <v>0</v>
      </c>
      <c r="CK875" s="992">
        <f t="shared" si="3274"/>
        <v>0</v>
      </c>
      <c r="CL875" s="992">
        <f t="shared" si="3274"/>
        <v>0</v>
      </c>
      <c r="CM875" s="991">
        <f t="shared" si="3274"/>
        <v>0</v>
      </c>
      <c r="CN875" s="1036" t="str">
        <f t="shared" ref="CN875:DB887" si="3275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5"/>
        <v/>
      </c>
      <c r="CP875" s="1002" t="str">
        <f t="shared" si="3275"/>
        <v/>
      </c>
      <c r="CQ875" s="1002" t="str">
        <f t="shared" si="3275"/>
        <v/>
      </c>
      <c r="CR875" s="1002">
        <f t="shared" si="3275"/>
        <v>0</v>
      </c>
      <c r="CS875" s="1002">
        <f t="shared" si="3275"/>
        <v>0</v>
      </c>
      <c r="CT875" s="1002">
        <f t="shared" si="3275"/>
        <v>0</v>
      </c>
      <c r="CU875" s="1003">
        <f t="shared" si="3275"/>
        <v>0</v>
      </c>
      <c r="CV875" s="1003">
        <f t="shared" si="3275"/>
        <v>0</v>
      </c>
      <c r="CW875" s="1003">
        <f t="shared" si="3275"/>
        <v>0</v>
      </c>
      <c r="CX875" s="1002">
        <f t="shared" si="3275"/>
        <v>0</v>
      </c>
      <c r="CY875" s="1002">
        <f t="shared" si="3275"/>
        <v>0</v>
      </c>
      <c r="CZ875" s="1002">
        <f t="shared" si="3275"/>
        <v>0</v>
      </c>
      <c r="DA875" s="1002">
        <f t="shared" si="3275"/>
        <v>0</v>
      </c>
      <c r="DB875" s="1002" t="str">
        <f t="shared" si="3275"/>
        <v/>
      </c>
      <c r="DC875" s="1001" t="str">
        <f t="shared" si="3268"/>
        <v/>
      </c>
      <c r="DD875" s="1036" t="str">
        <f t="shared" si="3188"/>
        <v/>
      </c>
      <c r="DE875" s="635">
        <f t="shared" si="3189"/>
        <v>10</v>
      </c>
      <c r="DF875" s="95">
        <f t="shared" si="3190"/>
        <v>10</v>
      </c>
      <c r="DG875" s="95">
        <f t="shared" si="3191"/>
        <v>10</v>
      </c>
      <c r="DH875" s="95">
        <f t="shared" si="3192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6">SUM(C572)</f>
        <v>0</v>
      </c>
      <c r="D876" s="908">
        <f t="shared" si="3276"/>
        <v>0</v>
      </c>
      <c r="E876" s="908">
        <f t="shared" si="3276"/>
        <v>0</v>
      </c>
      <c r="F876" s="908">
        <f t="shared" si="3276"/>
        <v>0</v>
      </c>
      <c r="G876" s="908">
        <f t="shared" si="3276"/>
        <v>0</v>
      </c>
      <c r="H876" s="908">
        <f t="shared" si="3276"/>
        <v>0</v>
      </c>
      <c r="I876" s="908">
        <f t="shared" si="3276"/>
        <v>0</v>
      </c>
      <c r="J876" s="908">
        <f t="shared" si="3276"/>
        <v>0</v>
      </c>
      <c r="K876" s="908">
        <f t="shared" si="3276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7">SUM(U572)</f>
        <v>0</v>
      </c>
      <c r="V876" s="908">
        <f t="shared" si="3277"/>
        <v>0</v>
      </c>
      <c r="W876" s="908">
        <f t="shared" si="3277"/>
        <v>0</v>
      </c>
      <c r="X876" s="908">
        <f t="shared" si="3277"/>
        <v>0</v>
      </c>
      <c r="Y876" s="908">
        <f t="shared" si="3277"/>
        <v>0</v>
      </c>
      <c r="Z876" s="908">
        <f t="shared" si="3277"/>
        <v>0</v>
      </c>
      <c r="AA876" s="908">
        <f t="shared" si="3277"/>
        <v>0</v>
      </c>
      <c r="AB876" s="908">
        <f t="shared" si="3277"/>
        <v>0</v>
      </c>
      <c r="AC876" s="908">
        <f t="shared" si="3277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8">SUM(AM572)</f>
        <v>0</v>
      </c>
      <c r="AN876" s="908">
        <f t="shared" si="3278"/>
        <v>0</v>
      </c>
      <c r="AO876" s="908">
        <f t="shared" si="3278"/>
        <v>0</v>
      </c>
      <c r="AP876" s="908">
        <f t="shared" si="3278"/>
        <v>0</v>
      </c>
      <c r="AQ876" s="908">
        <f t="shared" si="3278"/>
        <v>0</v>
      </c>
      <c r="AR876" s="908">
        <f t="shared" si="3278"/>
        <v>0</v>
      </c>
      <c r="AS876" s="908">
        <f t="shared" si="3278"/>
        <v>0</v>
      </c>
      <c r="AT876" s="908">
        <f t="shared" si="3278"/>
        <v>0</v>
      </c>
      <c r="AU876" s="908">
        <f t="shared" si="3278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79">SUM(BE572)</f>
        <v>0</v>
      </c>
      <c r="BF876" s="908">
        <f t="shared" si="3279"/>
        <v>0</v>
      </c>
      <c r="BG876" s="908">
        <f t="shared" si="3279"/>
        <v>0</v>
      </c>
      <c r="BH876" s="908">
        <f t="shared" si="3279"/>
        <v>0</v>
      </c>
      <c r="BI876" s="908">
        <f t="shared" si="3279"/>
        <v>0</v>
      </c>
      <c r="BJ876" s="908">
        <f t="shared" si="3279"/>
        <v>0</v>
      </c>
      <c r="BK876" s="908">
        <f t="shared" si="3279"/>
        <v>0</v>
      </c>
      <c r="BL876" s="908">
        <f t="shared" si="3279"/>
        <v>0</v>
      </c>
      <c r="BM876" s="908">
        <f t="shared" si="3279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0">SUM(BV572)</f>
        <v>0</v>
      </c>
      <c r="BW876" s="908">
        <f t="shared" si="3280"/>
        <v>0</v>
      </c>
      <c r="BX876" s="908">
        <f t="shared" si="3280"/>
        <v>0</v>
      </c>
      <c r="BY876" s="908">
        <f t="shared" si="3280"/>
        <v>0</v>
      </c>
      <c r="BZ876" s="607">
        <f t="shared" si="3182"/>
        <v>0</v>
      </c>
      <c r="CA876" s="607">
        <f t="shared" si="3183"/>
        <v>0</v>
      </c>
      <c r="CB876" s="607">
        <f t="shared" si="3184"/>
        <v>0</v>
      </c>
      <c r="CC876" s="673">
        <f t="shared" si="3185"/>
        <v>0</v>
      </c>
      <c r="CD876" s="991">
        <f t="shared" si="3274"/>
        <v>0</v>
      </c>
      <c r="CE876" s="992">
        <f t="shared" si="3274"/>
        <v>0</v>
      </c>
      <c r="CF876" s="992">
        <f t="shared" si="3274"/>
        <v>0</v>
      </c>
      <c r="CG876" s="992">
        <f t="shared" si="3274"/>
        <v>0</v>
      </c>
      <c r="CH876" s="993">
        <f t="shared" si="3274"/>
        <v>0</v>
      </c>
      <c r="CI876" s="993">
        <f t="shared" si="3274"/>
        <v>0</v>
      </c>
      <c r="CJ876" s="992">
        <f t="shared" si="3274"/>
        <v>0</v>
      </c>
      <c r="CK876" s="992">
        <f t="shared" si="3274"/>
        <v>0</v>
      </c>
      <c r="CL876" s="992">
        <f t="shared" si="3274"/>
        <v>0</v>
      </c>
      <c r="CM876" s="991">
        <f t="shared" si="3274"/>
        <v>0</v>
      </c>
      <c r="CN876" s="1036" t="str">
        <f t="shared" si="3275"/>
        <v/>
      </c>
      <c r="CO876" s="1001" t="str">
        <f t="shared" si="3275"/>
        <v/>
      </c>
      <c r="CP876" s="1002" t="str">
        <f t="shared" si="3275"/>
        <v/>
      </c>
      <c r="CQ876" s="1002" t="str">
        <f t="shared" si="3275"/>
        <v/>
      </c>
      <c r="CR876" s="1002">
        <f t="shared" si="3275"/>
        <v>0</v>
      </c>
      <c r="CS876" s="1002">
        <f t="shared" si="3275"/>
        <v>0</v>
      </c>
      <c r="CT876" s="1002">
        <f t="shared" si="3275"/>
        <v>0</v>
      </c>
      <c r="CU876" s="1003">
        <f t="shared" si="3275"/>
        <v>0</v>
      </c>
      <c r="CV876" s="1003">
        <f t="shared" si="3275"/>
        <v>0</v>
      </c>
      <c r="CW876" s="1003">
        <f t="shared" si="3275"/>
        <v>0</v>
      </c>
      <c r="CX876" s="1002">
        <f t="shared" si="3275"/>
        <v>0</v>
      </c>
      <c r="CY876" s="1002">
        <f t="shared" si="3275"/>
        <v>0</v>
      </c>
      <c r="CZ876" s="1002">
        <f t="shared" si="3275"/>
        <v>0</v>
      </c>
      <c r="DA876" s="1002">
        <f t="shared" si="3275"/>
        <v>0</v>
      </c>
      <c r="DB876" s="1002" t="str">
        <f t="shared" si="3275"/>
        <v/>
      </c>
      <c r="DC876" s="1001" t="str">
        <f t="shared" si="3268"/>
        <v/>
      </c>
      <c r="DD876" s="1036" t="str">
        <f t="shared" si="3188"/>
        <v/>
      </c>
      <c r="DE876" s="635">
        <f t="shared" si="3189"/>
        <v>10</v>
      </c>
      <c r="DF876" s="95">
        <f t="shared" si="3190"/>
        <v>10</v>
      </c>
      <c r="DG876" s="95">
        <f t="shared" si="3191"/>
        <v>10</v>
      </c>
      <c r="DH876" s="95">
        <f t="shared" si="3192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1">SUM(C578)</f>
        <v>0</v>
      </c>
      <c r="D877" s="908">
        <f t="shared" si="3281"/>
        <v>0</v>
      </c>
      <c r="E877" s="908">
        <f t="shared" si="3281"/>
        <v>0</v>
      </c>
      <c r="F877" s="908">
        <f t="shared" si="3281"/>
        <v>0</v>
      </c>
      <c r="G877" s="908">
        <f t="shared" si="3281"/>
        <v>0</v>
      </c>
      <c r="H877" s="908">
        <f t="shared" si="3281"/>
        <v>0</v>
      </c>
      <c r="I877" s="908">
        <f t="shared" si="3281"/>
        <v>0</v>
      </c>
      <c r="J877" s="908">
        <f t="shared" si="3281"/>
        <v>0</v>
      </c>
      <c r="K877" s="908">
        <f t="shared" si="3281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2">SUM(U578)</f>
        <v>0</v>
      </c>
      <c r="V877" s="908">
        <f t="shared" si="3282"/>
        <v>0</v>
      </c>
      <c r="W877" s="908">
        <f t="shared" si="3282"/>
        <v>0</v>
      </c>
      <c r="X877" s="908">
        <f t="shared" si="3282"/>
        <v>0</v>
      </c>
      <c r="Y877" s="908">
        <f t="shared" si="3282"/>
        <v>0</v>
      </c>
      <c r="Z877" s="908">
        <f t="shared" si="3282"/>
        <v>0</v>
      </c>
      <c r="AA877" s="908">
        <f t="shared" si="3282"/>
        <v>0</v>
      </c>
      <c r="AB877" s="908">
        <f t="shared" si="3282"/>
        <v>0</v>
      </c>
      <c r="AC877" s="908">
        <f t="shared" si="3282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3">SUM(AM578)</f>
        <v>0</v>
      </c>
      <c r="AN877" s="908">
        <f t="shared" si="3283"/>
        <v>0</v>
      </c>
      <c r="AO877" s="908">
        <f t="shared" si="3283"/>
        <v>0</v>
      </c>
      <c r="AP877" s="908">
        <f t="shared" si="3283"/>
        <v>0</v>
      </c>
      <c r="AQ877" s="908">
        <f t="shared" si="3283"/>
        <v>0</v>
      </c>
      <c r="AR877" s="908">
        <f t="shared" si="3283"/>
        <v>0</v>
      </c>
      <c r="AS877" s="908">
        <f t="shared" si="3283"/>
        <v>0</v>
      </c>
      <c r="AT877" s="908">
        <f t="shared" si="3283"/>
        <v>0</v>
      </c>
      <c r="AU877" s="908">
        <f t="shared" si="3283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4">SUM(BE578)</f>
        <v>0</v>
      </c>
      <c r="BF877" s="908">
        <f t="shared" si="3284"/>
        <v>0</v>
      </c>
      <c r="BG877" s="908">
        <f t="shared" si="3284"/>
        <v>0</v>
      </c>
      <c r="BH877" s="908">
        <f t="shared" si="3284"/>
        <v>0</v>
      </c>
      <c r="BI877" s="908">
        <f t="shared" si="3284"/>
        <v>0</v>
      </c>
      <c r="BJ877" s="908">
        <f t="shared" si="3284"/>
        <v>0</v>
      </c>
      <c r="BK877" s="908">
        <f t="shared" si="3284"/>
        <v>0</v>
      </c>
      <c r="BL877" s="908">
        <f t="shared" si="3284"/>
        <v>0</v>
      </c>
      <c r="BM877" s="908">
        <f t="shared" si="3284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5">SUM(BV578)</f>
        <v>0</v>
      </c>
      <c r="BW877" s="908">
        <f t="shared" si="3285"/>
        <v>0</v>
      </c>
      <c r="BX877" s="908">
        <f t="shared" si="3285"/>
        <v>0</v>
      </c>
      <c r="BY877" s="908">
        <f t="shared" si="3285"/>
        <v>0</v>
      </c>
      <c r="BZ877" s="607">
        <f t="shared" si="3182"/>
        <v>0</v>
      </c>
      <c r="CA877" s="607">
        <f t="shared" si="3183"/>
        <v>0</v>
      </c>
      <c r="CB877" s="607">
        <f t="shared" si="3184"/>
        <v>0</v>
      </c>
      <c r="CC877" s="673">
        <f t="shared" si="3185"/>
        <v>0</v>
      </c>
      <c r="CD877" s="991">
        <f t="shared" si="3274"/>
        <v>0</v>
      </c>
      <c r="CE877" s="992">
        <f t="shared" si="3274"/>
        <v>0</v>
      </c>
      <c r="CF877" s="992">
        <f t="shared" si="3274"/>
        <v>0</v>
      </c>
      <c r="CG877" s="992">
        <f t="shared" si="3274"/>
        <v>0</v>
      </c>
      <c r="CH877" s="993">
        <f t="shared" si="3274"/>
        <v>0</v>
      </c>
      <c r="CI877" s="993">
        <f t="shared" si="3274"/>
        <v>0</v>
      </c>
      <c r="CJ877" s="992">
        <f t="shared" si="3274"/>
        <v>0</v>
      </c>
      <c r="CK877" s="992">
        <f t="shared" si="3274"/>
        <v>0</v>
      </c>
      <c r="CL877" s="992">
        <f t="shared" si="3274"/>
        <v>0</v>
      </c>
      <c r="CM877" s="991">
        <f t="shared" si="3274"/>
        <v>0</v>
      </c>
      <c r="CN877" s="1036" t="str">
        <f t="shared" si="3275"/>
        <v/>
      </c>
      <c r="CO877" s="1001" t="str">
        <f t="shared" si="3275"/>
        <v/>
      </c>
      <c r="CP877" s="1002" t="str">
        <f t="shared" si="3275"/>
        <v/>
      </c>
      <c r="CQ877" s="1002" t="str">
        <f t="shared" si="3275"/>
        <v/>
      </c>
      <c r="CR877" s="1002">
        <f t="shared" si="3275"/>
        <v>0</v>
      </c>
      <c r="CS877" s="1002">
        <f t="shared" si="3275"/>
        <v>0</v>
      </c>
      <c r="CT877" s="1002">
        <f t="shared" si="3275"/>
        <v>0</v>
      </c>
      <c r="CU877" s="1003">
        <f t="shared" si="3275"/>
        <v>0</v>
      </c>
      <c r="CV877" s="1003">
        <f t="shared" si="3275"/>
        <v>0</v>
      </c>
      <c r="CW877" s="1003">
        <f t="shared" si="3275"/>
        <v>0</v>
      </c>
      <c r="CX877" s="1002">
        <f t="shared" si="3275"/>
        <v>0</v>
      </c>
      <c r="CY877" s="1002">
        <f t="shared" si="3275"/>
        <v>0</v>
      </c>
      <c r="CZ877" s="1002">
        <f t="shared" si="3275"/>
        <v>0</v>
      </c>
      <c r="DA877" s="1002">
        <f t="shared" si="3275"/>
        <v>0</v>
      </c>
      <c r="DB877" s="1002" t="str">
        <f t="shared" si="3275"/>
        <v/>
      </c>
      <c r="DC877" s="1001" t="str">
        <f t="shared" si="3268"/>
        <v/>
      </c>
      <c r="DD877" s="1036" t="str">
        <f t="shared" si="3188"/>
        <v/>
      </c>
      <c r="DE877" s="635">
        <f t="shared" si="3189"/>
        <v>10</v>
      </c>
      <c r="DF877" s="95">
        <f t="shared" si="3190"/>
        <v>10</v>
      </c>
      <c r="DG877" s="95">
        <f t="shared" si="3191"/>
        <v>10</v>
      </c>
      <c r="DH877" s="95">
        <f t="shared" si="3192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6">SUM(C584)</f>
        <v>0</v>
      </c>
      <c r="D878" s="908">
        <f t="shared" si="3286"/>
        <v>0</v>
      </c>
      <c r="E878" s="908">
        <f t="shared" si="3286"/>
        <v>0</v>
      </c>
      <c r="F878" s="908">
        <f t="shared" si="3286"/>
        <v>0</v>
      </c>
      <c r="G878" s="908">
        <f t="shared" si="3286"/>
        <v>0</v>
      </c>
      <c r="H878" s="908">
        <f t="shared" si="3286"/>
        <v>0</v>
      </c>
      <c r="I878" s="908">
        <f t="shared" si="3286"/>
        <v>0</v>
      </c>
      <c r="J878" s="908">
        <f t="shared" si="3286"/>
        <v>0</v>
      </c>
      <c r="K878" s="908">
        <f t="shared" si="3286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7">SUM(U584)</f>
        <v>0</v>
      </c>
      <c r="V878" s="908">
        <f t="shared" si="3287"/>
        <v>0</v>
      </c>
      <c r="W878" s="908">
        <f t="shared" si="3287"/>
        <v>0</v>
      </c>
      <c r="X878" s="908">
        <f t="shared" si="3287"/>
        <v>0</v>
      </c>
      <c r="Y878" s="908">
        <f t="shared" si="3287"/>
        <v>0</v>
      </c>
      <c r="Z878" s="908">
        <f t="shared" si="3287"/>
        <v>0</v>
      </c>
      <c r="AA878" s="908">
        <f t="shared" si="3287"/>
        <v>0</v>
      </c>
      <c r="AB878" s="908">
        <f t="shared" si="3287"/>
        <v>0</v>
      </c>
      <c r="AC878" s="908">
        <f t="shared" si="3287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8">SUM(AM584)</f>
        <v>0</v>
      </c>
      <c r="AN878" s="908">
        <f t="shared" si="3288"/>
        <v>0</v>
      </c>
      <c r="AO878" s="908">
        <f t="shared" si="3288"/>
        <v>0</v>
      </c>
      <c r="AP878" s="908">
        <f t="shared" si="3288"/>
        <v>0</v>
      </c>
      <c r="AQ878" s="908">
        <f t="shared" si="3288"/>
        <v>0</v>
      </c>
      <c r="AR878" s="908">
        <f t="shared" si="3288"/>
        <v>0</v>
      </c>
      <c r="AS878" s="908">
        <f t="shared" si="3288"/>
        <v>0</v>
      </c>
      <c r="AT878" s="908">
        <f t="shared" si="3288"/>
        <v>0</v>
      </c>
      <c r="AU878" s="908">
        <f t="shared" si="3288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89">SUM(BE584)</f>
        <v>0</v>
      </c>
      <c r="BF878" s="908">
        <f t="shared" si="3289"/>
        <v>0</v>
      </c>
      <c r="BG878" s="908">
        <f t="shared" si="3289"/>
        <v>0</v>
      </c>
      <c r="BH878" s="908">
        <f t="shared" si="3289"/>
        <v>0</v>
      </c>
      <c r="BI878" s="908">
        <f t="shared" si="3289"/>
        <v>0</v>
      </c>
      <c r="BJ878" s="908">
        <f t="shared" si="3289"/>
        <v>0</v>
      </c>
      <c r="BK878" s="908">
        <f t="shared" si="3289"/>
        <v>0</v>
      </c>
      <c r="BL878" s="908">
        <f t="shared" si="3289"/>
        <v>0</v>
      </c>
      <c r="BM878" s="908">
        <f t="shared" si="3289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0">SUM(BV584)</f>
        <v>0</v>
      </c>
      <c r="BW878" s="908">
        <f t="shared" si="3290"/>
        <v>0</v>
      </c>
      <c r="BX878" s="908">
        <f t="shared" si="3290"/>
        <v>0</v>
      </c>
      <c r="BY878" s="908">
        <f t="shared" si="3290"/>
        <v>0</v>
      </c>
      <c r="BZ878" s="607">
        <f t="shared" si="3182"/>
        <v>0</v>
      </c>
      <c r="CA878" s="607">
        <f t="shared" si="3183"/>
        <v>0</v>
      </c>
      <c r="CB878" s="607">
        <f t="shared" si="3184"/>
        <v>0</v>
      </c>
      <c r="CC878" s="673">
        <f t="shared" si="3185"/>
        <v>0</v>
      </c>
      <c r="CD878" s="991">
        <f t="shared" si="3274"/>
        <v>0</v>
      </c>
      <c r="CE878" s="992">
        <f t="shared" si="3274"/>
        <v>0</v>
      </c>
      <c r="CF878" s="992">
        <f t="shared" si="3274"/>
        <v>0</v>
      </c>
      <c r="CG878" s="992">
        <f t="shared" si="3274"/>
        <v>0</v>
      </c>
      <c r="CH878" s="993">
        <f t="shared" si="3274"/>
        <v>0</v>
      </c>
      <c r="CI878" s="993">
        <f t="shared" si="3274"/>
        <v>0</v>
      </c>
      <c r="CJ878" s="992">
        <f t="shared" si="3274"/>
        <v>0</v>
      </c>
      <c r="CK878" s="992">
        <f t="shared" si="3274"/>
        <v>0</v>
      </c>
      <c r="CL878" s="992">
        <f t="shared" si="3274"/>
        <v>0</v>
      </c>
      <c r="CM878" s="991">
        <f t="shared" si="3274"/>
        <v>0</v>
      </c>
      <c r="CN878" s="1036" t="str">
        <f t="shared" si="3275"/>
        <v/>
      </c>
      <c r="CO878" s="1001" t="str">
        <f t="shared" si="3275"/>
        <v/>
      </c>
      <c r="CP878" s="1002" t="str">
        <f t="shared" si="3275"/>
        <v/>
      </c>
      <c r="CQ878" s="1002" t="str">
        <f t="shared" si="3275"/>
        <v/>
      </c>
      <c r="CR878" s="1002">
        <f t="shared" si="3275"/>
        <v>0</v>
      </c>
      <c r="CS878" s="1002">
        <f t="shared" si="3275"/>
        <v>0</v>
      </c>
      <c r="CT878" s="1002">
        <f t="shared" si="3275"/>
        <v>0</v>
      </c>
      <c r="CU878" s="1003">
        <f t="shared" si="3275"/>
        <v>0</v>
      </c>
      <c r="CV878" s="1003">
        <f t="shared" si="3275"/>
        <v>0</v>
      </c>
      <c r="CW878" s="1003">
        <f t="shared" si="3275"/>
        <v>0</v>
      </c>
      <c r="CX878" s="1002">
        <f t="shared" si="3275"/>
        <v>0</v>
      </c>
      <c r="CY878" s="1002">
        <f t="shared" si="3275"/>
        <v>0</v>
      </c>
      <c r="CZ878" s="1002">
        <f t="shared" si="3275"/>
        <v>0</v>
      </c>
      <c r="DA878" s="1002">
        <f t="shared" si="3275"/>
        <v>0</v>
      </c>
      <c r="DB878" s="1002" t="str">
        <f t="shared" si="3275"/>
        <v/>
      </c>
      <c r="DC878" s="1001" t="str">
        <f t="shared" si="3268"/>
        <v/>
      </c>
      <c r="DD878" s="1036" t="str">
        <f t="shared" si="3188"/>
        <v/>
      </c>
      <c r="DE878" s="635">
        <f t="shared" si="3189"/>
        <v>10</v>
      </c>
      <c r="DF878" s="95">
        <f t="shared" si="3190"/>
        <v>10</v>
      </c>
      <c r="DG878" s="95">
        <f t="shared" si="3191"/>
        <v>10</v>
      </c>
      <c r="DH878" s="95">
        <f t="shared" si="3192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1">SUM(C590)</f>
        <v>0</v>
      </c>
      <c r="D879" s="908">
        <f t="shared" si="3291"/>
        <v>0</v>
      </c>
      <c r="E879" s="908">
        <f t="shared" si="3291"/>
        <v>0</v>
      </c>
      <c r="F879" s="908">
        <f t="shared" si="3291"/>
        <v>0</v>
      </c>
      <c r="G879" s="908">
        <f t="shared" si="3291"/>
        <v>0</v>
      </c>
      <c r="H879" s="908">
        <f t="shared" si="3291"/>
        <v>0</v>
      </c>
      <c r="I879" s="908">
        <f t="shared" si="3291"/>
        <v>0</v>
      </c>
      <c r="J879" s="908">
        <f t="shared" si="3291"/>
        <v>0</v>
      </c>
      <c r="K879" s="908">
        <f t="shared" si="3291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2">SUM(U590)</f>
        <v>0</v>
      </c>
      <c r="V879" s="908">
        <f t="shared" si="3292"/>
        <v>0</v>
      </c>
      <c r="W879" s="908">
        <f t="shared" si="3292"/>
        <v>0</v>
      </c>
      <c r="X879" s="908">
        <f t="shared" si="3292"/>
        <v>0</v>
      </c>
      <c r="Y879" s="908">
        <f t="shared" si="3292"/>
        <v>0</v>
      </c>
      <c r="Z879" s="908">
        <f t="shared" si="3292"/>
        <v>0</v>
      </c>
      <c r="AA879" s="908">
        <f t="shared" si="3292"/>
        <v>0</v>
      </c>
      <c r="AB879" s="908">
        <f t="shared" si="3292"/>
        <v>0</v>
      </c>
      <c r="AC879" s="908">
        <f t="shared" si="3292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3">SUM(AM590)</f>
        <v>0</v>
      </c>
      <c r="AN879" s="908">
        <f t="shared" si="3293"/>
        <v>0</v>
      </c>
      <c r="AO879" s="908">
        <f t="shared" si="3293"/>
        <v>0</v>
      </c>
      <c r="AP879" s="908">
        <f t="shared" si="3293"/>
        <v>0</v>
      </c>
      <c r="AQ879" s="908">
        <f t="shared" si="3293"/>
        <v>0</v>
      </c>
      <c r="AR879" s="908">
        <f t="shared" si="3293"/>
        <v>0</v>
      </c>
      <c r="AS879" s="908">
        <f t="shared" si="3293"/>
        <v>0</v>
      </c>
      <c r="AT879" s="908">
        <f t="shared" si="3293"/>
        <v>0</v>
      </c>
      <c r="AU879" s="908">
        <f t="shared" si="3293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4">SUM(BE590)</f>
        <v>0</v>
      </c>
      <c r="BF879" s="908">
        <f t="shared" si="3294"/>
        <v>0</v>
      </c>
      <c r="BG879" s="908">
        <f t="shared" si="3294"/>
        <v>0</v>
      </c>
      <c r="BH879" s="908">
        <f t="shared" si="3294"/>
        <v>0</v>
      </c>
      <c r="BI879" s="908">
        <f t="shared" si="3294"/>
        <v>0</v>
      </c>
      <c r="BJ879" s="908">
        <f t="shared" si="3294"/>
        <v>0</v>
      </c>
      <c r="BK879" s="908">
        <f t="shared" si="3294"/>
        <v>0</v>
      </c>
      <c r="BL879" s="908">
        <f t="shared" si="3294"/>
        <v>0</v>
      </c>
      <c r="BM879" s="908">
        <f t="shared" si="3294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5">SUM(BV590)</f>
        <v>0</v>
      </c>
      <c r="BW879" s="908">
        <f t="shared" si="3295"/>
        <v>0</v>
      </c>
      <c r="BX879" s="908">
        <f t="shared" si="3295"/>
        <v>0</v>
      </c>
      <c r="BY879" s="908">
        <f t="shared" si="3295"/>
        <v>0</v>
      </c>
      <c r="BZ879" s="607">
        <f t="shared" si="3182"/>
        <v>0</v>
      </c>
      <c r="CA879" s="607">
        <f t="shared" si="3183"/>
        <v>0</v>
      </c>
      <c r="CB879" s="607">
        <f t="shared" si="3184"/>
        <v>0</v>
      </c>
      <c r="CC879" s="673">
        <f t="shared" si="3185"/>
        <v>0</v>
      </c>
      <c r="CD879" s="991">
        <f t="shared" si="3274"/>
        <v>0</v>
      </c>
      <c r="CE879" s="992">
        <f t="shared" si="3274"/>
        <v>0</v>
      </c>
      <c r="CF879" s="992">
        <f t="shared" si="3274"/>
        <v>0</v>
      </c>
      <c r="CG879" s="992">
        <f t="shared" si="3274"/>
        <v>0</v>
      </c>
      <c r="CH879" s="993">
        <f t="shared" si="3274"/>
        <v>0</v>
      </c>
      <c r="CI879" s="993">
        <f t="shared" si="3274"/>
        <v>0</v>
      </c>
      <c r="CJ879" s="992">
        <f t="shared" si="3274"/>
        <v>0</v>
      </c>
      <c r="CK879" s="992">
        <f t="shared" si="3274"/>
        <v>0</v>
      </c>
      <c r="CL879" s="992">
        <f t="shared" si="3274"/>
        <v>0</v>
      </c>
      <c r="CM879" s="991">
        <f t="shared" si="3274"/>
        <v>0</v>
      </c>
      <c r="CN879" s="1036" t="str">
        <f t="shared" si="3275"/>
        <v/>
      </c>
      <c r="CO879" s="1001" t="str">
        <f t="shared" si="3275"/>
        <v/>
      </c>
      <c r="CP879" s="1002" t="str">
        <f t="shared" si="3275"/>
        <v/>
      </c>
      <c r="CQ879" s="1002" t="str">
        <f t="shared" si="3275"/>
        <v/>
      </c>
      <c r="CR879" s="1002">
        <f t="shared" si="3275"/>
        <v>0</v>
      </c>
      <c r="CS879" s="1002">
        <f t="shared" si="3275"/>
        <v>0</v>
      </c>
      <c r="CT879" s="1002">
        <f t="shared" si="3275"/>
        <v>0</v>
      </c>
      <c r="CU879" s="1003">
        <f t="shared" si="3275"/>
        <v>0</v>
      </c>
      <c r="CV879" s="1003">
        <f t="shared" si="3275"/>
        <v>0</v>
      </c>
      <c r="CW879" s="1003">
        <f t="shared" si="3275"/>
        <v>0</v>
      </c>
      <c r="CX879" s="1002">
        <f t="shared" si="3275"/>
        <v>0</v>
      </c>
      <c r="CY879" s="1002">
        <f t="shared" si="3275"/>
        <v>0</v>
      </c>
      <c r="CZ879" s="1002">
        <f t="shared" si="3275"/>
        <v>0</v>
      </c>
      <c r="DA879" s="1002">
        <f t="shared" si="3275"/>
        <v>0</v>
      </c>
      <c r="DB879" s="1002" t="str">
        <f t="shared" si="3275"/>
        <v/>
      </c>
      <c r="DC879" s="1001" t="str">
        <f t="shared" si="3268"/>
        <v/>
      </c>
      <c r="DD879" s="1036" t="str">
        <f t="shared" si="3188"/>
        <v/>
      </c>
      <c r="DE879" s="635">
        <f t="shared" si="3189"/>
        <v>10</v>
      </c>
      <c r="DF879" s="95">
        <f t="shared" si="3190"/>
        <v>10</v>
      </c>
      <c r="DG879" s="95">
        <f t="shared" si="3191"/>
        <v>10</v>
      </c>
      <c r="DH879" s="95">
        <f t="shared" si="3192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6">SUM(C597)</f>
        <v>0</v>
      </c>
      <c r="D880" s="786">
        <f t="shared" si="3296"/>
        <v>0</v>
      </c>
      <c r="E880" s="786">
        <f t="shared" si="3296"/>
        <v>0</v>
      </c>
      <c r="F880" s="786">
        <f t="shared" si="3296"/>
        <v>0</v>
      </c>
      <c r="G880" s="786">
        <f t="shared" si="3296"/>
        <v>0</v>
      </c>
      <c r="H880" s="786">
        <f t="shared" si="3296"/>
        <v>0</v>
      </c>
      <c r="I880" s="786">
        <f t="shared" si="3296"/>
        <v>0</v>
      </c>
      <c r="J880" s="786">
        <f t="shared" si="3296"/>
        <v>0</v>
      </c>
      <c r="K880" s="786">
        <f t="shared" si="3296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7">SUM(U597)</f>
        <v>0</v>
      </c>
      <c r="V880" s="786">
        <f t="shared" si="3297"/>
        <v>0</v>
      </c>
      <c r="W880" s="786">
        <f t="shared" si="3297"/>
        <v>0</v>
      </c>
      <c r="X880" s="786">
        <f t="shared" si="3297"/>
        <v>0</v>
      </c>
      <c r="Y880" s="786">
        <f t="shared" si="3297"/>
        <v>0</v>
      </c>
      <c r="Z880" s="786">
        <f t="shared" si="3297"/>
        <v>0</v>
      </c>
      <c r="AA880" s="786">
        <f t="shared" si="3297"/>
        <v>0</v>
      </c>
      <c r="AB880" s="786">
        <f t="shared" si="3297"/>
        <v>0</v>
      </c>
      <c r="AC880" s="786">
        <f t="shared" si="3297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8">SUM(AM597)</f>
        <v>0</v>
      </c>
      <c r="AN880" s="786">
        <f t="shared" si="3298"/>
        <v>0</v>
      </c>
      <c r="AO880" s="786">
        <f t="shared" si="3298"/>
        <v>0</v>
      </c>
      <c r="AP880" s="786">
        <f t="shared" si="3298"/>
        <v>0</v>
      </c>
      <c r="AQ880" s="786">
        <f t="shared" si="3298"/>
        <v>0</v>
      </c>
      <c r="AR880" s="786">
        <f t="shared" si="3298"/>
        <v>0</v>
      </c>
      <c r="AS880" s="786">
        <f t="shared" si="3298"/>
        <v>0</v>
      </c>
      <c r="AT880" s="786">
        <f t="shared" si="3298"/>
        <v>0</v>
      </c>
      <c r="AU880" s="786">
        <f t="shared" si="3298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99">SUM(BE597)</f>
        <v>0</v>
      </c>
      <c r="BF880" s="786">
        <f t="shared" si="3299"/>
        <v>0</v>
      </c>
      <c r="BG880" s="786">
        <f t="shared" si="3299"/>
        <v>0</v>
      </c>
      <c r="BH880" s="786">
        <f t="shared" si="3299"/>
        <v>0</v>
      </c>
      <c r="BI880" s="786">
        <f t="shared" si="3299"/>
        <v>0</v>
      </c>
      <c r="BJ880" s="786">
        <f t="shared" si="3299"/>
        <v>0</v>
      </c>
      <c r="BK880" s="786">
        <f t="shared" si="3299"/>
        <v>0</v>
      </c>
      <c r="BL880" s="786">
        <f t="shared" si="3299"/>
        <v>0</v>
      </c>
      <c r="BM880" s="786">
        <f t="shared" si="3299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0">SUM(BV597)</f>
        <v>0</v>
      </c>
      <c r="BW880" s="786">
        <f t="shared" si="3300"/>
        <v>0</v>
      </c>
      <c r="BX880" s="786">
        <f t="shared" si="3300"/>
        <v>0</v>
      </c>
      <c r="BY880" s="786">
        <f t="shared" si="3300"/>
        <v>0</v>
      </c>
      <c r="BZ880" s="607">
        <f t="shared" si="3182"/>
        <v>0</v>
      </c>
      <c r="CA880" s="607">
        <f t="shared" si="3183"/>
        <v>0</v>
      </c>
      <c r="CB880" s="607">
        <f t="shared" si="3184"/>
        <v>0</v>
      </c>
      <c r="CC880" s="673">
        <f t="shared" si="3185"/>
        <v>0</v>
      </c>
      <c r="CD880" s="991">
        <f t="shared" si="3274"/>
        <v>0</v>
      </c>
      <c r="CE880" s="992">
        <f t="shared" si="3274"/>
        <v>0</v>
      </c>
      <c r="CF880" s="992">
        <f t="shared" si="3274"/>
        <v>0</v>
      </c>
      <c r="CG880" s="992">
        <f t="shared" si="3274"/>
        <v>0</v>
      </c>
      <c r="CH880" s="993">
        <f t="shared" si="3274"/>
        <v>0</v>
      </c>
      <c r="CI880" s="993">
        <f t="shared" si="3274"/>
        <v>0</v>
      </c>
      <c r="CJ880" s="992">
        <f t="shared" si="3274"/>
        <v>0</v>
      </c>
      <c r="CK880" s="992">
        <f t="shared" si="3274"/>
        <v>0</v>
      </c>
      <c r="CL880" s="992">
        <f t="shared" si="3274"/>
        <v>0</v>
      </c>
      <c r="CM880" s="991">
        <f t="shared" si="3274"/>
        <v>0</v>
      </c>
      <c r="CN880" s="1036" t="str">
        <f t="shared" si="3275"/>
        <v/>
      </c>
      <c r="CO880" s="1001" t="str">
        <f t="shared" si="3275"/>
        <v/>
      </c>
      <c r="CP880" s="1002" t="str">
        <f t="shared" si="3275"/>
        <v/>
      </c>
      <c r="CQ880" s="1002" t="str">
        <f t="shared" si="3275"/>
        <v/>
      </c>
      <c r="CR880" s="1002">
        <f t="shared" si="3275"/>
        <v>0</v>
      </c>
      <c r="CS880" s="1002">
        <f t="shared" si="3275"/>
        <v>0</v>
      </c>
      <c r="CT880" s="1002">
        <f t="shared" si="3275"/>
        <v>0</v>
      </c>
      <c r="CU880" s="1003">
        <f t="shared" si="3275"/>
        <v>0</v>
      </c>
      <c r="CV880" s="1003">
        <f t="shared" si="3275"/>
        <v>0</v>
      </c>
      <c r="CW880" s="1003">
        <f t="shared" si="3275"/>
        <v>0</v>
      </c>
      <c r="CX880" s="1002">
        <f t="shared" si="3275"/>
        <v>0</v>
      </c>
      <c r="CY880" s="1002">
        <f t="shared" si="3275"/>
        <v>0</v>
      </c>
      <c r="CZ880" s="1002">
        <f t="shared" si="3275"/>
        <v>0</v>
      </c>
      <c r="DA880" s="1002">
        <f t="shared" si="3275"/>
        <v>0</v>
      </c>
      <c r="DB880" s="1002" t="str">
        <f t="shared" si="3275"/>
        <v/>
      </c>
      <c r="DC880" s="1001" t="str">
        <f t="shared" si="3268"/>
        <v/>
      </c>
      <c r="DD880" s="1036" t="str">
        <f t="shared" si="3188"/>
        <v/>
      </c>
      <c r="DE880" s="635">
        <f t="shared" si="3189"/>
        <v>10</v>
      </c>
      <c r="DF880" s="95">
        <f t="shared" si="3190"/>
        <v>10</v>
      </c>
      <c r="DG880" s="95">
        <f t="shared" si="3191"/>
        <v>10</v>
      </c>
      <c r="DH880" s="95">
        <f t="shared" si="3192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1">SUM(C603)</f>
        <v>0</v>
      </c>
      <c r="D881" s="786">
        <f t="shared" si="3301"/>
        <v>0</v>
      </c>
      <c r="E881" s="786">
        <f t="shared" si="3301"/>
        <v>0</v>
      </c>
      <c r="F881" s="786">
        <f t="shared" si="3301"/>
        <v>0</v>
      </c>
      <c r="G881" s="786">
        <f t="shared" si="3301"/>
        <v>0</v>
      </c>
      <c r="H881" s="786">
        <f t="shared" si="3301"/>
        <v>0</v>
      </c>
      <c r="I881" s="786">
        <f t="shared" si="3301"/>
        <v>0</v>
      </c>
      <c r="J881" s="786">
        <f t="shared" si="3301"/>
        <v>0</v>
      </c>
      <c r="K881" s="786">
        <f t="shared" si="3301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2">SUM(U603)</f>
        <v>0</v>
      </c>
      <c r="V881" s="786">
        <f t="shared" si="3302"/>
        <v>0</v>
      </c>
      <c r="W881" s="786">
        <f t="shared" si="3302"/>
        <v>0</v>
      </c>
      <c r="X881" s="786">
        <f t="shared" si="3302"/>
        <v>0</v>
      </c>
      <c r="Y881" s="786">
        <f t="shared" si="3302"/>
        <v>0</v>
      </c>
      <c r="Z881" s="786">
        <f t="shared" si="3302"/>
        <v>0</v>
      </c>
      <c r="AA881" s="786">
        <f t="shared" si="3302"/>
        <v>0</v>
      </c>
      <c r="AB881" s="786">
        <f t="shared" si="3302"/>
        <v>0</v>
      </c>
      <c r="AC881" s="786">
        <f t="shared" si="3302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3">SUM(AM603)</f>
        <v>0</v>
      </c>
      <c r="AN881" s="786">
        <f t="shared" si="3303"/>
        <v>0</v>
      </c>
      <c r="AO881" s="786">
        <f t="shared" si="3303"/>
        <v>0</v>
      </c>
      <c r="AP881" s="786">
        <f t="shared" si="3303"/>
        <v>0</v>
      </c>
      <c r="AQ881" s="786">
        <f t="shared" si="3303"/>
        <v>0</v>
      </c>
      <c r="AR881" s="786">
        <f t="shared" si="3303"/>
        <v>0</v>
      </c>
      <c r="AS881" s="786">
        <f t="shared" si="3303"/>
        <v>0</v>
      </c>
      <c r="AT881" s="786">
        <f t="shared" si="3303"/>
        <v>0</v>
      </c>
      <c r="AU881" s="786">
        <f t="shared" si="3303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4">SUM(BE603)</f>
        <v>0</v>
      </c>
      <c r="BF881" s="786">
        <f t="shared" si="3304"/>
        <v>0</v>
      </c>
      <c r="BG881" s="786">
        <f t="shared" si="3304"/>
        <v>0</v>
      </c>
      <c r="BH881" s="786">
        <f t="shared" si="3304"/>
        <v>0</v>
      </c>
      <c r="BI881" s="786">
        <f t="shared" si="3304"/>
        <v>0</v>
      </c>
      <c r="BJ881" s="786">
        <f t="shared" si="3304"/>
        <v>0</v>
      </c>
      <c r="BK881" s="786">
        <f t="shared" si="3304"/>
        <v>0</v>
      </c>
      <c r="BL881" s="786">
        <f t="shared" si="3304"/>
        <v>0</v>
      </c>
      <c r="BM881" s="786">
        <f t="shared" si="3304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5">SUM(BV603)</f>
        <v>0</v>
      </c>
      <c r="BW881" s="786">
        <f t="shared" si="3305"/>
        <v>0</v>
      </c>
      <c r="BX881" s="786">
        <f t="shared" si="3305"/>
        <v>0</v>
      </c>
      <c r="BY881" s="786">
        <f t="shared" si="3305"/>
        <v>0</v>
      </c>
      <c r="BZ881" s="607">
        <f t="shared" si="3182"/>
        <v>0</v>
      </c>
      <c r="CA881" s="607">
        <f t="shared" si="3183"/>
        <v>0</v>
      </c>
      <c r="CB881" s="607">
        <f t="shared" si="3184"/>
        <v>0</v>
      </c>
      <c r="CC881" s="673">
        <f t="shared" si="3185"/>
        <v>0</v>
      </c>
      <c r="CD881" s="991">
        <f t="shared" si="3274"/>
        <v>0</v>
      </c>
      <c r="CE881" s="992">
        <f t="shared" si="3274"/>
        <v>0</v>
      </c>
      <c r="CF881" s="992">
        <f t="shared" si="3274"/>
        <v>0</v>
      </c>
      <c r="CG881" s="992">
        <f t="shared" si="3274"/>
        <v>0</v>
      </c>
      <c r="CH881" s="993">
        <f t="shared" si="3274"/>
        <v>0</v>
      </c>
      <c r="CI881" s="993">
        <f t="shared" si="3274"/>
        <v>0</v>
      </c>
      <c r="CJ881" s="992">
        <f t="shared" si="3274"/>
        <v>0</v>
      </c>
      <c r="CK881" s="992">
        <f t="shared" si="3274"/>
        <v>0</v>
      </c>
      <c r="CL881" s="992">
        <f t="shared" si="3274"/>
        <v>0</v>
      </c>
      <c r="CM881" s="991">
        <f t="shared" si="3274"/>
        <v>0</v>
      </c>
      <c r="CN881" s="1036" t="str">
        <f t="shared" si="3275"/>
        <v/>
      </c>
      <c r="CO881" s="1001" t="str">
        <f t="shared" si="3275"/>
        <v/>
      </c>
      <c r="CP881" s="1002" t="str">
        <f t="shared" si="3275"/>
        <v/>
      </c>
      <c r="CQ881" s="1002" t="str">
        <f t="shared" si="3275"/>
        <v/>
      </c>
      <c r="CR881" s="1002">
        <f t="shared" si="3275"/>
        <v>0</v>
      </c>
      <c r="CS881" s="1002">
        <f t="shared" si="3275"/>
        <v>0</v>
      </c>
      <c r="CT881" s="1002">
        <f t="shared" si="3275"/>
        <v>0</v>
      </c>
      <c r="CU881" s="1003">
        <f t="shared" si="3275"/>
        <v>0</v>
      </c>
      <c r="CV881" s="1003">
        <f t="shared" si="3275"/>
        <v>0</v>
      </c>
      <c r="CW881" s="1003">
        <f t="shared" si="3275"/>
        <v>0</v>
      </c>
      <c r="CX881" s="1002">
        <f t="shared" si="3275"/>
        <v>0</v>
      </c>
      <c r="CY881" s="1002">
        <f t="shared" si="3275"/>
        <v>0</v>
      </c>
      <c r="CZ881" s="1002">
        <f t="shared" si="3275"/>
        <v>0</v>
      </c>
      <c r="DA881" s="1002">
        <f t="shared" si="3275"/>
        <v>0</v>
      </c>
      <c r="DB881" s="1002" t="str">
        <f t="shared" si="3275"/>
        <v/>
      </c>
      <c r="DC881" s="1001" t="str">
        <f t="shared" si="3268"/>
        <v/>
      </c>
      <c r="DD881" s="1036" t="str">
        <f t="shared" si="3188"/>
        <v/>
      </c>
      <c r="DE881" s="635">
        <f t="shared" si="3189"/>
        <v>10</v>
      </c>
      <c r="DF881" s="95">
        <f t="shared" si="3190"/>
        <v>10</v>
      </c>
      <c r="DG881" s="95">
        <f t="shared" si="3191"/>
        <v>10</v>
      </c>
      <c r="DH881" s="95">
        <f t="shared" si="3192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6">SUM(C609)</f>
        <v>0</v>
      </c>
      <c r="D882" s="786">
        <f t="shared" si="3306"/>
        <v>0</v>
      </c>
      <c r="E882" s="786">
        <f t="shared" si="3306"/>
        <v>0</v>
      </c>
      <c r="F882" s="786">
        <f t="shared" si="3306"/>
        <v>0</v>
      </c>
      <c r="G882" s="786">
        <f t="shared" si="3306"/>
        <v>0</v>
      </c>
      <c r="H882" s="786">
        <f t="shared" si="3306"/>
        <v>0</v>
      </c>
      <c r="I882" s="786">
        <f t="shared" si="3306"/>
        <v>0</v>
      </c>
      <c r="J882" s="786">
        <f t="shared" si="3306"/>
        <v>0</v>
      </c>
      <c r="K882" s="786">
        <f t="shared" si="3306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7">SUM(U609)</f>
        <v>0</v>
      </c>
      <c r="V882" s="786">
        <f t="shared" si="3307"/>
        <v>0</v>
      </c>
      <c r="W882" s="786">
        <f t="shared" si="3307"/>
        <v>0</v>
      </c>
      <c r="X882" s="786">
        <f t="shared" si="3307"/>
        <v>0</v>
      </c>
      <c r="Y882" s="786">
        <f t="shared" si="3307"/>
        <v>0</v>
      </c>
      <c r="Z882" s="786">
        <f t="shared" si="3307"/>
        <v>0</v>
      </c>
      <c r="AA882" s="786">
        <f t="shared" si="3307"/>
        <v>0</v>
      </c>
      <c r="AB882" s="786">
        <f t="shared" si="3307"/>
        <v>0</v>
      </c>
      <c r="AC882" s="786">
        <f t="shared" si="3307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8">SUM(AM609)</f>
        <v>0</v>
      </c>
      <c r="AN882" s="786">
        <f t="shared" si="3308"/>
        <v>0</v>
      </c>
      <c r="AO882" s="786">
        <f t="shared" si="3308"/>
        <v>0</v>
      </c>
      <c r="AP882" s="786">
        <f t="shared" si="3308"/>
        <v>0</v>
      </c>
      <c r="AQ882" s="786">
        <f t="shared" si="3308"/>
        <v>0</v>
      </c>
      <c r="AR882" s="786">
        <f t="shared" si="3308"/>
        <v>0</v>
      </c>
      <c r="AS882" s="786">
        <f t="shared" si="3308"/>
        <v>0</v>
      </c>
      <c r="AT882" s="786">
        <f t="shared" si="3308"/>
        <v>0</v>
      </c>
      <c r="AU882" s="786">
        <f t="shared" si="3308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09">SUM(BE609)</f>
        <v>0</v>
      </c>
      <c r="BF882" s="786">
        <f t="shared" si="3309"/>
        <v>0</v>
      </c>
      <c r="BG882" s="786">
        <f t="shared" si="3309"/>
        <v>0</v>
      </c>
      <c r="BH882" s="786">
        <f t="shared" si="3309"/>
        <v>0</v>
      </c>
      <c r="BI882" s="786">
        <f t="shared" si="3309"/>
        <v>0</v>
      </c>
      <c r="BJ882" s="786">
        <f t="shared" si="3309"/>
        <v>0</v>
      </c>
      <c r="BK882" s="786">
        <f t="shared" si="3309"/>
        <v>0</v>
      </c>
      <c r="BL882" s="786">
        <f t="shared" si="3309"/>
        <v>0</v>
      </c>
      <c r="BM882" s="786">
        <f t="shared" si="3309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0">SUM(BV609)</f>
        <v>0</v>
      </c>
      <c r="BW882" s="786">
        <f t="shared" si="3310"/>
        <v>0</v>
      </c>
      <c r="BX882" s="786">
        <f t="shared" si="3310"/>
        <v>0</v>
      </c>
      <c r="BY882" s="786">
        <f t="shared" si="3310"/>
        <v>0</v>
      </c>
      <c r="BZ882" s="607">
        <f t="shared" si="3182"/>
        <v>0</v>
      </c>
      <c r="CA882" s="607">
        <f t="shared" si="3183"/>
        <v>0</v>
      </c>
      <c r="CB882" s="607">
        <f t="shared" si="3184"/>
        <v>0</v>
      </c>
      <c r="CC882" s="673">
        <f t="shared" si="3185"/>
        <v>0</v>
      </c>
      <c r="CD882" s="991">
        <f t="shared" si="3274"/>
        <v>0</v>
      </c>
      <c r="CE882" s="992">
        <f t="shared" si="3274"/>
        <v>0</v>
      </c>
      <c r="CF882" s="992">
        <f t="shared" si="3274"/>
        <v>0</v>
      </c>
      <c r="CG882" s="992">
        <f t="shared" si="3274"/>
        <v>0</v>
      </c>
      <c r="CH882" s="993">
        <f t="shared" si="3274"/>
        <v>0</v>
      </c>
      <c r="CI882" s="993">
        <f t="shared" si="3274"/>
        <v>0</v>
      </c>
      <c r="CJ882" s="992">
        <f t="shared" si="3274"/>
        <v>0</v>
      </c>
      <c r="CK882" s="992">
        <f t="shared" si="3274"/>
        <v>0</v>
      </c>
      <c r="CL882" s="992">
        <f t="shared" si="3274"/>
        <v>0</v>
      </c>
      <c r="CM882" s="991">
        <f t="shared" si="3274"/>
        <v>0</v>
      </c>
      <c r="CN882" s="1036" t="str">
        <f t="shared" si="3275"/>
        <v/>
      </c>
      <c r="CO882" s="1001" t="str">
        <f t="shared" si="3275"/>
        <v/>
      </c>
      <c r="CP882" s="1002" t="str">
        <f t="shared" si="3275"/>
        <v/>
      </c>
      <c r="CQ882" s="1002" t="str">
        <f t="shared" si="3275"/>
        <v/>
      </c>
      <c r="CR882" s="1002">
        <f t="shared" si="3275"/>
        <v>0</v>
      </c>
      <c r="CS882" s="1002">
        <f t="shared" si="3275"/>
        <v>0</v>
      </c>
      <c r="CT882" s="1002">
        <f t="shared" si="3275"/>
        <v>0</v>
      </c>
      <c r="CU882" s="1003">
        <f t="shared" si="3275"/>
        <v>0</v>
      </c>
      <c r="CV882" s="1003">
        <f t="shared" si="3275"/>
        <v>0</v>
      </c>
      <c r="CW882" s="1003">
        <f t="shared" si="3275"/>
        <v>0</v>
      </c>
      <c r="CX882" s="1002">
        <f t="shared" si="3275"/>
        <v>0</v>
      </c>
      <c r="CY882" s="1002">
        <f t="shared" si="3275"/>
        <v>0</v>
      </c>
      <c r="CZ882" s="1002">
        <f t="shared" si="3275"/>
        <v>0</v>
      </c>
      <c r="DA882" s="1002">
        <f t="shared" si="3275"/>
        <v>0</v>
      </c>
      <c r="DB882" s="1002" t="str">
        <f t="shared" si="3275"/>
        <v/>
      </c>
      <c r="DC882" s="1001" t="str">
        <f t="shared" si="3268"/>
        <v/>
      </c>
      <c r="DD882" s="1036" t="str">
        <f t="shared" si="3188"/>
        <v/>
      </c>
      <c r="DE882" s="635">
        <f t="shared" si="3189"/>
        <v>10</v>
      </c>
      <c r="DF882" s="95">
        <f t="shared" si="3190"/>
        <v>10</v>
      </c>
      <c r="DG882" s="95">
        <f t="shared" si="3191"/>
        <v>10</v>
      </c>
      <c r="DH882" s="95">
        <f t="shared" si="3192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1">SUM(C615)</f>
        <v>0</v>
      </c>
      <c r="D883" s="786">
        <f t="shared" si="3311"/>
        <v>0</v>
      </c>
      <c r="E883" s="786">
        <f t="shared" si="3311"/>
        <v>0</v>
      </c>
      <c r="F883" s="786">
        <f t="shared" si="3311"/>
        <v>0</v>
      </c>
      <c r="G883" s="786">
        <f t="shared" si="3311"/>
        <v>0</v>
      </c>
      <c r="H883" s="786">
        <f t="shared" si="3311"/>
        <v>0</v>
      </c>
      <c r="I883" s="786">
        <f t="shared" si="3311"/>
        <v>0</v>
      </c>
      <c r="J883" s="786">
        <f t="shared" si="3311"/>
        <v>0</v>
      </c>
      <c r="K883" s="786">
        <f t="shared" si="3311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2">SUM(U615)</f>
        <v>0</v>
      </c>
      <c r="V883" s="786">
        <f t="shared" si="3312"/>
        <v>0</v>
      </c>
      <c r="W883" s="786">
        <f t="shared" si="3312"/>
        <v>0</v>
      </c>
      <c r="X883" s="786">
        <f t="shared" si="3312"/>
        <v>0</v>
      </c>
      <c r="Y883" s="786">
        <f t="shared" si="3312"/>
        <v>0</v>
      </c>
      <c r="Z883" s="786">
        <f t="shared" si="3312"/>
        <v>0</v>
      </c>
      <c r="AA883" s="786">
        <f t="shared" si="3312"/>
        <v>0</v>
      </c>
      <c r="AB883" s="786">
        <f t="shared" si="3312"/>
        <v>0</v>
      </c>
      <c r="AC883" s="786">
        <f t="shared" si="3312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3">SUM(AM615)</f>
        <v>0</v>
      </c>
      <c r="AN883" s="786">
        <f t="shared" si="3313"/>
        <v>0</v>
      </c>
      <c r="AO883" s="786">
        <f t="shared" si="3313"/>
        <v>0</v>
      </c>
      <c r="AP883" s="786">
        <f t="shared" si="3313"/>
        <v>0</v>
      </c>
      <c r="AQ883" s="786">
        <f t="shared" si="3313"/>
        <v>0</v>
      </c>
      <c r="AR883" s="786">
        <f t="shared" si="3313"/>
        <v>0</v>
      </c>
      <c r="AS883" s="786">
        <f t="shared" si="3313"/>
        <v>0</v>
      </c>
      <c r="AT883" s="786">
        <f t="shared" si="3313"/>
        <v>0</v>
      </c>
      <c r="AU883" s="786">
        <f t="shared" si="3313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4">SUM(BE615)</f>
        <v>0</v>
      </c>
      <c r="BF883" s="786">
        <f t="shared" si="3314"/>
        <v>0</v>
      </c>
      <c r="BG883" s="786">
        <f t="shared" si="3314"/>
        <v>0</v>
      </c>
      <c r="BH883" s="786">
        <f t="shared" si="3314"/>
        <v>0</v>
      </c>
      <c r="BI883" s="786">
        <f t="shared" si="3314"/>
        <v>0</v>
      </c>
      <c r="BJ883" s="786">
        <f t="shared" si="3314"/>
        <v>0</v>
      </c>
      <c r="BK883" s="786">
        <f t="shared" si="3314"/>
        <v>0</v>
      </c>
      <c r="BL883" s="786">
        <f t="shared" si="3314"/>
        <v>0</v>
      </c>
      <c r="BM883" s="786">
        <f t="shared" si="3314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5">SUM(BV615)</f>
        <v>0</v>
      </c>
      <c r="BW883" s="786">
        <f t="shared" si="3315"/>
        <v>0</v>
      </c>
      <c r="BX883" s="786">
        <f t="shared" si="3315"/>
        <v>0</v>
      </c>
      <c r="BY883" s="786">
        <f t="shared" si="3315"/>
        <v>0</v>
      </c>
      <c r="BZ883" s="607">
        <f t="shared" si="3182"/>
        <v>0</v>
      </c>
      <c r="CA883" s="607">
        <f t="shared" si="3183"/>
        <v>0</v>
      </c>
      <c r="CB883" s="607">
        <f t="shared" si="3184"/>
        <v>0</v>
      </c>
      <c r="CC883" s="673">
        <f t="shared" si="3185"/>
        <v>0</v>
      </c>
      <c r="CD883" s="991">
        <f t="shared" si="3274"/>
        <v>0</v>
      </c>
      <c r="CE883" s="992">
        <f t="shared" si="3274"/>
        <v>0</v>
      </c>
      <c r="CF883" s="992">
        <f t="shared" si="3274"/>
        <v>0</v>
      </c>
      <c r="CG883" s="992">
        <f t="shared" si="3274"/>
        <v>0</v>
      </c>
      <c r="CH883" s="993">
        <f t="shared" si="3274"/>
        <v>0</v>
      </c>
      <c r="CI883" s="993">
        <f t="shared" si="3274"/>
        <v>0</v>
      </c>
      <c r="CJ883" s="992">
        <f t="shared" si="3274"/>
        <v>0</v>
      </c>
      <c r="CK883" s="992">
        <f t="shared" si="3274"/>
        <v>0</v>
      </c>
      <c r="CL883" s="992">
        <f t="shared" si="3274"/>
        <v>0</v>
      </c>
      <c r="CM883" s="991">
        <f t="shared" si="3274"/>
        <v>0</v>
      </c>
      <c r="CN883" s="1036" t="str">
        <f t="shared" si="3275"/>
        <v/>
      </c>
      <c r="CO883" s="1001" t="str">
        <f t="shared" si="3275"/>
        <v/>
      </c>
      <c r="CP883" s="1002" t="str">
        <f t="shared" si="3275"/>
        <v/>
      </c>
      <c r="CQ883" s="1002" t="str">
        <f t="shared" si="3275"/>
        <v/>
      </c>
      <c r="CR883" s="1002">
        <f t="shared" si="3275"/>
        <v>0</v>
      </c>
      <c r="CS883" s="1002">
        <f t="shared" si="3275"/>
        <v>0</v>
      </c>
      <c r="CT883" s="1002">
        <f t="shared" si="3275"/>
        <v>0</v>
      </c>
      <c r="CU883" s="1003">
        <f t="shared" si="3275"/>
        <v>0</v>
      </c>
      <c r="CV883" s="1003">
        <f t="shared" si="3275"/>
        <v>0</v>
      </c>
      <c r="CW883" s="1003">
        <f t="shared" si="3275"/>
        <v>0</v>
      </c>
      <c r="CX883" s="1002">
        <f t="shared" si="3275"/>
        <v>0</v>
      </c>
      <c r="CY883" s="1002">
        <f t="shared" si="3275"/>
        <v>0</v>
      </c>
      <c r="CZ883" s="1002">
        <f t="shared" si="3275"/>
        <v>0</v>
      </c>
      <c r="DA883" s="1002">
        <f t="shared" si="3275"/>
        <v>0</v>
      </c>
      <c r="DB883" s="1002" t="str">
        <f t="shared" si="3275"/>
        <v/>
      </c>
      <c r="DC883" s="1001" t="str">
        <f t="shared" si="3268"/>
        <v/>
      </c>
      <c r="DD883" s="1036" t="str">
        <f t="shared" si="3188"/>
        <v/>
      </c>
      <c r="DE883" s="635">
        <f t="shared" si="3189"/>
        <v>10</v>
      </c>
      <c r="DF883" s="95">
        <f t="shared" si="3190"/>
        <v>10</v>
      </c>
      <c r="DG883" s="95">
        <f t="shared" si="3191"/>
        <v>10</v>
      </c>
      <c r="DH883" s="95">
        <f t="shared" si="3192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6">SUM(C621)</f>
        <v>0</v>
      </c>
      <c r="D884" s="786">
        <f t="shared" si="3316"/>
        <v>0</v>
      </c>
      <c r="E884" s="786">
        <f t="shared" si="3316"/>
        <v>0</v>
      </c>
      <c r="F884" s="786">
        <f t="shared" si="3316"/>
        <v>0</v>
      </c>
      <c r="G884" s="786">
        <f t="shared" si="3316"/>
        <v>0</v>
      </c>
      <c r="H884" s="786">
        <f t="shared" si="3316"/>
        <v>0</v>
      </c>
      <c r="I884" s="786">
        <f t="shared" si="3316"/>
        <v>0</v>
      </c>
      <c r="J884" s="786">
        <f t="shared" si="3316"/>
        <v>0</v>
      </c>
      <c r="K884" s="786">
        <f t="shared" si="3316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7">SUM(U621)</f>
        <v>0</v>
      </c>
      <c r="V884" s="786">
        <f t="shared" si="3317"/>
        <v>0</v>
      </c>
      <c r="W884" s="786">
        <f t="shared" si="3317"/>
        <v>0</v>
      </c>
      <c r="X884" s="786">
        <f t="shared" si="3317"/>
        <v>0</v>
      </c>
      <c r="Y884" s="786">
        <f t="shared" si="3317"/>
        <v>0</v>
      </c>
      <c r="Z884" s="786">
        <f t="shared" si="3317"/>
        <v>0</v>
      </c>
      <c r="AA884" s="786">
        <f t="shared" si="3317"/>
        <v>0</v>
      </c>
      <c r="AB884" s="786">
        <f t="shared" si="3317"/>
        <v>0</v>
      </c>
      <c r="AC884" s="786">
        <f t="shared" si="3317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8">SUM(AM621)</f>
        <v>0</v>
      </c>
      <c r="AN884" s="786">
        <f t="shared" si="3318"/>
        <v>0</v>
      </c>
      <c r="AO884" s="786">
        <f t="shared" si="3318"/>
        <v>0</v>
      </c>
      <c r="AP884" s="786">
        <f t="shared" si="3318"/>
        <v>0</v>
      </c>
      <c r="AQ884" s="786">
        <f t="shared" si="3318"/>
        <v>0</v>
      </c>
      <c r="AR884" s="786">
        <f t="shared" si="3318"/>
        <v>0</v>
      </c>
      <c r="AS884" s="786">
        <f t="shared" si="3318"/>
        <v>0</v>
      </c>
      <c r="AT884" s="786">
        <f t="shared" si="3318"/>
        <v>0</v>
      </c>
      <c r="AU884" s="786">
        <f t="shared" si="3318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19">SUM(BE621)</f>
        <v>0</v>
      </c>
      <c r="BF884" s="786">
        <f t="shared" si="3319"/>
        <v>0</v>
      </c>
      <c r="BG884" s="786">
        <f t="shared" si="3319"/>
        <v>0</v>
      </c>
      <c r="BH884" s="786">
        <f t="shared" si="3319"/>
        <v>0</v>
      </c>
      <c r="BI884" s="786">
        <f t="shared" si="3319"/>
        <v>0</v>
      </c>
      <c r="BJ884" s="786">
        <f t="shared" si="3319"/>
        <v>0</v>
      </c>
      <c r="BK884" s="786">
        <f t="shared" si="3319"/>
        <v>0</v>
      </c>
      <c r="BL884" s="786">
        <f t="shared" si="3319"/>
        <v>0</v>
      </c>
      <c r="BM884" s="786">
        <f t="shared" si="3319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0">SUM(BV621)</f>
        <v>0</v>
      </c>
      <c r="BW884" s="786">
        <f t="shared" si="3320"/>
        <v>0</v>
      </c>
      <c r="BX884" s="786">
        <f t="shared" si="3320"/>
        <v>0</v>
      </c>
      <c r="BY884" s="786">
        <f t="shared" si="3320"/>
        <v>0</v>
      </c>
      <c r="BZ884" s="607">
        <f t="shared" si="3182"/>
        <v>0</v>
      </c>
      <c r="CA884" s="607">
        <f t="shared" si="3183"/>
        <v>0</v>
      </c>
      <c r="CB884" s="607">
        <f t="shared" si="3184"/>
        <v>0</v>
      </c>
      <c r="CC884" s="673">
        <f t="shared" si="3185"/>
        <v>0</v>
      </c>
      <c r="CD884" s="991">
        <f t="shared" si="3274"/>
        <v>0</v>
      </c>
      <c r="CE884" s="992">
        <f t="shared" si="3274"/>
        <v>0</v>
      </c>
      <c r="CF884" s="992">
        <f t="shared" si="3274"/>
        <v>0</v>
      </c>
      <c r="CG884" s="992">
        <f t="shared" si="3274"/>
        <v>0</v>
      </c>
      <c r="CH884" s="993">
        <f t="shared" si="3274"/>
        <v>0</v>
      </c>
      <c r="CI884" s="993">
        <f t="shared" si="3274"/>
        <v>0</v>
      </c>
      <c r="CJ884" s="992">
        <f t="shared" si="3274"/>
        <v>0</v>
      </c>
      <c r="CK884" s="992">
        <f t="shared" si="3274"/>
        <v>0</v>
      </c>
      <c r="CL884" s="992">
        <f t="shared" si="3274"/>
        <v>0</v>
      </c>
      <c r="CM884" s="991">
        <f t="shared" si="3274"/>
        <v>0</v>
      </c>
      <c r="CN884" s="1036" t="str">
        <f t="shared" si="3275"/>
        <v/>
      </c>
      <c r="CO884" s="1001" t="str">
        <f t="shared" si="3275"/>
        <v/>
      </c>
      <c r="CP884" s="1002" t="str">
        <f t="shared" si="3275"/>
        <v/>
      </c>
      <c r="CQ884" s="1002" t="str">
        <f t="shared" si="3275"/>
        <v/>
      </c>
      <c r="CR884" s="1002">
        <f t="shared" si="3275"/>
        <v>0</v>
      </c>
      <c r="CS884" s="1002">
        <f t="shared" si="3275"/>
        <v>0</v>
      </c>
      <c r="CT884" s="1002">
        <f t="shared" si="3275"/>
        <v>0</v>
      </c>
      <c r="CU884" s="1003">
        <f t="shared" si="3275"/>
        <v>0</v>
      </c>
      <c r="CV884" s="1003">
        <f t="shared" si="3275"/>
        <v>0</v>
      </c>
      <c r="CW884" s="1003">
        <f t="shared" si="3275"/>
        <v>0</v>
      </c>
      <c r="CX884" s="1002">
        <f t="shared" si="3275"/>
        <v>0</v>
      </c>
      <c r="CY884" s="1002">
        <f t="shared" si="3275"/>
        <v>0</v>
      </c>
      <c r="CZ884" s="1002">
        <f t="shared" si="3275"/>
        <v>0</v>
      </c>
      <c r="DA884" s="1002">
        <f t="shared" si="3275"/>
        <v>0</v>
      </c>
      <c r="DB884" s="1002" t="str">
        <f t="shared" si="3275"/>
        <v/>
      </c>
      <c r="DC884" s="1001" t="str">
        <f t="shared" si="3268"/>
        <v/>
      </c>
      <c r="DD884" s="1036" t="str">
        <f t="shared" si="3188"/>
        <v/>
      </c>
      <c r="DE884" s="635">
        <f t="shared" si="3189"/>
        <v>10</v>
      </c>
      <c r="DF884" s="95">
        <f t="shared" si="3190"/>
        <v>10</v>
      </c>
      <c r="DG884" s="95">
        <f t="shared" si="3191"/>
        <v>10</v>
      </c>
      <c r="DH884" s="95">
        <f t="shared" si="3192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1">SUM(C627)</f>
        <v>0</v>
      </c>
      <c r="D885" s="786">
        <f t="shared" si="3321"/>
        <v>0</v>
      </c>
      <c r="E885" s="786">
        <f t="shared" si="3321"/>
        <v>0</v>
      </c>
      <c r="F885" s="786">
        <f t="shared" si="3321"/>
        <v>0</v>
      </c>
      <c r="G885" s="786">
        <f t="shared" si="3321"/>
        <v>0</v>
      </c>
      <c r="H885" s="786">
        <f t="shared" si="3321"/>
        <v>0</v>
      </c>
      <c r="I885" s="786">
        <f t="shared" si="3321"/>
        <v>0</v>
      </c>
      <c r="J885" s="786">
        <f t="shared" si="3321"/>
        <v>0</v>
      </c>
      <c r="K885" s="786">
        <f t="shared" si="3321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2">SUM(U627)</f>
        <v>0</v>
      </c>
      <c r="V885" s="786">
        <f t="shared" si="3322"/>
        <v>0</v>
      </c>
      <c r="W885" s="786">
        <f t="shared" si="3322"/>
        <v>0</v>
      </c>
      <c r="X885" s="786">
        <f t="shared" si="3322"/>
        <v>0</v>
      </c>
      <c r="Y885" s="786">
        <f t="shared" si="3322"/>
        <v>0</v>
      </c>
      <c r="Z885" s="786">
        <f t="shared" si="3322"/>
        <v>0</v>
      </c>
      <c r="AA885" s="786">
        <f t="shared" si="3322"/>
        <v>0</v>
      </c>
      <c r="AB885" s="786">
        <f t="shared" si="3322"/>
        <v>0</v>
      </c>
      <c r="AC885" s="786">
        <f t="shared" si="3322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3">SUM(AM627)</f>
        <v>0</v>
      </c>
      <c r="AN885" s="786">
        <f t="shared" si="3323"/>
        <v>0</v>
      </c>
      <c r="AO885" s="786">
        <f t="shared" si="3323"/>
        <v>0</v>
      </c>
      <c r="AP885" s="786">
        <f t="shared" si="3323"/>
        <v>0</v>
      </c>
      <c r="AQ885" s="786">
        <f t="shared" si="3323"/>
        <v>0</v>
      </c>
      <c r="AR885" s="786">
        <f t="shared" si="3323"/>
        <v>0</v>
      </c>
      <c r="AS885" s="786">
        <f t="shared" si="3323"/>
        <v>0</v>
      </c>
      <c r="AT885" s="786">
        <f t="shared" si="3323"/>
        <v>0</v>
      </c>
      <c r="AU885" s="786">
        <f t="shared" si="3323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4">SUM(BE627)</f>
        <v>0</v>
      </c>
      <c r="BF885" s="786">
        <f t="shared" si="3324"/>
        <v>0</v>
      </c>
      <c r="BG885" s="786">
        <f t="shared" si="3324"/>
        <v>0</v>
      </c>
      <c r="BH885" s="786">
        <f t="shared" si="3324"/>
        <v>0</v>
      </c>
      <c r="BI885" s="786">
        <f t="shared" si="3324"/>
        <v>0</v>
      </c>
      <c r="BJ885" s="786">
        <f t="shared" si="3324"/>
        <v>0</v>
      </c>
      <c r="BK885" s="786">
        <f t="shared" si="3324"/>
        <v>0</v>
      </c>
      <c r="BL885" s="786">
        <f t="shared" si="3324"/>
        <v>0</v>
      </c>
      <c r="BM885" s="786">
        <f t="shared" si="3324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5">SUM(BV627)</f>
        <v>0</v>
      </c>
      <c r="BW885" s="786">
        <f t="shared" si="3325"/>
        <v>0</v>
      </c>
      <c r="BX885" s="786">
        <f t="shared" si="3325"/>
        <v>0</v>
      </c>
      <c r="BY885" s="786">
        <f t="shared" si="3325"/>
        <v>0</v>
      </c>
      <c r="BZ885" s="607">
        <f t="shared" si="3182"/>
        <v>0</v>
      </c>
      <c r="CA885" s="607">
        <f t="shared" si="3183"/>
        <v>0</v>
      </c>
      <c r="CB885" s="607">
        <f t="shared" si="3184"/>
        <v>0</v>
      </c>
      <c r="CC885" s="673">
        <f t="shared" si="3185"/>
        <v>0</v>
      </c>
      <c r="CD885" s="991">
        <f t="shared" si="3274"/>
        <v>0</v>
      </c>
      <c r="CE885" s="992">
        <f t="shared" si="3274"/>
        <v>0</v>
      </c>
      <c r="CF885" s="992">
        <f t="shared" si="3274"/>
        <v>0</v>
      </c>
      <c r="CG885" s="992">
        <f t="shared" si="3274"/>
        <v>0</v>
      </c>
      <c r="CH885" s="993">
        <f t="shared" si="3274"/>
        <v>0</v>
      </c>
      <c r="CI885" s="993">
        <f t="shared" si="3274"/>
        <v>0</v>
      </c>
      <c r="CJ885" s="992">
        <f t="shared" si="3274"/>
        <v>0</v>
      </c>
      <c r="CK885" s="992">
        <f t="shared" si="3274"/>
        <v>0</v>
      </c>
      <c r="CL885" s="992">
        <f t="shared" si="3274"/>
        <v>0</v>
      </c>
      <c r="CM885" s="991">
        <f t="shared" si="3274"/>
        <v>0</v>
      </c>
      <c r="CN885" s="1036" t="str">
        <f t="shared" si="3275"/>
        <v/>
      </c>
      <c r="CO885" s="1001" t="str">
        <f t="shared" si="3275"/>
        <v/>
      </c>
      <c r="CP885" s="1002" t="str">
        <f t="shared" si="3275"/>
        <v/>
      </c>
      <c r="CQ885" s="1002" t="str">
        <f t="shared" si="3275"/>
        <v/>
      </c>
      <c r="CR885" s="1002">
        <f t="shared" si="3275"/>
        <v>0</v>
      </c>
      <c r="CS885" s="1002">
        <f t="shared" si="3275"/>
        <v>0</v>
      </c>
      <c r="CT885" s="1002">
        <f t="shared" si="3275"/>
        <v>0</v>
      </c>
      <c r="CU885" s="1003">
        <f t="shared" si="3275"/>
        <v>0</v>
      </c>
      <c r="CV885" s="1003">
        <f t="shared" si="3275"/>
        <v>0</v>
      </c>
      <c r="CW885" s="1003">
        <f t="shared" si="3275"/>
        <v>0</v>
      </c>
      <c r="CX885" s="1002">
        <f t="shared" si="3275"/>
        <v>0</v>
      </c>
      <c r="CY885" s="1002">
        <f t="shared" si="3275"/>
        <v>0</v>
      </c>
      <c r="CZ885" s="1002">
        <f t="shared" si="3275"/>
        <v>0</v>
      </c>
      <c r="DA885" s="1002">
        <f t="shared" si="3275"/>
        <v>0</v>
      </c>
      <c r="DB885" s="1002" t="str">
        <f t="shared" si="3275"/>
        <v/>
      </c>
      <c r="DC885" s="1001" t="str">
        <f t="shared" si="3268"/>
        <v/>
      </c>
      <c r="DD885" s="1036" t="str">
        <f t="shared" si="3188"/>
        <v/>
      </c>
      <c r="DE885" s="635">
        <f t="shared" si="3189"/>
        <v>10</v>
      </c>
      <c r="DF885" s="95">
        <f t="shared" si="3190"/>
        <v>10</v>
      </c>
      <c r="DG885" s="95">
        <f t="shared" si="3191"/>
        <v>10</v>
      </c>
      <c r="DH885" s="95">
        <f t="shared" si="3192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6">SUM(C633)</f>
        <v>0</v>
      </c>
      <c r="D886" s="786">
        <f t="shared" si="3326"/>
        <v>0</v>
      </c>
      <c r="E886" s="786">
        <f t="shared" si="3326"/>
        <v>0</v>
      </c>
      <c r="F886" s="786">
        <f t="shared" si="3326"/>
        <v>0</v>
      </c>
      <c r="G886" s="786">
        <f t="shared" si="3326"/>
        <v>0</v>
      </c>
      <c r="H886" s="786">
        <f t="shared" si="3326"/>
        <v>0</v>
      </c>
      <c r="I886" s="786">
        <f t="shared" si="3326"/>
        <v>0</v>
      </c>
      <c r="J886" s="786">
        <f t="shared" si="3326"/>
        <v>0</v>
      </c>
      <c r="K886" s="786">
        <f t="shared" si="3326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7">SUM(U633)</f>
        <v>0</v>
      </c>
      <c r="V886" s="786">
        <f t="shared" si="3327"/>
        <v>0</v>
      </c>
      <c r="W886" s="786">
        <f t="shared" si="3327"/>
        <v>0</v>
      </c>
      <c r="X886" s="786">
        <f t="shared" si="3327"/>
        <v>0</v>
      </c>
      <c r="Y886" s="786">
        <f t="shared" si="3327"/>
        <v>0</v>
      </c>
      <c r="Z886" s="786">
        <f t="shared" si="3327"/>
        <v>0</v>
      </c>
      <c r="AA886" s="786">
        <f t="shared" si="3327"/>
        <v>0</v>
      </c>
      <c r="AB886" s="786">
        <f t="shared" si="3327"/>
        <v>0</v>
      </c>
      <c r="AC886" s="786">
        <f t="shared" si="3327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8">SUM(AM633)</f>
        <v>0</v>
      </c>
      <c r="AN886" s="786">
        <f t="shared" si="3328"/>
        <v>0</v>
      </c>
      <c r="AO886" s="786">
        <f t="shared" si="3328"/>
        <v>0</v>
      </c>
      <c r="AP886" s="786">
        <f t="shared" si="3328"/>
        <v>0</v>
      </c>
      <c r="AQ886" s="786">
        <f t="shared" si="3328"/>
        <v>0</v>
      </c>
      <c r="AR886" s="786">
        <f t="shared" si="3328"/>
        <v>0</v>
      </c>
      <c r="AS886" s="786">
        <f t="shared" si="3328"/>
        <v>0</v>
      </c>
      <c r="AT886" s="786">
        <f t="shared" si="3328"/>
        <v>0</v>
      </c>
      <c r="AU886" s="786">
        <f t="shared" si="3328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29">SUM(BE633)</f>
        <v>0</v>
      </c>
      <c r="BF886" s="786">
        <f t="shared" si="3329"/>
        <v>0</v>
      </c>
      <c r="BG886" s="786">
        <f t="shared" si="3329"/>
        <v>0</v>
      </c>
      <c r="BH886" s="786">
        <f t="shared" si="3329"/>
        <v>0</v>
      </c>
      <c r="BI886" s="786">
        <f t="shared" si="3329"/>
        <v>0</v>
      </c>
      <c r="BJ886" s="786">
        <f t="shared" si="3329"/>
        <v>0</v>
      </c>
      <c r="BK886" s="786">
        <f t="shared" si="3329"/>
        <v>0</v>
      </c>
      <c r="BL886" s="786">
        <f t="shared" si="3329"/>
        <v>0</v>
      </c>
      <c r="BM886" s="786">
        <f t="shared" si="3329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0">SUM(BV633)</f>
        <v>0.10824155417185553</v>
      </c>
      <c r="BW886" s="786">
        <f t="shared" si="3330"/>
        <v>0.10824155417185553</v>
      </c>
      <c r="BX886" s="786">
        <f t="shared" si="3330"/>
        <v>0.10824155417185553</v>
      </c>
      <c r="BY886" s="786" t="e">
        <f t="shared" si="3330"/>
        <v>#VALUE!</v>
      </c>
      <c r="BZ886" s="607">
        <f t="shared" si="3182"/>
        <v>0</v>
      </c>
      <c r="CA886" s="607">
        <f t="shared" si="3183"/>
        <v>0</v>
      </c>
      <c r="CB886" s="607">
        <f t="shared" si="3184"/>
        <v>0</v>
      </c>
      <c r="CC886" s="673">
        <f t="shared" si="3185"/>
        <v>0</v>
      </c>
      <c r="CD886" s="991">
        <f t="shared" si="3274"/>
        <v>0</v>
      </c>
      <c r="CE886" s="992">
        <f t="shared" si="3274"/>
        <v>0</v>
      </c>
      <c r="CF886" s="992">
        <f t="shared" si="3274"/>
        <v>0</v>
      </c>
      <c r="CG886" s="992">
        <f t="shared" si="3274"/>
        <v>0</v>
      </c>
      <c r="CH886" s="993">
        <f t="shared" si="3274"/>
        <v>0</v>
      </c>
      <c r="CI886" s="993">
        <f t="shared" si="3274"/>
        <v>0</v>
      </c>
      <c r="CJ886" s="992">
        <f t="shared" si="3274"/>
        <v>0</v>
      </c>
      <c r="CK886" s="992">
        <f t="shared" si="3274"/>
        <v>0</v>
      </c>
      <c r="CL886" s="992">
        <f t="shared" si="3274"/>
        <v>0</v>
      </c>
      <c r="CM886" s="991">
        <f t="shared" si="3274"/>
        <v>0</v>
      </c>
      <c r="CN886" s="1036" t="str">
        <f t="shared" si="3275"/>
        <v/>
      </c>
      <c r="CO886" s="1001" t="str">
        <f t="shared" si="3275"/>
        <v/>
      </c>
      <c r="CP886" s="1002" t="str">
        <f t="shared" si="3275"/>
        <v/>
      </c>
      <c r="CQ886" s="1002" t="str">
        <f t="shared" si="3275"/>
        <v/>
      </c>
      <c r="CR886" s="1002">
        <f t="shared" si="3275"/>
        <v>0</v>
      </c>
      <c r="CS886" s="1002">
        <f t="shared" si="3275"/>
        <v>0</v>
      </c>
      <c r="CT886" s="1002">
        <f t="shared" si="3275"/>
        <v>0</v>
      </c>
      <c r="CU886" s="1003">
        <f t="shared" si="3275"/>
        <v>0</v>
      </c>
      <c r="CV886" s="1003">
        <f t="shared" si="3275"/>
        <v>0</v>
      </c>
      <c r="CW886" s="1003">
        <f t="shared" si="3275"/>
        <v>0</v>
      </c>
      <c r="CX886" s="1002">
        <f t="shared" si="3275"/>
        <v>0</v>
      </c>
      <c r="CY886" s="1002">
        <f t="shared" si="3275"/>
        <v>0</v>
      </c>
      <c r="CZ886" s="1002">
        <f t="shared" si="3275"/>
        <v>0</v>
      </c>
      <c r="DA886" s="1002">
        <f t="shared" si="3275"/>
        <v>0</v>
      </c>
      <c r="DB886" s="1002" t="str">
        <f t="shared" si="3275"/>
        <v/>
      </c>
      <c r="DC886" s="1001" t="str">
        <f t="shared" si="3268"/>
        <v/>
      </c>
      <c r="DD886" s="1036" t="str">
        <f t="shared" si="3188"/>
        <v/>
      </c>
      <c r="DE886" s="635">
        <f t="shared" si="3189"/>
        <v>10</v>
      </c>
      <c r="DF886" s="95">
        <f t="shared" si="3190"/>
        <v>10</v>
      </c>
      <c r="DG886" s="95">
        <f t="shared" si="3191"/>
        <v>10</v>
      </c>
      <c r="DH886" s="95">
        <f t="shared" si="3192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1">SUM(C640)</f>
        <v>0</v>
      </c>
      <c r="D887" s="786">
        <f t="shared" si="3331"/>
        <v>0</v>
      </c>
      <c r="E887" s="786">
        <f t="shared" si="3331"/>
        <v>0</v>
      </c>
      <c r="F887" s="786">
        <f t="shared" si="3331"/>
        <v>0</v>
      </c>
      <c r="G887" s="786">
        <f t="shared" si="3331"/>
        <v>0</v>
      </c>
      <c r="H887" s="786">
        <f t="shared" si="3331"/>
        <v>0</v>
      </c>
      <c r="I887" s="786">
        <f t="shared" si="3331"/>
        <v>0</v>
      </c>
      <c r="J887" s="786">
        <f t="shared" si="3331"/>
        <v>0</v>
      </c>
      <c r="K887" s="786">
        <f t="shared" si="3331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2">SUM(U640)</f>
        <v>0</v>
      </c>
      <c r="V887" s="786">
        <f t="shared" si="3332"/>
        <v>0</v>
      </c>
      <c r="W887" s="786">
        <f t="shared" si="3332"/>
        <v>0</v>
      </c>
      <c r="X887" s="786">
        <f t="shared" si="3332"/>
        <v>0</v>
      </c>
      <c r="Y887" s="786">
        <f t="shared" si="3332"/>
        <v>0</v>
      </c>
      <c r="Z887" s="786">
        <f t="shared" si="3332"/>
        <v>0</v>
      </c>
      <c r="AA887" s="786">
        <f t="shared" si="3332"/>
        <v>0</v>
      </c>
      <c r="AB887" s="786">
        <f t="shared" si="3332"/>
        <v>0</v>
      </c>
      <c r="AC887" s="786">
        <f t="shared" si="3332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3">SUM(AM640)</f>
        <v>0</v>
      </c>
      <c r="AN887" s="786">
        <f t="shared" si="3333"/>
        <v>0</v>
      </c>
      <c r="AO887" s="786">
        <f t="shared" si="3333"/>
        <v>0</v>
      </c>
      <c r="AP887" s="786">
        <f t="shared" si="3333"/>
        <v>0</v>
      </c>
      <c r="AQ887" s="786">
        <f t="shared" si="3333"/>
        <v>0</v>
      </c>
      <c r="AR887" s="786">
        <f t="shared" si="3333"/>
        <v>0</v>
      </c>
      <c r="AS887" s="786">
        <f t="shared" si="3333"/>
        <v>0</v>
      </c>
      <c r="AT887" s="786">
        <f t="shared" si="3333"/>
        <v>0</v>
      </c>
      <c r="AU887" s="786">
        <f t="shared" si="3333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4">SUM(BE640)</f>
        <v>0</v>
      </c>
      <c r="BF887" s="786">
        <f t="shared" si="3334"/>
        <v>0</v>
      </c>
      <c r="BG887" s="786">
        <f t="shared" si="3334"/>
        <v>0</v>
      </c>
      <c r="BH887" s="786">
        <f t="shared" si="3334"/>
        <v>0</v>
      </c>
      <c r="BI887" s="786">
        <f t="shared" si="3334"/>
        <v>0</v>
      </c>
      <c r="BJ887" s="786">
        <f t="shared" si="3334"/>
        <v>0</v>
      </c>
      <c r="BK887" s="786">
        <f t="shared" si="3334"/>
        <v>0</v>
      </c>
      <c r="BL887" s="786">
        <f t="shared" si="3334"/>
        <v>0</v>
      </c>
      <c r="BM887" s="786">
        <f t="shared" si="3334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5">SUM(BV640)</f>
        <v>4.2420678455790777E-2</v>
      </c>
      <c r="BW887" s="786">
        <f t="shared" si="3335"/>
        <v>1.944281095890411E-2</v>
      </c>
      <c r="BX887" s="786">
        <f t="shared" si="3335"/>
        <v>2.1210339227895388E-2</v>
      </c>
      <c r="BY887" s="786" t="e">
        <f t="shared" si="3335"/>
        <v>#VALUE!</v>
      </c>
      <c r="BZ887" s="607">
        <f t="shared" si="3182"/>
        <v>0</v>
      </c>
      <c r="CA887" s="607">
        <f t="shared" si="3183"/>
        <v>0</v>
      </c>
      <c r="CB887" s="607">
        <f t="shared" si="3184"/>
        <v>0</v>
      </c>
      <c r="CC887" s="673">
        <f t="shared" si="3185"/>
        <v>0</v>
      </c>
      <c r="CD887" s="991">
        <f t="shared" si="3274"/>
        <v>0</v>
      </c>
      <c r="CE887" s="992">
        <f t="shared" si="3274"/>
        <v>0</v>
      </c>
      <c r="CF887" s="992">
        <f t="shared" si="3274"/>
        <v>0</v>
      </c>
      <c r="CG887" s="992">
        <f t="shared" si="3274"/>
        <v>0</v>
      </c>
      <c r="CH887" s="993">
        <f t="shared" si="3274"/>
        <v>0</v>
      </c>
      <c r="CI887" s="993">
        <f t="shared" si="3274"/>
        <v>0</v>
      </c>
      <c r="CJ887" s="992">
        <f t="shared" si="3274"/>
        <v>0</v>
      </c>
      <c r="CK887" s="992">
        <f t="shared" si="3274"/>
        <v>0</v>
      </c>
      <c r="CL887" s="992">
        <f t="shared" si="3274"/>
        <v>0</v>
      </c>
      <c r="CM887" s="991">
        <f t="shared" si="3274"/>
        <v>0</v>
      </c>
      <c r="CN887" s="1036" t="str">
        <f t="shared" si="3275"/>
        <v/>
      </c>
      <c r="CO887" s="1001" t="str">
        <f t="shared" si="3275"/>
        <v/>
      </c>
      <c r="CP887" s="1002" t="str">
        <f t="shared" si="3275"/>
        <v/>
      </c>
      <c r="CQ887" s="1002" t="str">
        <f t="shared" si="3275"/>
        <v/>
      </c>
      <c r="CR887" s="1002">
        <f t="shared" si="3275"/>
        <v>0</v>
      </c>
      <c r="CS887" s="1002">
        <f t="shared" si="3275"/>
        <v>0</v>
      </c>
      <c r="CT887" s="1002">
        <f t="shared" si="3275"/>
        <v>0</v>
      </c>
      <c r="CU887" s="1003">
        <f t="shared" si="3275"/>
        <v>0</v>
      </c>
      <c r="CV887" s="1003">
        <f t="shared" si="3275"/>
        <v>0</v>
      </c>
      <c r="CW887" s="1003">
        <f t="shared" si="3275"/>
        <v>0</v>
      </c>
      <c r="CX887" s="1002">
        <f t="shared" si="3275"/>
        <v>0</v>
      </c>
      <c r="CY887" s="1002">
        <f t="shared" si="3275"/>
        <v>0</v>
      </c>
      <c r="CZ887" s="1002">
        <f t="shared" si="3275"/>
        <v>0</v>
      </c>
      <c r="DA887" s="1002">
        <f t="shared" si="3275"/>
        <v>0</v>
      </c>
      <c r="DB887" s="1002" t="str">
        <f t="shared" si="3275"/>
        <v/>
      </c>
      <c r="DC887" s="1001" t="str">
        <f t="shared" si="3268"/>
        <v/>
      </c>
      <c r="DD887" s="1036" t="str">
        <f t="shared" si="3188"/>
        <v/>
      </c>
      <c r="DE887" s="635">
        <f t="shared" si="3189"/>
        <v>10</v>
      </c>
      <c r="DF887" s="95">
        <f t="shared" si="3190"/>
        <v>10</v>
      </c>
      <c r="DG887" s="95">
        <f t="shared" si="3191"/>
        <v>10</v>
      </c>
      <c r="DH887" s="95">
        <f t="shared" si="3192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6">SUM(B667)</f>
        <v>0</v>
      </c>
      <c r="C889" s="786">
        <f t="shared" si="3336"/>
        <v>0</v>
      </c>
      <c r="D889" s="786">
        <f t="shared" si="3336"/>
        <v>0</v>
      </c>
      <c r="E889" s="786">
        <f t="shared" si="3336"/>
        <v>0</v>
      </c>
      <c r="F889" s="786">
        <f t="shared" si="3336"/>
        <v>0</v>
      </c>
      <c r="G889" s="786">
        <f t="shared" si="3336"/>
        <v>0</v>
      </c>
      <c r="H889" s="786">
        <f t="shared" si="3336"/>
        <v>0</v>
      </c>
      <c r="I889" s="786">
        <f t="shared" si="3336"/>
        <v>0</v>
      </c>
      <c r="J889" s="786">
        <f t="shared" si="3336"/>
        <v>0</v>
      </c>
      <c r="K889" s="786">
        <f t="shared" si="3336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7">SUM(T667)</f>
        <v>0</v>
      </c>
      <c r="U889" s="786">
        <f t="shared" si="3337"/>
        <v>0</v>
      </c>
      <c r="V889" s="786">
        <f t="shared" si="3337"/>
        <v>0</v>
      </c>
      <c r="W889" s="786">
        <f t="shared" si="3337"/>
        <v>0</v>
      </c>
      <c r="X889" s="786">
        <f t="shared" si="3337"/>
        <v>0</v>
      </c>
      <c r="Y889" s="786">
        <f t="shared" si="3337"/>
        <v>0</v>
      </c>
      <c r="Z889" s="786">
        <f t="shared" si="3337"/>
        <v>0</v>
      </c>
      <c r="AA889" s="786">
        <f t="shared" si="3337"/>
        <v>0</v>
      </c>
      <c r="AB889" s="786">
        <f t="shared" si="3337"/>
        <v>0</v>
      </c>
      <c r="AC889" s="786">
        <f t="shared" si="3337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8">SUM(AL667)</f>
        <v>0</v>
      </c>
      <c r="AM889" s="786">
        <f t="shared" si="3338"/>
        <v>0</v>
      </c>
      <c r="AN889" s="786">
        <f t="shared" si="3338"/>
        <v>0</v>
      </c>
      <c r="AO889" s="786">
        <f t="shared" si="3338"/>
        <v>0</v>
      </c>
      <c r="AP889" s="786">
        <f t="shared" si="3338"/>
        <v>0</v>
      </c>
      <c r="AQ889" s="786">
        <f t="shared" si="3338"/>
        <v>0</v>
      </c>
      <c r="AR889" s="786">
        <f t="shared" si="3338"/>
        <v>0</v>
      </c>
      <c r="AS889" s="786">
        <f t="shared" si="3338"/>
        <v>0</v>
      </c>
      <c r="AT889" s="786">
        <f t="shared" si="3338"/>
        <v>0</v>
      </c>
      <c r="AU889" s="786">
        <f t="shared" si="3338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39">SUM(BD667)</f>
        <v>0</v>
      </c>
      <c r="BE889" s="786">
        <f t="shared" si="3339"/>
        <v>0</v>
      </c>
      <c r="BF889" s="786">
        <f t="shared" si="3339"/>
        <v>0</v>
      </c>
      <c r="BG889" s="786">
        <f t="shared" si="3339"/>
        <v>0</v>
      </c>
      <c r="BH889" s="786">
        <f t="shared" si="3339"/>
        <v>0</v>
      </c>
      <c r="BI889" s="786">
        <f t="shared" si="3339"/>
        <v>0</v>
      </c>
      <c r="BJ889" s="786">
        <f t="shared" si="3339"/>
        <v>0</v>
      </c>
      <c r="BK889" s="786">
        <f t="shared" si="3339"/>
        <v>0</v>
      </c>
      <c r="BL889" s="786">
        <f t="shared" si="3339"/>
        <v>0</v>
      </c>
      <c r="BM889" s="786">
        <f t="shared" si="3339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0.16666666666666666</v>
      </c>
      <c r="BW889" s="786">
        <f>SUM(BW667)</f>
        <v>0.19047619047619047</v>
      </c>
      <c r="BX889" s="786">
        <f>SUM(BX667)</f>
        <v>0.16666666666666666</v>
      </c>
      <c r="BY889" s="786">
        <f>SUM(BY667)</f>
        <v>0</v>
      </c>
      <c r="BZ889" s="607">
        <f t="shared" ref="BZ889:BZ894" si="3340">IF(DE889&lt;3,"",(SUM(B889:R889)-MIN(B889:R889)-MAX(B889:R889))/(DE889-2))</f>
        <v>0</v>
      </c>
      <c r="CA889" s="607">
        <f t="shared" ref="CA889:CA894" si="3341">IF(DF889&lt;3,"",(SUM(T889:AJ889)-MIN(T889:AJ889)-MAX(T889:AJ889))/(DF889-2))</f>
        <v>0</v>
      </c>
      <c r="CB889" s="607">
        <f t="shared" ref="CB889:CB894" si="3342">IF(DG889&lt;3,"",(SUM(AL889:BB889)-MIN(AL889:BB889)-MAX(AL889:BB889))/(DG889-2))</f>
        <v>0</v>
      </c>
      <c r="CC889" s="673">
        <f t="shared" ref="CC889:CC894" si="3343">IF(DH889&lt;3,"",(SUM(BD889:BT889)-MIN(BD889:BT889)-MAX(BD889:BT889))/(DH889-2))</f>
        <v>0</v>
      </c>
      <c r="CD889" s="991">
        <f t="shared" ref="CD889:CM889" si="334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4"/>
        <v>0</v>
      </c>
      <c r="CF889" s="992">
        <f t="shared" si="3344"/>
        <v>0</v>
      </c>
      <c r="CG889" s="992">
        <f t="shared" si="3344"/>
        <v>0</v>
      </c>
      <c r="CH889" s="993">
        <f t="shared" si="3344"/>
        <v>0</v>
      </c>
      <c r="CI889" s="993">
        <f t="shared" si="3344"/>
        <v>0</v>
      </c>
      <c r="CJ889" s="992">
        <f t="shared" si="3344"/>
        <v>0</v>
      </c>
      <c r="CK889" s="992">
        <f t="shared" si="3344"/>
        <v>0</v>
      </c>
      <c r="CL889" s="992">
        <f t="shared" si="3344"/>
        <v>0</v>
      </c>
      <c r="CM889" s="991">
        <f t="shared" si="3344"/>
        <v>0</v>
      </c>
      <c r="CN889" s="521" t="str">
        <f t="shared" ref="CN889:CN894" si="3345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6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4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5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2">COUNT(B889:R889)</f>
        <v>10</v>
      </c>
      <c r="DF889" s="95">
        <f t="shared" ref="DF889:DF894" si="3363">COUNT(T889:AJ889)</f>
        <v>10</v>
      </c>
      <c r="DG889" s="95">
        <f t="shared" ref="DG889:DG894" si="3364">COUNT(AL889:BB889)</f>
        <v>10</v>
      </c>
      <c r="DH889" s="95">
        <f t="shared" ref="DH889:DH894" si="3365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6">SUM(B670)</f>
        <v>0</v>
      </c>
      <c r="C890" s="786">
        <f t="shared" si="3366"/>
        <v>0</v>
      </c>
      <c r="D890" s="786">
        <f t="shared" si="3366"/>
        <v>0</v>
      </c>
      <c r="E890" s="786">
        <f t="shared" si="3366"/>
        <v>0</v>
      </c>
      <c r="F890" s="786">
        <f t="shared" si="3366"/>
        <v>0</v>
      </c>
      <c r="G890" s="786">
        <f t="shared" si="3366"/>
        <v>0</v>
      </c>
      <c r="H890" s="786">
        <f t="shared" si="3366"/>
        <v>0</v>
      </c>
      <c r="I890" s="786">
        <f t="shared" si="3366"/>
        <v>0</v>
      </c>
      <c r="J890" s="786">
        <f t="shared" si="3366"/>
        <v>0</v>
      </c>
      <c r="K890" s="786">
        <f t="shared" si="3366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7">SUM(T670)</f>
        <v>0</v>
      </c>
      <c r="U890" s="786">
        <f t="shared" si="3367"/>
        <v>0</v>
      </c>
      <c r="V890" s="786">
        <f t="shared" si="3367"/>
        <v>0</v>
      </c>
      <c r="W890" s="786">
        <f t="shared" si="3367"/>
        <v>0</v>
      </c>
      <c r="X890" s="786">
        <f t="shared" si="3367"/>
        <v>0</v>
      </c>
      <c r="Y890" s="786">
        <f t="shared" si="3367"/>
        <v>0</v>
      </c>
      <c r="Z890" s="786">
        <f t="shared" si="3367"/>
        <v>0</v>
      </c>
      <c r="AA890" s="786">
        <f t="shared" si="3367"/>
        <v>0</v>
      </c>
      <c r="AB890" s="786">
        <f t="shared" si="3367"/>
        <v>0</v>
      </c>
      <c r="AC890" s="786">
        <f t="shared" si="3367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8">SUM(AL670)</f>
        <v>0</v>
      </c>
      <c r="AM890" s="786">
        <f t="shared" si="3368"/>
        <v>0</v>
      </c>
      <c r="AN890" s="786">
        <f t="shared" si="3368"/>
        <v>0</v>
      </c>
      <c r="AO890" s="786">
        <f t="shared" si="3368"/>
        <v>0</v>
      </c>
      <c r="AP890" s="786">
        <f t="shared" si="3368"/>
        <v>0</v>
      </c>
      <c r="AQ890" s="786">
        <f t="shared" si="3368"/>
        <v>0</v>
      </c>
      <c r="AR890" s="786">
        <f t="shared" si="3368"/>
        <v>0</v>
      </c>
      <c r="AS890" s="786">
        <f t="shared" si="3368"/>
        <v>0</v>
      </c>
      <c r="AT890" s="786">
        <f t="shared" si="3368"/>
        <v>0</v>
      </c>
      <c r="AU890" s="786">
        <f t="shared" si="3368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69">SUM(BD670)</f>
        <v>0</v>
      </c>
      <c r="BE890" s="786">
        <f t="shared" si="3369"/>
        <v>0</v>
      </c>
      <c r="BF890" s="786">
        <f t="shared" si="3369"/>
        <v>0</v>
      </c>
      <c r="BG890" s="786">
        <f t="shared" si="3369"/>
        <v>0</v>
      </c>
      <c r="BH890" s="786">
        <f t="shared" si="3369"/>
        <v>0</v>
      </c>
      <c r="BI890" s="786">
        <f t="shared" si="3369"/>
        <v>0</v>
      </c>
      <c r="BJ890" s="786">
        <f t="shared" si="3369"/>
        <v>0</v>
      </c>
      <c r="BK890" s="786">
        <f t="shared" si="3369"/>
        <v>0</v>
      </c>
      <c r="BL890" s="786">
        <f t="shared" si="3369"/>
        <v>0</v>
      </c>
      <c r="BM890" s="786">
        <f t="shared" si="3369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0"/>
        <v>0</v>
      </c>
      <c r="CA890" s="607">
        <f t="shared" si="3341"/>
        <v>0</v>
      </c>
      <c r="CB890" s="607">
        <f t="shared" si="3342"/>
        <v>0</v>
      </c>
      <c r="CC890" s="673">
        <f t="shared" si="3343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0"/>
        <v>0</v>
      </c>
      <c r="CG890" s="992">
        <f t="shared" si="3370"/>
        <v>0</v>
      </c>
      <c r="CH890" s="993">
        <f t="shared" si="3370"/>
        <v>0</v>
      </c>
      <c r="CI890" s="993">
        <f t="shared" si="3370"/>
        <v>0</v>
      </c>
      <c r="CJ890" s="992">
        <f t="shared" si="3370"/>
        <v>0</v>
      </c>
      <c r="CK890" s="992">
        <f t="shared" si="3370"/>
        <v>0</v>
      </c>
      <c r="CL890" s="992">
        <f t="shared" si="3370"/>
        <v>0</v>
      </c>
      <c r="CM890" s="991">
        <f t="shared" si="3370"/>
        <v>0</v>
      </c>
      <c r="CN890" s="521" t="str">
        <f t="shared" si="3345"/>
        <v/>
      </c>
      <c r="CO890" s="522" t="str">
        <f t="shared" si="3346"/>
        <v/>
      </c>
      <c r="CP890" s="523" t="str">
        <f t="shared" si="3347"/>
        <v/>
      </c>
      <c r="CQ890" s="523" t="str">
        <f t="shared" si="3348"/>
        <v/>
      </c>
      <c r="CR890" s="523">
        <f t="shared" si="3349"/>
        <v>0</v>
      </c>
      <c r="CS890" s="523">
        <f t="shared" si="3350"/>
        <v>0</v>
      </c>
      <c r="CT890" s="523">
        <f t="shared" si="3351"/>
        <v>0</v>
      </c>
      <c r="CU890" s="524">
        <f t="shared" si="3352"/>
        <v>0</v>
      </c>
      <c r="CV890" s="524">
        <f t="shared" si="3353"/>
        <v>0</v>
      </c>
      <c r="CW890" s="524">
        <f t="shared" si="3354"/>
        <v>0</v>
      </c>
      <c r="CX890" s="523">
        <f t="shared" si="3355"/>
        <v>0</v>
      </c>
      <c r="CY890" s="523">
        <f t="shared" si="3356"/>
        <v>0</v>
      </c>
      <c r="CZ890" s="523">
        <f t="shared" si="3357"/>
        <v>0</v>
      </c>
      <c r="DA890" s="523">
        <f t="shared" si="3358"/>
        <v>0</v>
      </c>
      <c r="DB890" s="523" t="str">
        <f t="shared" si="3359"/>
        <v/>
      </c>
      <c r="DC890" s="522" t="str">
        <f t="shared" si="3360"/>
        <v/>
      </c>
      <c r="DD890" s="521" t="str">
        <f t="shared" si="3361"/>
        <v/>
      </c>
      <c r="DE890" s="635">
        <f t="shared" si="3362"/>
        <v>10</v>
      </c>
      <c r="DF890" s="95">
        <f t="shared" si="3363"/>
        <v>10</v>
      </c>
      <c r="DG890" s="95">
        <f t="shared" si="3364"/>
        <v>10</v>
      </c>
      <c r="DH890" s="95">
        <f t="shared" si="3365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1">SUM(B673)</f>
        <v>0</v>
      </c>
      <c r="C891" s="786">
        <f t="shared" si="3371"/>
        <v>0</v>
      </c>
      <c r="D891" s="786">
        <f t="shared" si="3371"/>
        <v>0</v>
      </c>
      <c r="E891" s="786">
        <f t="shared" si="3371"/>
        <v>0</v>
      </c>
      <c r="F891" s="786">
        <f t="shared" si="3371"/>
        <v>0</v>
      </c>
      <c r="G891" s="786">
        <f t="shared" si="3371"/>
        <v>0</v>
      </c>
      <c r="H891" s="786">
        <f t="shared" si="3371"/>
        <v>0</v>
      </c>
      <c r="I891" s="786">
        <f t="shared" si="3371"/>
        <v>0</v>
      </c>
      <c r="J891" s="786">
        <f t="shared" si="3371"/>
        <v>0</v>
      </c>
      <c r="K891" s="786">
        <f t="shared" si="3371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2">SUM(T673)</f>
        <v>0</v>
      </c>
      <c r="U891" s="786">
        <f t="shared" si="3372"/>
        <v>0</v>
      </c>
      <c r="V891" s="786">
        <f t="shared" si="3372"/>
        <v>0</v>
      </c>
      <c r="W891" s="786">
        <f t="shared" si="3372"/>
        <v>0</v>
      </c>
      <c r="X891" s="786">
        <f t="shared" si="3372"/>
        <v>0</v>
      </c>
      <c r="Y891" s="786">
        <f t="shared" si="3372"/>
        <v>0</v>
      </c>
      <c r="Z891" s="786">
        <f t="shared" si="3372"/>
        <v>0</v>
      </c>
      <c r="AA891" s="786">
        <f t="shared" si="3372"/>
        <v>0</v>
      </c>
      <c r="AB891" s="786">
        <f t="shared" si="3372"/>
        <v>0</v>
      </c>
      <c r="AC891" s="786">
        <f t="shared" si="3372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3">SUM(AL673)</f>
        <v>0</v>
      </c>
      <c r="AM891" s="786">
        <f t="shared" si="3373"/>
        <v>0</v>
      </c>
      <c r="AN891" s="786">
        <f t="shared" si="3373"/>
        <v>0</v>
      </c>
      <c r="AO891" s="786">
        <f t="shared" si="3373"/>
        <v>0</v>
      </c>
      <c r="AP891" s="786">
        <f t="shared" si="3373"/>
        <v>0</v>
      </c>
      <c r="AQ891" s="786">
        <f t="shared" si="3373"/>
        <v>0</v>
      </c>
      <c r="AR891" s="786">
        <f t="shared" si="3373"/>
        <v>0</v>
      </c>
      <c r="AS891" s="786">
        <f t="shared" si="3373"/>
        <v>0</v>
      </c>
      <c r="AT891" s="786">
        <f t="shared" si="3373"/>
        <v>0</v>
      </c>
      <c r="AU891" s="786">
        <f t="shared" si="3373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4">SUM(BD673)</f>
        <v>0</v>
      </c>
      <c r="BE891" s="786">
        <f t="shared" si="3374"/>
        <v>0</v>
      </c>
      <c r="BF891" s="786">
        <f t="shared" si="3374"/>
        <v>0</v>
      </c>
      <c r="BG891" s="786">
        <f t="shared" si="3374"/>
        <v>0</v>
      </c>
      <c r="BH891" s="786">
        <f t="shared" si="3374"/>
        <v>0</v>
      </c>
      <c r="BI891" s="786">
        <f t="shared" si="3374"/>
        <v>0</v>
      </c>
      <c r="BJ891" s="786">
        <f t="shared" si="3374"/>
        <v>0</v>
      </c>
      <c r="BK891" s="786">
        <f t="shared" si="3374"/>
        <v>0</v>
      </c>
      <c r="BL891" s="786">
        <f t="shared" si="3374"/>
        <v>0</v>
      </c>
      <c r="BM891" s="786">
        <f t="shared" si="3374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0"/>
        <v>0</v>
      </c>
      <c r="CA891" s="607">
        <f t="shared" si="3341"/>
        <v>0</v>
      </c>
      <c r="CB891" s="607">
        <f t="shared" si="3342"/>
        <v>0</v>
      </c>
      <c r="CC891" s="673">
        <f t="shared" si="3343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0"/>
        <v>0</v>
      </c>
      <c r="CF891" s="992">
        <f t="shared" si="3370"/>
        <v>0</v>
      </c>
      <c r="CG891" s="992">
        <f t="shared" si="3370"/>
        <v>0</v>
      </c>
      <c r="CH891" s="993">
        <f t="shared" si="3370"/>
        <v>0</v>
      </c>
      <c r="CI891" s="993">
        <f t="shared" si="3370"/>
        <v>0</v>
      </c>
      <c r="CJ891" s="992">
        <f t="shared" si="3370"/>
        <v>0</v>
      </c>
      <c r="CK891" s="992">
        <f t="shared" si="3370"/>
        <v>0</v>
      </c>
      <c r="CL891" s="992">
        <f t="shared" si="3370"/>
        <v>0</v>
      </c>
      <c r="CM891" s="991">
        <f t="shared" si="3370"/>
        <v>0</v>
      </c>
      <c r="CN891" s="521" t="str">
        <f t="shared" si="3345"/>
        <v/>
      </c>
      <c r="CO891" s="522" t="str">
        <f t="shared" si="3346"/>
        <v/>
      </c>
      <c r="CP891" s="523" t="str">
        <f t="shared" si="3347"/>
        <v/>
      </c>
      <c r="CQ891" s="523" t="str">
        <f t="shared" si="3348"/>
        <v/>
      </c>
      <c r="CR891" s="523">
        <f t="shared" si="3349"/>
        <v>0</v>
      </c>
      <c r="CS891" s="523">
        <f t="shared" si="3350"/>
        <v>0</v>
      </c>
      <c r="CT891" s="523">
        <f t="shared" si="3351"/>
        <v>0</v>
      </c>
      <c r="CU891" s="524">
        <f t="shared" si="3352"/>
        <v>0</v>
      </c>
      <c r="CV891" s="524">
        <f t="shared" si="3353"/>
        <v>0</v>
      </c>
      <c r="CW891" s="524">
        <f t="shared" si="3354"/>
        <v>0</v>
      </c>
      <c r="CX891" s="523">
        <f t="shared" si="3355"/>
        <v>0</v>
      </c>
      <c r="CY891" s="523">
        <f t="shared" si="3356"/>
        <v>0</v>
      </c>
      <c r="CZ891" s="523">
        <f t="shared" si="3357"/>
        <v>0</v>
      </c>
      <c r="DA891" s="523">
        <f t="shared" si="3358"/>
        <v>0</v>
      </c>
      <c r="DB891" s="523" t="str">
        <f t="shared" si="3359"/>
        <v/>
      </c>
      <c r="DC891" s="522" t="str">
        <f t="shared" si="3360"/>
        <v/>
      </c>
      <c r="DD891" s="521" t="str">
        <f t="shared" si="3361"/>
        <v/>
      </c>
      <c r="DE891" s="635">
        <f t="shared" si="3362"/>
        <v>10</v>
      </c>
      <c r="DF891" s="95">
        <f t="shared" si="3363"/>
        <v>10</v>
      </c>
      <c r="DG891" s="95">
        <f t="shared" si="3364"/>
        <v>10</v>
      </c>
      <c r="DH891" s="95">
        <f t="shared" si="3365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5">SUM(B676)</f>
        <v>0</v>
      </c>
      <c r="C892" s="786">
        <f t="shared" si="3375"/>
        <v>0</v>
      </c>
      <c r="D892" s="786">
        <f t="shared" si="3375"/>
        <v>0</v>
      </c>
      <c r="E892" s="786">
        <f t="shared" si="3375"/>
        <v>0</v>
      </c>
      <c r="F892" s="786">
        <f t="shared" si="3375"/>
        <v>0</v>
      </c>
      <c r="G892" s="786">
        <f t="shared" si="3375"/>
        <v>0</v>
      </c>
      <c r="H892" s="786">
        <f t="shared" si="3375"/>
        <v>0</v>
      </c>
      <c r="I892" s="786">
        <f t="shared" si="3375"/>
        <v>0</v>
      </c>
      <c r="J892" s="786">
        <f t="shared" si="3375"/>
        <v>0</v>
      </c>
      <c r="K892" s="786">
        <f t="shared" si="3375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6">SUM(T676)</f>
        <v>0</v>
      </c>
      <c r="U892" s="786">
        <f t="shared" si="3376"/>
        <v>0</v>
      </c>
      <c r="V892" s="786">
        <f t="shared" si="3376"/>
        <v>0</v>
      </c>
      <c r="W892" s="786">
        <f t="shared" si="3376"/>
        <v>0</v>
      </c>
      <c r="X892" s="786">
        <f t="shared" si="3376"/>
        <v>0</v>
      </c>
      <c r="Y892" s="786">
        <f t="shared" si="3376"/>
        <v>0</v>
      </c>
      <c r="Z892" s="786">
        <f t="shared" si="3376"/>
        <v>0</v>
      </c>
      <c r="AA892" s="786">
        <f t="shared" si="3376"/>
        <v>0</v>
      </c>
      <c r="AB892" s="786">
        <f t="shared" si="3376"/>
        <v>0</v>
      </c>
      <c r="AC892" s="786">
        <f t="shared" si="3376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7">SUM(AL676)</f>
        <v>0</v>
      </c>
      <c r="AM892" s="786">
        <f t="shared" si="3377"/>
        <v>0</v>
      </c>
      <c r="AN892" s="786">
        <f t="shared" si="3377"/>
        <v>0</v>
      </c>
      <c r="AO892" s="786">
        <f t="shared" si="3377"/>
        <v>0</v>
      </c>
      <c r="AP892" s="786">
        <f t="shared" si="3377"/>
        <v>0</v>
      </c>
      <c r="AQ892" s="786">
        <f t="shared" si="3377"/>
        <v>0</v>
      </c>
      <c r="AR892" s="786">
        <f t="shared" si="3377"/>
        <v>0</v>
      </c>
      <c r="AS892" s="786">
        <f t="shared" si="3377"/>
        <v>0</v>
      </c>
      <c r="AT892" s="786">
        <f t="shared" si="3377"/>
        <v>0</v>
      </c>
      <c r="AU892" s="786">
        <f t="shared" si="3377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8">SUM(BD676)</f>
        <v>0</v>
      </c>
      <c r="BE892" s="786">
        <f t="shared" si="3378"/>
        <v>0</v>
      </c>
      <c r="BF892" s="786">
        <f t="shared" si="3378"/>
        <v>0</v>
      </c>
      <c r="BG892" s="786">
        <f t="shared" si="3378"/>
        <v>0</v>
      </c>
      <c r="BH892" s="786">
        <f t="shared" si="3378"/>
        <v>0</v>
      </c>
      <c r="BI892" s="786">
        <f t="shared" si="3378"/>
        <v>0</v>
      </c>
      <c r="BJ892" s="786">
        <f t="shared" si="3378"/>
        <v>0</v>
      </c>
      <c r="BK892" s="786">
        <f t="shared" si="3378"/>
        <v>0</v>
      </c>
      <c r="BL892" s="786">
        <f t="shared" si="3378"/>
        <v>0</v>
      </c>
      <c r="BM892" s="786">
        <f t="shared" si="3378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0"/>
        <v>0</v>
      </c>
      <c r="CA892" s="607">
        <f t="shared" si="3341"/>
        <v>0</v>
      </c>
      <c r="CB892" s="607">
        <f t="shared" si="3342"/>
        <v>0</v>
      </c>
      <c r="CC892" s="673">
        <f t="shared" si="3343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0"/>
        <v>0</v>
      </c>
      <c r="CF892" s="992">
        <f t="shared" si="3370"/>
        <v>0</v>
      </c>
      <c r="CG892" s="992">
        <f t="shared" si="3370"/>
        <v>0</v>
      </c>
      <c r="CH892" s="993">
        <f t="shared" si="3370"/>
        <v>0</v>
      </c>
      <c r="CI892" s="993">
        <f t="shared" si="3370"/>
        <v>0</v>
      </c>
      <c r="CJ892" s="992">
        <f t="shared" si="3370"/>
        <v>0</v>
      </c>
      <c r="CK892" s="992">
        <f t="shared" si="3370"/>
        <v>0</v>
      </c>
      <c r="CL892" s="992">
        <f t="shared" si="3370"/>
        <v>0</v>
      </c>
      <c r="CM892" s="991">
        <f t="shared" si="3370"/>
        <v>0</v>
      </c>
      <c r="CN892" s="521" t="str">
        <f t="shared" si="3345"/>
        <v/>
      </c>
      <c r="CO892" s="522" t="str">
        <f t="shared" si="3346"/>
        <v/>
      </c>
      <c r="CP892" s="523" t="str">
        <f t="shared" si="3347"/>
        <v/>
      </c>
      <c r="CQ892" s="523" t="str">
        <f t="shared" si="3348"/>
        <v/>
      </c>
      <c r="CR892" s="523">
        <f t="shared" si="3349"/>
        <v>0</v>
      </c>
      <c r="CS892" s="523">
        <f t="shared" si="3350"/>
        <v>0</v>
      </c>
      <c r="CT892" s="523">
        <f t="shared" si="3351"/>
        <v>0</v>
      </c>
      <c r="CU892" s="524">
        <f t="shared" si="3352"/>
        <v>0</v>
      </c>
      <c r="CV892" s="524">
        <f t="shared" si="3353"/>
        <v>0</v>
      </c>
      <c r="CW892" s="524">
        <f t="shared" si="3354"/>
        <v>0</v>
      </c>
      <c r="CX892" s="523">
        <f t="shared" si="3355"/>
        <v>0</v>
      </c>
      <c r="CY892" s="523">
        <f t="shared" si="3356"/>
        <v>0</v>
      </c>
      <c r="CZ892" s="523">
        <f t="shared" si="3357"/>
        <v>0</v>
      </c>
      <c r="DA892" s="523">
        <f t="shared" si="3358"/>
        <v>0</v>
      </c>
      <c r="DB892" s="523" t="str">
        <f t="shared" si="3359"/>
        <v/>
      </c>
      <c r="DC892" s="522" t="str">
        <f t="shared" si="3360"/>
        <v/>
      </c>
      <c r="DD892" s="521" t="str">
        <f t="shared" si="3361"/>
        <v/>
      </c>
      <c r="DE892" s="635">
        <f t="shared" si="3362"/>
        <v>10</v>
      </c>
      <c r="DF892" s="95">
        <f t="shared" si="3363"/>
        <v>10</v>
      </c>
      <c r="DG892" s="95">
        <f t="shared" si="3364"/>
        <v>10</v>
      </c>
      <c r="DH892" s="95">
        <f t="shared" si="3365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79">SUM(B681)</f>
        <v>0</v>
      </c>
      <c r="C893" s="786">
        <f t="shared" si="3379"/>
        <v>0</v>
      </c>
      <c r="D893" s="786">
        <f t="shared" si="3379"/>
        <v>0</v>
      </c>
      <c r="E893" s="786">
        <f t="shared" si="3379"/>
        <v>0</v>
      </c>
      <c r="F893" s="786">
        <f t="shared" si="3379"/>
        <v>0</v>
      </c>
      <c r="G893" s="786">
        <f t="shared" si="3379"/>
        <v>0</v>
      </c>
      <c r="H893" s="786">
        <f t="shared" si="3379"/>
        <v>0</v>
      </c>
      <c r="I893" s="786">
        <f t="shared" si="3379"/>
        <v>0</v>
      </c>
      <c r="J893" s="786">
        <f t="shared" si="3379"/>
        <v>0</v>
      </c>
      <c r="K893" s="786">
        <f t="shared" si="3379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0">SUM(T681)</f>
        <v>0</v>
      </c>
      <c r="U893" s="786">
        <f t="shared" si="3380"/>
        <v>0</v>
      </c>
      <c r="V893" s="786">
        <f t="shared" si="3380"/>
        <v>0</v>
      </c>
      <c r="W893" s="786">
        <f t="shared" si="3380"/>
        <v>0</v>
      </c>
      <c r="X893" s="786">
        <f t="shared" si="3380"/>
        <v>0</v>
      </c>
      <c r="Y893" s="786">
        <f t="shared" si="3380"/>
        <v>0</v>
      </c>
      <c r="Z893" s="786">
        <f t="shared" si="3380"/>
        <v>0</v>
      </c>
      <c r="AA893" s="786">
        <f t="shared" si="3380"/>
        <v>0</v>
      </c>
      <c r="AB893" s="786">
        <f t="shared" si="3380"/>
        <v>0</v>
      </c>
      <c r="AC893" s="786">
        <f t="shared" si="3380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1">SUM(AL681)</f>
        <v>0</v>
      </c>
      <c r="AM893" s="786">
        <f t="shared" si="3381"/>
        <v>0</v>
      </c>
      <c r="AN893" s="786">
        <f t="shared" si="3381"/>
        <v>0</v>
      </c>
      <c r="AO893" s="786">
        <f t="shared" si="3381"/>
        <v>0</v>
      </c>
      <c r="AP893" s="786">
        <f t="shared" si="3381"/>
        <v>0</v>
      </c>
      <c r="AQ893" s="786">
        <f t="shared" si="3381"/>
        <v>0</v>
      </c>
      <c r="AR893" s="786">
        <f t="shared" si="3381"/>
        <v>0</v>
      </c>
      <c r="AS893" s="786">
        <f t="shared" si="3381"/>
        <v>0</v>
      </c>
      <c r="AT893" s="786">
        <f t="shared" si="3381"/>
        <v>0</v>
      </c>
      <c r="AU893" s="786">
        <f t="shared" si="3381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2">SUM(BD681)</f>
        <v>0</v>
      </c>
      <c r="BE893" s="786">
        <f t="shared" si="3382"/>
        <v>0</v>
      </c>
      <c r="BF893" s="786">
        <f t="shared" si="3382"/>
        <v>0</v>
      </c>
      <c r="BG893" s="786">
        <f t="shared" si="3382"/>
        <v>0</v>
      </c>
      <c r="BH893" s="786">
        <f t="shared" si="3382"/>
        <v>0</v>
      </c>
      <c r="BI893" s="786">
        <f t="shared" si="3382"/>
        <v>0</v>
      </c>
      <c r="BJ893" s="786">
        <f t="shared" si="3382"/>
        <v>0</v>
      </c>
      <c r="BK893" s="786">
        <f t="shared" si="3382"/>
        <v>0</v>
      </c>
      <c r="BL893" s="786">
        <f t="shared" si="3382"/>
        <v>0</v>
      </c>
      <c r="BM893" s="786">
        <f t="shared" si="3382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0"/>
        <v>0</v>
      </c>
      <c r="CA893" s="607">
        <f t="shared" si="3341"/>
        <v>0</v>
      </c>
      <c r="CB893" s="607">
        <f t="shared" si="3342"/>
        <v>0</v>
      </c>
      <c r="CC893" s="673">
        <f t="shared" si="3343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0"/>
        <v>0</v>
      </c>
      <c r="CF893" s="992">
        <f t="shared" si="3370"/>
        <v>0</v>
      </c>
      <c r="CG893" s="992">
        <f t="shared" si="3370"/>
        <v>0</v>
      </c>
      <c r="CH893" s="993">
        <f t="shared" si="3370"/>
        <v>0</v>
      </c>
      <c r="CI893" s="993">
        <f t="shared" si="3370"/>
        <v>0</v>
      </c>
      <c r="CJ893" s="992">
        <f t="shared" si="3370"/>
        <v>0</v>
      </c>
      <c r="CK893" s="992">
        <f t="shared" si="3370"/>
        <v>0</v>
      </c>
      <c r="CL893" s="992">
        <f t="shared" si="3370"/>
        <v>0</v>
      </c>
      <c r="CM893" s="991">
        <f t="shared" si="3370"/>
        <v>0</v>
      </c>
      <c r="CN893" s="521" t="str">
        <f t="shared" si="3345"/>
        <v/>
      </c>
      <c r="CO893" s="522" t="str">
        <f t="shared" si="3346"/>
        <v/>
      </c>
      <c r="CP893" s="523" t="str">
        <f t="shared" si="3347"/>
        <v/>
      </c>
      <c r="CQ893" s="523" t="str">
        <f t="shared" si="3348"/>
        <v/>
      </c>
      <c r="CR893" s="523">
        <f t="shared" si="3349"/>
        <v>0</v>
      </c>
      <c r="CS893" s="523">
        <f t="shared" si="3350"/>
        <v>0</v>
      </c>
      <c r="CT893" s="523">
        <f t="shared" si="3351"/>
        <v>0</v>
      </c>
      <c r="CU893" s="524">
        <f t="shared" si="3352"/>
        <v>0</v>
      </c>
      <c r="CV893" s="524">
        <f t="shared" si="3353"/>
        <v>0</v>
      </c>
      <c r="CW893" s="524">
        <f t="shared" si="3354"/>
        <v>0</v>
      </c>
      <c r="CX893" s="523">
        <f t="shared" si="3355"/>
        <v>0</v>
      </c>
      <c r="CY893" s="523">
        <f t="shared" si="3356"/>
        <v>0</v>
      </c>
      <c r="CZ893" s="523">
        <f t="shared" si="3357"/>
        <v>0</v>
      </c>
      <c r="DA893" s="523">
        <f t="shared" si="3358"/>
        <v>0</v>
      </c>
      <c r="DB893" s="523" t="str">
        <f t="shared" si="3359"/>
        <v/>
      </c>
      <c r="DC893" s="522" t="str">
        <f t="shared" si="3360"/>
        <v/>
      </c>
      <c r="DD893" s="521" t="str">
        <f t="shared" si="3361"/>
        <v/>
      </c>
      <c r="DE893" s="635">
        <f t="shared" si="3362"/>
        <v>10</v>
      </c>
      <c r="DF893" s="95">
        <f t="shared" si="3363"/>
        <v>10</v>
      </c>
      <c r="DG893" s="95">
        <f t="shared" si="3364"/>
        <v>10</v>
      </c>
      <c r="DH893" s="95">
        <f t="shared" si="3365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3">SUM(B686)</f>
        <v>0</v>
      </c>
      <c r="C894" s="786">
        <f t="shared" si="3383"/>
        <v>0</v>
      </c>
      <c r="D894" s="786">
        <f t="shared" si="3383"/>
        <v>0</v>
      </c>
      <c r="E894" s="786">
        <f t="shared" si="3383"/>
        <v>0</v>
      </c>
      <c r="F894" s="786">
        <f t="shared" si="3383"/>
        <v>0</v>
      </c>
      <c r="G894" s="786">
        <f t="shared" si="3383"/>
        <v>0</v>
      </c>
      <c r="H894" s="786">
        <f t="shared" si="3383"/>
        <v>0</v>
      </c>
      <c r="I894" s="786">
        <f t="shared" si="3383"/>
        <v>0</v>
      </c>
      <c r="J894" s="786">
        <f t="shared" si="3383"/>
        <v>0</v>
      </c>
      <c r="K894" s="786">
        <f t="shared" si="3383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4">SUM(T686)</f>
        <v>0</v>
      </c>
      <c r="U894" s="786">
        <f t="shared" si="3384"/>
        <v>0</v>
      </c>
      <c r="V894" s="786">
        <f t="shared" si="3384"/>
        <v>0</v>
      </c>
      <c r="W894" s="786">
        <f t="shared" si="3384"/>
        <v>0</v>
      </c>
      <c r="X894" s="786">
        <f t="shared" si="3384"/>
        <v>0</v>
      </c>
      <c r="Y894" s="786">
        <f t="shared" si="3384"/>
        <v>0</v>
      </c>
      <c r="Z894" s="786">
        <f t="shared" si="3384"/>
        <v>0</v>
      </c>
      <c r="AA894" s="786">
        <f t="shared" si="3384"/>
        <v>0</v>
      </c>
      <c r="AB894" s="786">
        <f t="shared" si="3384"/>
        <v>0</v>
      </c>
      <c r="AC894" s="786">
        <f t="shared" si="3384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5">SUM(AL686)</f>
        <v>0</v>
      </c>
      <c r="AM894" s="786">
        <f t="shared" si="3385"/>
        <v>0</v>
      </c>
      <c r="AN894" s="786">
        <f t="shared" si="3385"/>
        <v>0</v>
      </c>
      <c r="AO894" s="786">
        <f t="shared" si="3385"/>
        <v>0</v>
      </c>
      <c r="AP894" s="786">
        <f t="shared" si="3385"/>
        <v>0</v>
      </c>
      <c r="AQ894" s="786">
        <f t="shared" si="3385"/>
        <v>0</v>
      </c>
      <c r="AR894" s="786">
        <f t="shared" si="3385"/>
        <v>0</v>
      </c>
      <c r="AS894" s="786">
        <f t="shared" si="3385"/>
        <v>0</v>
      </c>
      <c r="AT894" s="786">
        <f t="shared" si="3385"/>
        <v>0</v>
      </c>
      <c r="AU894" s="786">
        <f t="shared" si="3385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6">SUM(BD686)</f>
        <v>0</v>
      </c>
      <c r="BE894" s="786">
        <f t="shared" si="3386"/>
        <v>0</v>
      </c>
      <c r="BF894" s="786">
        <f t="shared" si="3386"/>
        <v>0</v>
      </c>
      <c r="BG894" s="786">
        <f t="shared" si="3386"/>
        <v>0</v>
      </c>
      <c r="BH894" s="786">
        <f t="shared" si="3386"/>
        <v>0</v>
      </c>
      <c r="BI894" s="786">
        <f t="shared" si="3386"/>
        <v>0</v>
      </c>
      <c r="BJ894" s="786">
        <f t="shared" si="3386"/>
        <v>0</v>
      </c>
      <c r="BK894" s="786">
        <f t="shared" si="3386"/>
        <v>0</v>
      </c>
      <c r="BL894" s="786">
        <f t="shared" si="3386"/>
        <v>0</v>
      </c>
      <c r="BM894" s="786">
        <f t="shared" si="3386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0"/>
        <v>0</v>
      </c>
      <c r="CA894" s="607">
        <f t="shared" si="3341"/>
        <v>0</v>
      </c>
      <c r="CB894" s="607">
        <f t="shared" si="3342"/>
        <v>0</v>
      </c>
      <c r="CC894" s="673">
        <f t="shared" si="3343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0"/>
        <v>0</v>
      </c>
      <c r="CF894" s="992">
        <f t="shared" si="3370"/>
        <v>0</v>
      </c>
      <c r="CG894" s="992">
        <f t="shared" si="3370"/>
        <v>0</v>
      </c>
      <c r="CH894" s="993">
        <f t="shared" si="3370"/>
        <v>0</v>
      </c>
      <c r="CI894" s="993">
        <f t="shared" si="3370"/>
        <v>0</v>
      </c>
      <c r="CJ894" s="992">
        <f t="shared" si="3370"/>
        <v>0</v>
      </c>
      <c r="CK894" s="992">
        <f t="shared" si="3370"/>
        <v>0</v>
      </c>
      <c r="CL894" s="992">
        <f t="shared" si="3370"/>
        <v>0</v>
      </c>
      <c r="CM894" s="991">
        <f t="shared" si="3370"/>
        <v>0</v>
      </c>
      <c r="CN894" s="521" t="str">
        <f t="shared" si="3345"/>
        <v/>
      </c>
      <c r="CO894" s="522" t="str">
        <f t="shared" si="3346"/>
        <v/>
      </c>
      <c r="CP894" s="523" t="str">
        <f t="shared" si="3347"/>
        <v/>
      </c>
      <c r="CQ894" s="523" t="str">
        <f t="shared" si="3348"/>
        <v/>
      </c>
      <c r="CR894" s="523">
        <f t="shared" si="3349"/>
        <v>0</v>
      </c>
      <c r="CS894" s="523">
        <f t="shared" si="3350"/>
        <v>0</v>
      </c>
      <c r="CT894" s="523">
        <f t="shared" si="3351"/>
        <v>0</v>
      </c>
      <c r="CU894" s="524">
        <f t="shared" si="3352"/>
        <v>0</v>
      </c>
      <c r="CV894" s="524">
        <f t="shared" si="3353"/>
        <v>0</v>
      </c>
      <c r="CW894" s="524">
        <f t="shared" si="3354"/>
        <v>0</v>
      </c>
      <c r="CX894" s="523">
        <f t="shared" si="3355"/>
        <v>0</v>
      </c>
      <c r="CY894" s="523">
        <f t="shared" si="3356"/>
        <v>0</v>
      </c>
      <c r="CZ894" s="523">
        <f t="shared" si="3357"/>
        <v>0</v>
      </c>
      <c r="DA894" s="523">
        <f t="shared" si="3358"/>
        <v>0</v>
      </c>
      <c r="DB894" s="523" t="str">
        <f t="shared" si="3359"/>
        <v/>
      </c>
      <c r="DC894" s="522" t="str">
        <f t="shared" si="3360"/>
        <v/>
      </c>
      <c r="DD894" s="521" t="str">
        <f t="shared" si="3361"/>
        <v/>
      </c>
      <c r="DE894" s="635">
        <f t="shared" si="3362"/>
        <v>10</v>
      </c>
      <c r="DF894" s="95">
        <f t="shared" si="3363"/>
        <v>10</v>
      </c>
      <c r="DG894" s="95">
        <f t="shared" si="3364"/>
        <v>10</v>
      </c>
      <c r="DH894" s="95">
        <f t="shared" si="3365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391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7">SUM(B691)</f>
        <v>0</v>
      </c>
      <c r="C896" s="786">
        <f t="shared" si="3387"/>
        <v>0</v>
      </c>
      <c r="D896" s="786">
        <f t="shared" si="3387"/>
        <v>0</v>
      </c>
      <c r="E896" s="786">
        <f t="shared" si="3387"/>
        <v>0</v>
      </c>
      <c r="F896" s="786">
        <f t="shared" si="3387"/>
        <v>0</v>
      </c>
      <c r="G896" s="786">
        <f t="shared" si="3387"/>
        <v>0</v>
      </c>
      <c r="H896" s="786">
        <f t="shared" si="3387"/>
        <v>0</v>
      </c>
      <c r="I896" s="786">
        <f t="shared" si="3387"/>
        <v>0</v>
      </c>
      <c r="J896" s="786">
        <f t="shared" si="3387"/>
        <v>0</v>
      </c>
      <c r="K896" s="786">
        <f t="shared" si="3387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8">SUM(T691)</f>
        <v>0</v>
      </c>
      <c r="U896" s="786">
        <f t="shared" si="3388"/>
        <v>0</v>
      </c>
      <c r="V896" s="786">
        <f t="shared" si="3388"/>
        <v>0</v>
      </c>
      <c r="W896" s="786">
        <f t="shared" si="3388"/>
        <v>0</v>
      </c>
      <c r="X896" s="786">
        <f t="shared" si="3388"/>
        <v>0</v>
      </c>
      <c r="Y896" s="786">
        <f t="shared" si="3388"/>
        <v>0</v>
      </c>
      <c r="Z896" s="786">
        <f t="shared" si="3388"/>
        <v>0</v>
      </c>
      <c r="AA896" s="786">
        <f t="shared" si="3388"/>
        <v>0</v>
      </c>
      <c r="AB896" s="786">
        <f t="shared" si="3388"/>
        <v>0</v>
      </c>
      <c r="AC896" s="786">
        <f t="shared" si="3388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89">SUM(AL691)</f>
        <v>0</v>
      </c>
      <c r="AM896" s="786">
        <f t="shared" si="3389"/>
        <v>0</v>
      </c>
      <c r="AN896" s="786">
        <f t="shared" si="3389"/>
        <v>0</v>
      </c>
      <c r="AO896" s="786">
        <f t="shared" si="3389"/>
        <v>0</v>
      </c>
      <c r="AP896" s="786">
        <f t="shared" si="3389"/>
        <v>0</v>
      </c>
      <c r="AQ896" s="786">
        <f t="shared" si="3389"/>
        <v>0</v>
      </c>
      <c r="AR896" s="786">
        <f t="shared" si="3389"/>
        <v>0</v>
      </c>
      <c r="AS896" s="786">
        <f t="shared" si="3389"/>
        <v>0</v>
      </c>
      <c r="AT896" s="786">
        <f t="shared" si="3389"/>
        <v>0</v>
      </c>
      <c r="AU896" s="786">
        <f t="shared" si="3389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0">SUM(BD691)</f>
        <v>0</v>
      </c>
      <c r="BE896" s="786">
        <f t="shared" si="3390"/>
        <v>0</v>
      </c>
      <c r="BF896" s="786">
        <f t="shared" si="3390"/>
        <v>0</v>
      </c>
      <c r="BG896" s="786">
        <f t="shared" si="3390"/>
        <v>0</v>
      </c>
      <c r="BH896" s="786">
        <f t="shared" si="3390"/>
        <v>0</v>
      </c>
      <c r="BI896" s="786">
        <f t="shared" si="3390"/>
        <v>0</v>
      </c>
      <c r="BJ896" s="786">
        <f t="shared" si="3390"/>
        <v>0</v>
      </c>
      <c r="BK896" s="786">
        <f t="shared" si="3390"/>
        <v>0</v>
      </c>
      <c r="BL896" s="786">
        <f t="shared" si="3390"/>
        <v>0</v>
      </c>
      <c r="BM896" s="786">
        <f t="shared" si="3390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1"/>
        <v>0</v>
      </c>
      <c r="CF896" s="992">
        <f t="shared" si="3391"/>
        <v>0</v>
      </c>
      <c r="CG896" s="992">
        <f t="shared" si="3391"/>
        <v>0</v>
      </c>
      <c r="CH896" s="993">
        <f t="shared" si="3391"/>
        <v>0</v>
      </c>
      <c r="CI896" s="993">
        <f t="shared" si="3391"/>
        <v>0</v>
      </c>
      <c r="CJ896" s="992">
        <f t="shared" si="3391"/>
        <v>0</v>
      </c>
      <c r="CK896" s="992">
        <f t="shared" si="3391"/>
        <v>0</v>
      </c>
      <c r="CL896" s="992">
        <f t="shared" si="3391"/>
        <v>0</v>
      </c>
      <c r="CM896" s="991">
        <f t="shared" si="3391"/>
        <v>0</v>
      </c>
      <c r="CN896" s="521" t="str">
        <f t="shared" ref="CN896:CW898" si="3392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2"/>
        <v/>
      </c>
      <c r="CP896" s="523" t="str">
        <f t="shared" si="3392"/>
        <v/>
      </c>
      <c r="CQ896" s="523" t="str">
        <f t="shared" si="3392"/>
        <v/>
      </c>
      <c r="CR896" s="523">
        <f t="shared" si="3392"/>
        <v>0</v>
      </c>
      <c r="CS896" s="523">
        <f t="shared" si="3392"/>
        <v>0</v>
      </c>
      <c r="CT896" s="523">
        <f t="shared" si="3392"/>
        <v>0</v>
      </c>
      <c r="CU896" s="524">
        <f t="shared" si="3392"/>
        <v>0</v>
      </c>
      <c r="CV896" s="524">
        <f t="shared" si="3392"/>
        <v>0</v>
      </c>
      <c r="CW896" s="524">
        <f t="shared" si="3392"/>
        <v>0</v>
      </c>
      <c r="CX896" s="523">
        <f t="shared" ref="CX896:DD898" si="3393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3"/>
        <v>0</v>
      </c>
      <c r="CZ896" s="523">
        <f t="shared" si="3393"/>
        <v>0</v>
      </c>
      <c r="DA896" s="523">
        <f t="shared" si="3393"/>
        <v>0</v>
      </c>
      <c r="DB896" s="523" t="str">
        <f t="shared" si="3393"/>
        <v/>
      </c>
      <c r="DC896" s="522" t="str">
        <f t="shared" si="3393"/>
        <v/>
      </c>
      <c r="DD896" s="521" t="str">
        <f t="shared" si="3393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4">SUM(B696)</f>
        <v>0</v>
      </c>
      <c r="C897" s="786">
        <f t="shared" si="3394"/>
        <v>0</v>
      </c>
      <c r="D897" s="786">
        <f t="shared" si="3394"/>
        <v>0</v>
      </c>
      <c r="E897" s="786">
        <f t="shared" si="3394"/>
        <v>0</v>
      </c>
      <c r="F897" s="786">
        <f t="shared" si="3394"/>
        <v>0</v>
      </c>
      <c r="G897" s="786">
        <f t="shared" si="3394"/>
        <v>0</v>
      </c>
      <c r="H897" s="786">
        <f t="shared" si="3394"/>
        <v>0</v>
      </c>
      <c r="I897" s="786">
        <f t="shared" si="3394"/>
        <v>0</v>
      </c>
      <c r="J897" s="786">
        <f t="shared" si="3394"/>
        <v>0</v>
      </c>
      <c r="K897" s="786">
        <f t="shared" si="3394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5">SUM(T696)</f>
        <v>0</v>
      </c>
      <c r="U897" s="786">
        <f t="shared" si="3395"/>
        <v>0</v>
      </c>
      <c r="V897" s="786">
        <f t="shared" si="3395"/>
        <v>0</v>
      </c>
      <c r="W897" s="786">
        <f t="shared" si="3395"/>
        <v>0</v>
      </c>
      <c r="X897" s="786">
        <f t="shared" si="3395"/>
        <v>0</v>
      </c>
      <c r="Y897" s="786">
        <f t="shared" si="3395"/>
        <v>0</v>
      </c>
      <c r="Z897" s="786">
        <f t="shared" si="3395"/>
        <v>0</v>
      </c>
      <c r="AA897" s="786">
        <f t="shared" si="3395"/>
        <v>0</v>
      </c>
      <c r="AB897" s="786">
        <f t="shared" si="3395"/>
        <v>0</v>
      </c>
      <c r="AC897" s="786">
        <f t="shared" si="3395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6">SUM(AL696)</f>
        <v>0</v>
      </c>
      <c r="AM897" s="786">
        <f t="shared" si="3396"/>
        <v>0</v>
      </c>
      <c r="AN897" s="786">
        <f t="shared" si="3396"/>
        <v>0</v>
      </c>
      <c r="AO897" s="786">
        <f t="shared" si="3396"/>
        <v>0</v>
      </c>
      <c r="AP897" s="786">
        <f t="shared" si="3396"/>
        <v>0</v>
      </c>
      <c r="AQ897" s="786">
        <f t="shared" si="3396"/>
        <v>0</v>
      </c>
      <c r="AR897" s="786">
        <f t="shared" si="3396"/>
        <v>0</v>
      </c>
      <c r="AS897" s="786">
        <f t="shared" si="3396"/>
        <v>0</v>
      </c>
      <c r="AT897" s="786">
        <f t="shared" si="3396"/>
        <v>0</v>
      </c>
      <c r="AU897" s="786">
        <f t="shared" si="3396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7">SUM(BD696)</f>
        <v>0</v>
      </c>
      <c r="BE897" s="786">
        <f t="shared" si="3397"/>
        <v>0</v>
      </c>
      <c r="BF897" s="786">
        <f t="shared" si="3397"/>
        <v>0</v>
      </c>
      <c r="BG897" s="786">
        <f t="shared" si="3397"/>
        <v>0</v>
      </c>
      <c r="BH897" s="786">
        <f t="shared" si="3397"/>
        <v>0</v>
      </c>
      <c r="BI897" s="786">
        <f t="shared" si="3397"/>
        <v>0</v>
      </c>
      <c r="BJ897" s="786">
        <f t="shared" si="3397"/>
        <v>0</v>
      </c>
      <c r="BK897" s="786">
        <f t="shared" si="3397"/>
        <v>0</v>
      </c>
      <c r="BL897" s="786">
        <f t="shared" si="3397"/>
        <v>0</v>
      </c>
      <c r="BM897" s="786">
        <f t="shared" si="3397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8"/>
        <v>0</v>
      </c>
      <c r="CG897" s="992">
        <f t="shared" si="3398"/>
        <v>0</v>
      </c>
      <c r="CH897" s="993">
        <f t="shared" si="3398"/>
        <v>0</v>
      </c>
      <c r="CI897" s="993">
        <f t="shared" si="3398"/>
        <v>0</v>
      </c>
      <c r="CJ897" s="992">
        <f t="shared" si="3398"/>
        <v>0</v>
      </c>
      <c r="CK897" s="992">
        <f t="shared" si="3398"/>
        <v>0</v>
      </c>
      <c r="CL897" s="992">
        <f t="shared" si="3398"/>
        <v>0</v>
      </c>
      <c r="CM897" s="991">
        <f t="shared" si="3398"/>
        <v>0</v>
      </c>
      <c r="CN897" s="521" t="str">
        <f t="shared" si="3392"/>
        <v/>
      </c>
      <c r="CO897" s="522" t="str">
        <f t="shared" si="3392"/>
        <v/>
      </c>
      <c r="CP897" s="523" t="str">
        <f t="shared" si="3392"/>
        <v/>
      </c>
      <c r="CQ897" s="523" t="str">
        <f t="shared" si="3392"/>
        <v/>
      </c>
      <c r="CR897" s="523">
        <f t="shared" si="3392"/>
        <v>0</v>
      </c>
      <c r="CS897" s="523">
        <f t="shared" si="3392"/>
        <v>0</v>
      </c>
      <c r="CT897" s="523">
        <f t="shared" si="3392"/>
        <v>0</v>
      </c>
      <c r="CU897" s="524">
        <f t="shared" si="3392"/>
        <v>0</v>
      </c>
      <c r="CV897" s="524">
        <f t="shared" si="3392"/>
        <v>0</v>
      </c>
      <c r="CW897" s="524">
        <f t="shared" si="3392"/>
        <v>0</v>
      </c>
      <c r="CX897" s="523">
        <f t="shared" si="3393"/>
        <v>0</v>
      </c>
      <c r="CY897" s="523">
        <f t="shared" si="3393"/>
        <v>0</v>
      </c>
      <c r="CZ897" s="523">
        <f t="shared" si="3393"/>
        <v>0</v>
      </c>
      <c r="DA897" s="523">
        <f t="shared" si="3393"/>
        <v>0</v>
      </c>
      <c r="DB897" s="523" t="str">
        <f t="shared" si="3393"/>
        <v/>
      </c>
      <c r="DC897" s="522" t="str">
        <f t="shared" si="3393"/>
        <v/>
      </c>
      <c r="DD897" s="521" t="str">
        <f t="shared" si="3393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99">SUM(B701)</f>
        <v>0</v>
      </c>
      <c r="C898" s="786">
        <f t="shared" si="3399"/>
        <v>0</v>
      </c>
      <c r="D898" s="786">
        <f t="shared" si="3399"/>
        <v>0</v>
      </c>
      <c r="E898" s="786">
        <f t="shared" si="3399"/>
        <v>0</v>
      </c>
      <c r="F898" s="786">
        <f t="shared" si="3399"/>
        <v>0</v>
      </c>
      <c r="G898" s="786">
        <f t="shared" si="3399"/>
        <v>0</v>
      </c>
      <c r="H898" s="786">
        <f t="shared" si="3399"/>
        <v>0</v>
      </c>
      <c r="I898" s="786">
        <f t="shared" si="3399"/>
        <v>0</v>
      </c>
      <c r="J898" s="786">
        <f t="shared" si="3399"/>
        <v>0</v>
      </c>
      <c r="K898" s="786">
        <f t="shared" si="3399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0">SUM(T701)</f>
        <v>0</v>
      </c>
      <c r="U898" s="786">
        <f t="shared" si="3400"/>
        <v>0</v>
      </c>
      <c r="V898" s="786">
        <f t="shared" si="3400"/>
        <v>0</v>
      </c>
      <c r="W898" s="786">
        <f t="shared" si="3400"/>
        <v>0</v>
      </c>
      <c r="X898" s="786">
        <f t="shared" si="3400"/>
        <v>0</v>
      </c>
      <c r="Y898" s="786">
        <f t="shared" si="3400"/>
        <v>0</v>
      </c>
      <c r="Z898" s="786">
        <f t="shared" si="3400"/>
        <v>0</v>
      </c>
      <c r="AA898" s="786">
        <f t="shared" si="3400"/>
        <v>0</v>
      </c>
      <c r="AB898" s="786">
        <f t="shared" si="3400"/>
        <v>0</v>
      </c>
      <c r="AC898" s="786">
        <f t="shared" si="3400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1">SUM(AL701)</f>
        <v>0</v>
      </c>
      <c r="AM898" s="786">
        <f t="shared" si="3401"/>
        <v>0</v>
      </c>
      <c r="AN898" s="786">
        <f t="shared" si="3401"/>
        <v>0</v>
      </c>
      <c r="AO898" s="786">
        <f t="shared" si="3401"/>
        <v>0</v>
      </c>
      <c r="AP898" s="786">
        <f t="shared" si="3401"/>
        <v>0</v>
      </c>
      <c r="AQ898" s="786">
        <f t="shared" si="3401"/>
        <v>0</v>
      </c>
      <c r="AR898" s="786">
        <f t="shared" si="3401"/>
        <v>0</v>
      </c>
      <c r="AS898" s="786">
        <f t="shared" si="3401"/>
        <v>0</v>
      </c>
      <c r="AT898" s="786">
        <f t="shared" si="3401"/>
        <v>0</v>
      </c>
      <c r="AU898" s="786">
        <f t="shared" si="3401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2">SUM(BD701)</f>
        <v>0</v>
      </c>
      <c r="BE898" s="786">
        <f t="shared" si="3402"/>
        <v>0</v>
      </c>
      <c r="BF898" s="786">
        <f t="shared" si="3402"/>
        <v>0</v>
      </c>
      <c r="BG898" s="786">
        <f t="shared" si="3402"/>
        <v>0</v>
      </c>
      <c r="BH898" s="786">
        <f t="shared" si="3402"/>
        <v>0</v>
      </c>
      <c r="BI898" s="786">
        <f t="shared" si="3402"/>
        <v>0</v>
      </c>
      <c r="BJ898" s="786">
        <f t="shared" si="3402"/>
        <v>0</v>
      </c>
      <c r="BK898" s="786">
        <f t="shared" si="3402"/>
        <v>0</v>
      </c>
      <c r="BL898" s="786">
        <f t="shared" si="3402"/>
        <v>0</v>
      </c>
      <c r="BM898" s="786">
        <f t="shared" si="3402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8"/>
        <v>0</v>
      </c>
      <c r="CF898" s="992">
        <f t="shared" si="3398"/>
        <v>0</v>
      </c>
      <c r="CG898" s="992">
        <f t="shared" si="3398"/>
        <v>0</v>
      </c>
      <c r="CH898" s="993">
        <f t="shared" si="3398"/>
        <v>0</v>
      </c>
      <c r="CI898" s="993">
        <f t="shared" si="3398"/>
        <v>0</v>
      </c>
      <c r="CJ898" s="992">
        <f t="shared" si="3398"/>
        <v>0</v>
      </c>
      <c r="CK898" s="992">
        <f t="shared" si="3398"/>
        <v>0</v>
      </c>
      <c r="CL898" s="992">
        <f t="shared" si="3398"/>
        <v>0</v>
      </c>
      <c r="CM898" s="991">
        <f t="shared" si="3398"/>
        <v>0</v>
      </c>
      <c r="CN898" s="521" t="str">
        <f t="shared" si="3392"/>
        <v/>
      </c>
      <c r="CO898" s="522" t="str">
        <f t="shared" si="3392"/>
        <v/>
      </c>
      <c r="CP898" s="523" t="str">
        <f t="shared" si="3392"/>
        <v/>
      </c>
      <c r="CQ898" s="523" t="str">
        <f t="shared" si="3392"/>
        <v/>
      </c>
      <c r="CR898" s="523">
        <f t="shared" si="3392"/>
        <v>0</v>
      </c>
      <c r="CS898" s="523">
        <f t="shared" si="3392"/>
        <v>0</v>
      </c>
      <c r="CT898" s="523">
        <f t="shared" si="3392"/>
        <v>0</v>
      </c>
      <c r="CU898" s="524">
        <f t="shared" si="3392"/>
        <v>0</v>
      </c>
      <c r="CV898" s="524">
        <f t="shared" si="3392"/>
        <v>0</v>
      </c>
      <c r="CW898" s="524">
        <f t="shared" si="3392"/>
        <v>0</v>
      </c>
      <c r="CX898" s="523">
        <f t="shared" si="3393"/>
        <v>0</v>
      </c>
      <c r="CY898" s="523">
        <f t="shared" si="3393"/>
        <v>0</v>
      </c>
      <c r="CZ898" s="523">
        <f t="shared" si="3393"/>
        <v>0</v>
      </c>
      <c r="DA898" s="523">
        <f t="shared" si="3393"/>
        <v>0</v>
      </c>
      <c r="DB898" s="523" t="str">
        <f t="shared" si="3393"/>
        <v/>
      </c>
      <c r="DC898" s="522" t="str">
        <f t="shared" si="3393"/>
        <v/>
      </c>
      <c r="DD898" s="521" t="str">
        <f t="shared" si="3393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3">SUM(B820:B899)</f>
        <v>#VALUE!</v>
      </c>
      <c r="C900" s="786" t="e">
        <f t="shared" si="3403"/>
        <v>#VALUE!</v>
      </c>
      <c r="D900" s="786" t="e">
        <f t="shared" si="3403"/>
        <v>#VALUE!</v>
      </c>
      <c r="E900" s="786" t="e">
        <f t="shared" si="3403"/>
        <v>#VALUE!</v>
      </c>
      <c r="F900" s="786" t="e">
        <f t="shared" si="3403"/>
        <v>#VALUE!</v>
      </c>
      <c r="G900" s="786" t="e">
        <f t="shared" si="3403"/>
        <v>#VALUE!</v>
      </c>
      <c r="H900" s="786" t="e">
        <f t="shared" si="3403"/>
        <v>#VALUE!</v>
      </c>
      <c r="I900" s="786" t="e">
        <f t="shared" si="3403"/>
        <v>#VALUE!</v>
      </c>
      <c r="J900" s="786" t="e">
        <f t="shared" si="3403"/>
        <v>#VALUE!</v>
      </c>
      <c r="K900" s="786" t="e">
        <f t="shared" si="3403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4">SUM(T820:T899)</f>
        <v>#VALUE!</v>
      </c>
      <c r="U900" s="786" t="e">
        <f t="shared" si="3404"/>
        <v>#VALUE!</v>
      </c>
      <c r="V900" s="786" t="e">
        <f t="shared" si="3404"/>
        <v>#VALUE!</v>
      </c>
      <c r="W900" s="786" t="e">
        <f t="shared" si="3404"/>
        <v>#VALUE!</v>
      </c>
      <c r="X900" s="786" t="e">
        <f t="shared" si="3404"/>
        <v>#VALUE!</v>
      </c>
      <c r="Y900" s="786" t="e">
        <f t="shared" si="3404"/>
        <v>#VALUE!</v>
      </c>
      <c r="Z900" s="786" t="e">
        <f t="shared" si="3404"/>
        <v>#VALUE!</v>
      </c>
      <c r="AA900" s="786" t="e">
        <f t="shared" si="3404"/>
        <v>#VALUE!</v>
      </c>
      <c r="AB900" s="786" t="e">
        <f t="shared" si="3404"/>
        <v>#VALUE!</v>
      </c>
      <c r="AC900" s="786" t="e">
        <f t="shared" si="3404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5">SUM(AL820:AL899)</f>
        <v>#VALUE!</v>
      </c>
      <c r="AM900" s="786" t="e">
        <f t="shared" si="3405"/>
        <v>#VALUE!</v>
      </c>
      <c r="AN900" s="786" t="e">
        <f t="shared" si="3405"/>
        <v>#VALUE!</v>
      </c>
      <c r="AO900" s="786" t="e">
        <f t="shared" si="3405"/>
        <v>#VALUE!</v>
      </c>
      <c r="AP900" s="786" t="e">
        <f t="shared" si="3405"/>
        <v>#VALUE!</v>
      </c>
      <c r="AQ900" s="786" t="e">
        <f t="shared" si="3405"/>
        <v>#VALUE!</v>
      </c>
      <c r="AR900" s="786" t="e">
        <f t="shared" si="3405"/>
        <v>#VALUE!</v>
      </c>
      <c r="AS900" s="786" t="e">
        <f t="shared" si="3405"/>
        <v>#VALUE!</v>
      </c>
      <c r="AT900" s="786" t="e">
        <f t="shared" si="3405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6">SUM(BJ820:BJ899)</f>
        <v>#VALUE!</v>
      </c>
      <c r="BK900" s="786" t="e">
        <f t="shared" si="3406"/>
        <v>#VALUE!</v>
      </c>
      <c r="BL900" s="786" t="e">
        <f t="shared" si="3406"/>
        <v>#VALUE!</v>
      </c>
      <c r="BM900" s="786" t="e">
        <f t="shared" si="3406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1.4784479386965546</v>
      </c>
      <c r="BW900" s="786">
        <f>SUM(BW820:BW899)</f>
        <v>1.4673182775994782</v>
      </c>
      <c r="BX900" s="786">
        <f>SUM(BX820:BX899)</f>
        <v>1.336885087588211</v>
      </c>
      <c r="BY900" s="786" t="e">
        <f>SUM(BY820:BY899)</f>
        <v>#VALUE!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392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393</v>
      </c>
      <c r="B904" s="775">
        <f t="shared" ref="B904:K904" si="3407">SUM(B72)</f>
        <v>0</v>
      </c>
      <c r="C904" s="775">
        <f t="shared" si="3407"/>
        <v>0</v>
      </c>
      <c r="D904" s="775">
        <f t="shared" si="3407"/>
        <v>0</v>
      </c>
      <c r="E904" s="775">
        <f t="shared" si="3407"/>
        <v>0</v>
      </c>
      <c r="F904" s="775">
        <f t="shared" si="3407"/>
        <v>0</v>
      </c>
      <c r="G904" s="775">
        <f t="shared" si="3407"/>
        <v>0</v>
      </c>
      <c r="H904" s="775">
        <f t="shared" si="3407"/>
        <v>0</v>
      </c>
      <c r="I904" s="775">
        <f t="shared" si="3407"/>
        <v>0</v>
      </c>
      <c r="J904" s="775">
        <f t="shared" si="3407"/>
        <v>0</v>
      </c>
      <c r="K904" s="775">
        <f t="shared" si="3407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8">SUM(T72)</f>
        <v>0</v>
      </c>
      <c r="U904" s="775">
        <f t="shared" si="3408"/>
        <v>0</v>
      </c>
      <c r="V904" s="775">
        <f t="shared" si="3408"/>
        <v>0</v>
      </c>
      <c r="W904" s="775">
        <f t="shared" si="3408"/>
        <v>0</v>
      </c>
      <c r="X904" s="775">
        <f t="shared" si="3408"/>
        <v>0</v>
      </c>
      <c r="Y904" s="775">
        <f t="shared" si="3408"/>
        <v>0</v>
      </c>
      <c r="Z904" s="775">
        <f t="shared" si="3408"/>
        <v>0</v>
      </c>
      <c r="AA904" s="775">
        <f t="shared" si="3408"/>
        <v>0</v>
      </c>
      <c r="AB904" s="775">
        <f t="shared" si="3408"/>
        <v>0</v>
      </c>
      <c r="AC904" s="775">
        <f t="shared" si="3408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09">SUM(AL72)</f>
        <v>0</v>
      </c>
      <c r="AM904" s="775">
        <f t="shared" si="3409"/>
        <v>0</v>
      </c>
      <c r="AN904" s="775">
        <f t="shared" si="3409"/>
        <v>0</v>
      </c>
      <c r="AO904" s="775">
        <f t="shared" si="3409"/>
        <v>0</v>
      </c>
      <c r="AP904" s="775">
        <f t="shared" si="3409"/>
        <v>0</v>
      </c>
      <c r="AQ904" s="775">
        <f t="shared" si="3409"/>
        <v>0</v>
      </c>
      <c r="AR904" s="775">
        <f t="shared" si="3409"/>
        <v>0</v>
      </c>
      <c r="AS904" s="775">
        <f t="shared" si="3409"/>
        <v>0</v>
      </c>
      <c r="AT904" s="775">
        <f t="shared" si="3409"/>
        <v>0</v>
      </c>
      <c r="AU904" s="775">
        <f t="shared" si="3409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0">SUM(BD72)</f>
        <v>0</v>
      </c>
      <c r="BE904" s="775">
        <f t="shared" si="3410"/>
        <v>0</v>
      </c>
      <c r="BF904" s="775">
        <f t="shared" si="3410"/>
        <v>0</v>
      </c>
      <c r="BG904" s="775">
        <f t="shared" si="3410"/>
        <v>0</v>
      </c>
      <c r="BH904" s="775">
        <f t="shared" si="3410"/>
        <v>0</v>
      </c>
      <c r="BI904" s="775">
        <f t="shared" si="3410"/>
        <v>0</v>
      </c>
      <c r="BJ904" s="775">
        <f t="shared" si="3410"/>
        <v>0</v>
      </c>
      <c r="BK904" s="775">
        <f t="shared" si="3410"/>
        <v>0</v>
      </c>
      <c r="BL904" s="775">
        <f t="shared" si="3410"/>
        <v>0</v>
      </c>
      <c r="BM904" s="775">
        <f t="shared" si="3410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1">IF(DE904&lt;3,"",(SUM(B904:R904)-MIN(B904:R904)-MAX(B904:R904))/(DE904-2))</f>
        <v>0</v>
      </c>
      <c r="CA904" s="582">
        <f t="shared" ref="CA904:CA918" si="3412">IF(DF904&lt;3,"",(SUM(T904:AJ904)-MIN(T904:AJ904)-MAX(T904:AJ904))/(DF904-2))</f>
        <v>0</v>
      </c>
      <c r="CB904" s="582">
        <f t="shared" ref="CB904:CB918" si="3413">IF(DG904&lt;3,"",(SUM(AL904:BB904)-MIN(AL904:BB904)-MAX(AL904:BB904))/(DG904-2))</f>
        <v>0</v>
      </c>
      <c r="CC904" s="582">
        <f t="shared" ref="CC904:CC918" si="3414">IF(DH904&lt;3,"",(SUM(BD904:BT904)-MIN(BD904:BT904)-MAX(BD904:BT904))/(DH904-2))</f>
        <v>0</v>
      </c>
      <c r="CD904" s="988">
        <f t="shared" ref="CD904:CM904" si="341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5"/>
        <v>0</v>
      </c>
      <c r="CF904" s="989">
        <f t="shared" si="3415"/>
        <v>0</v>
      </c>
      <c r="CG904" s="989">
        <f t="shared" si="3415"/>
        <v>0</v>
      </c>
      <c r="CH904" s="990">
        <f t="shared" si="3415"/>
        <v>0</v>
      </c>
      <c r="CI904" s="990">
        <f t="shared" si="3415"/>
        <v>0</v>
      </c>
      <c r="CJ904" s="989">
        <f t="shared" si="3415"/>
        <v>0</v>
      </c>
      <c r="CK904" s="989">
        <f t="shared" si="3415"/>
        <v>0</v>
      </c>
      <c r="CL904" s="989">
        <f t="shared" si="3415"/>
        <v>0</v>
      </c>
      <c r="CM904" s="988">
        <f t="shared" si="3415"/>
        <v>0</v>
      </c>
      <c r="CN904" s="533" t="str">
        <f t="shared" ref="CN904:CN918" si="3416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7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1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2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3">COUNT(B904:R904)</f>
        <v>10</v>
      </c>
      <c r="DF904" s="95">
        <f t="shared" ref="DF904:DF918" si="3434">COUNT(T904:AJ904)</f>
        <v>10</v>
      </c>
      <c r="DG904" s="95">
        <f t="shared" ref="DG904:DG918" si="3435">COUNT(AL904:BB904)</f>
        <v>10</v>
      </c>
      <c r="DH904" s="95">
        <f t="shared" ref="DH904:DH918" si="3436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394</v>
      </c>
      <c r="B905" s="775">
        <f t="shared" ref="B905:K905" si="3437">SUM(B80)</f>
        <v>0</v>
      </c>
      <c r="C905" s="775">
        <f t="shared" si="3437"/>
        <v>0</v>
      </c>
      <c r="D905" s="775">
        <f t="shared" si="3437"/>
        <v>0</v>
      </c>
      <c r="E905" s="775">
        <f t="shared" si="3437"/>
        <v>0</v>
      </c>
      <c r="F905" s="775">
        <f t="shared" si="3437"/>
        <v>0</v>
      </c>
      <c r="G905" s="775">
        <f t="shared" si="3437"/>
        <v>0</v>
      </c>
      <c r="H905" s="775">
        <f t="shared" si="3437"/>
        <v>0</v>
      </c>
      <c r="I905" s="775">
        <f t="shared" si="3437"/>
        <v>0</v>
      </c>
      <c r="J905" s="775">
        <f t="shared" si="3437"/>
        <v>0</v>
      </c>
      <c r="K905" s="775">
        <f t="shared" si="3437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8">SUM(T80)</f>
        <v>0</v>
      </c>
      <c r="U905" s="775">
        <f t="shared" si="3438"/>
        <v>0</v>
      </c>
      <c r="V905" s="775">
        <f t="shared" si="3438"/>
        <v>0</v>
      </c>
      <c r="W905" s="775">
        <f t="shared" si="3438"/>
        <v>0</v>
      </c>
      <c r="X905" s="775">
        <f t="shared" si="3438"/>
        <v>0</v>
      </c>
      <c r="Y905" s="775">
        <f t="shared" si="3438"/>
        <v>0</v>
      </c>
      <c r="Z905" s="775">
        <f t="shared" si="3438"/>
        <v>0</v>
      </c>
      <c r="AA905" s="775">
        <f t="shared" si="3438"/>
        <v>0</v>
      </c>
      <c r="AB905" s="775">
        <f t="shared" si="3438"/>
        <v>0</v>
      </c>
      <c r="AC905" s="775">
        <f t="shared" si="3438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39">SUM(AL80)</f>
        <v>0</v>
      </c>
      <c r="AM905" s="775">
        <f t="shared" si="3439"/>
        <v>0</v>
      </c>
      <c r="AN905" s="775">
        <f t="shared" si="3439"/>
        <v>0</v>
      </c>
      <c r="AO905" s="775">
        <f t="shared" si="3439"/>
        <v>0</v>
      </c>
      <c r="AP905" s="775">
        <f t="shared" si="3439"/>
        <v>0</v>
      </c>
      <c r="AQ905" s="775">
        <f t="shared" si="3439"/>
        <v>0</v>
      </c>
      <c r="AR905" s="775">
        <f t="shared" si="3439"/>
        <v>0</v>
      </c>
      <c r="AS905" s="775">
        <f t="shared" si="3439"/>
        <v>0</v>
      </c>
      <c r="AT905" s="775">
        <f t="shared" si="3439"/>
        <v>0</v>
      </c>
      <c r="AU905" s="775">
        <f t="shared" si="3439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0">SUM(BD80)</f>
        <v>0</v>
      </c>
      <c r="BE905" s="775">
        <f t="shared" si="3440"/>
        <v>0</v>
      </c>
      <c r="BF905" s="775">
        <f t="shared" si="3440"/>
        <v>0</v>
      </c>
      <c r="BG905" s="775">
        <f t="shared" si="3440"/>
        <v>0</v>
      </c>
      <c r="BH905" s="775">
        <f t="shared" si="3440"/>
        <v>0</v>
      </c>
      <c r="BI905" s="775">
        <f t="shared" si="3440"/>
        <v>0</v>
      </c>
      <c r="BJ905" s="775">
        <f t="shared" si="3440"/>
        <v>0</v>
      </c>
      <c r="BK905" s="775">
        <f t="shared" si="3440"/>
        <v>0</v>
      </c>
      <c r="BL905" s="775">
        <f t="shared" si="3440"/>
        <v>0</v>
      </c>
      <c r="BM905" s="775">
        <f t="shared" si="3440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1"/>
        <v>0</v>
      </c>
      <c r="CA905" s="582">
        <f t="shared" si="3412"/>
        <v>0</v>
      </c>
      <c r="CB905" s="582">
        <f t="shared" si="3413"/>
        <v>0</v>
      </c>
      <c r="CC905" s="582">
        <f t="shared" si="3414"/>
        <v>0</v>
      </c>
      <c r="CD905" s="988">
        <f t="shared" ref="CD905:CD918" si="344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2"/>
        <v>0</v>
      </c>
      <c r="CG905" s="989">
        <f t="shared" si="3442"/>
        <v>0</v>
      </c>
      <c r="CH905" s="990">
        <f t="shared" si="3442"/>
        <v>0</v>
      </c>
      <c r="CI905" s="990">
        <f t="shared" si="3442"/>
        <v>0</v>
      </c>
      <c r="CJ905" s="989">
        <f t="shared" si="3442"/>
        <v>0</v>
      </c>
      <c r="CK905" s="989">
        <f t="shared" si="3442"/>
        <v>0</v>
      </c>
      <c r="CL905" s="989">
        <f t="shared" si="3442"/>
        <v>0</v>
      </c>
      <c r="CM905" s="988">
        <f t="shared" si="3442"/>
        <v>0</v>
      </c>
      <c r="CN905" s="533" t="str">
        <f t="shared" si="3416"/>
        <v/>
      </c>
      <c r="CO905" s="534" t="str">
        <f t="shared" si="3417"/>
        <v/>
      </c>
      <c r="CP905" s="535" t="str">
        <f t="shared" si="3418"/>
        <v/>
      </c>
      <c r="CQ905" s="535" t="str">
        <f t="shared" si="3419"/>
        <v/>
      </c>
      <c r="CR905" s="535">
        <f t="shared" si="3420"/>
        <v>0</v>
      </c>
      <c r="CS905" s="535">
        <f t="shared" si="3421"/>
        <v>0</v>
      </c>
      <c r="CT905" s="535">
        <f t="shared" si="3422"/>
        <v>0</v>
      </c>
      <c r="CU905" s="536">
        <f t="shared" si="3423"/>
        <v>0</v>
      </c>
      <c r="CV905" s="536">
        <f t="shared" si="3424"/>
        <v>0</v>
      </c>
      <c r="CW905" s="536">
        <f t="shared" si="3425"/>
        <v>0</v>
      </c>
      <c r="CX905" s="535">
        <f t="shared" si="3426"/>
        <v>0</v>
      </c>
      <c r="CY905" s="535">
        <f t="shared" si="3427"/>
        <v>0</v>
      </c>
      <c r="CZ905" s="535">
        <f t="shared" si="3428"/>
        <v>0</v>
      </c>
      <c r="DA905" s="535">
        <f t="shared" si="3429"/>
        <v>0</v>
      </c>
      <c r="DB905" s="535" t="str">
        <f t="shared" si="3430"/>
        <v/>
      </c>
      <c r="DC905" s="534" t="str">
        <f t="shared" si="3431"/>
        <v/>
      </c>
      <c r="DD905" s="533" t="str">
        <f t="shared" si="3432"/>
        <v/>
      </c>
      <c r="DE905" s="635">
        <f t="shared" si="3433"/>
        <v>10</v>
      </c>
      <c r="DF905" s="95">
        <f t="shared" si="3434"/>
        <v>10</v>
      </c>
      <c r="DG905" s="95">
        <f t="shared" si="3435"/>
        <v>10</v>
      </c>
      <c r="DH905" s="95">
        <f t="shared" si="3436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395</v>
      </c>
      <c r="B906" s="775">
        <f t="shared" ref="B906:K906" si="3443">SUM(B88)</f>
        <v>0</v>
      </c>
      <c r="C906" s="775">
        <f t="shared" si="3443"/>
        <v>0</v>
      </c>
      <c r="D906" s="775">
        <f t="shared" si="3443"/>
        <v>0</v>
      </c>
      <c r="E906" s="775">
        <f t="shared" si="3443"/>
        <v>0</v>
      </c>
      <c r="F906" s="775">
        <f t="shared" si="3443"/>
        <v>0</v>
      </c>
      <c r="G906" s="775">
        <f t="shared" si="3443"/>
        <v>0</v>
      </c>
      <c r="H906" s="775">
        <f t="shared" si="3443"/>
        <v>0</v>
      </c>
      <c r="I906" s="775">
        <f t="shared" si="3443"/>
        <v>0</v>
      </c>
      <c r="J906" s="775">
        <f t="shared" si="3443"/>
        <v>0</v>
      </c>
      <c r="K906" s="775">
        <f t="shared" si="3443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4">SUM(T88)</f>
        <v>0</v>
      </c>
      <c r="U906" s="775">
        <f t="shared" si="3444"/>
        <v>0</v>
      </c>
      <c r="V906" s="775">
        <f t="shared" si="3444"/>
        <v>0</v>
      </c>
      <c r="W906" s="775">
        <f t="shared" si="3444"/>
        <v>0</v>
      </c>
      <c r="X906" s="775">
        <f t="shared" si="3444"/>
        <v>0</v>
      </c>
      <c r="Y906" s="775">
        <f t="shared" si="3444"/>
        <v>0</v>
      </c>
      <c r="Z906" s="775">
        <f t="shared" si="3444"/>
        <v>0</v>
      </c>
      <c r="AA906" s="775">
        <f t="shared" si="3444"/>
        <v>0</v>
      </c>
      <c r="AB906" s="775">
        <f t="shared" si="3444"/>
        <v>0</v>
      </c>
      <c r="AC906" s="775">
        <f t="shared" si="3444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5">SUM(AL88)</f>
        <v>0</v>
      </c>
      <c r="AM906" s="775">
        <f t="shared" si="3445"/>
        <v>0</v>
      </c>
      <c r="AN906" s="775">
        <f t="shared" si="3445"/>
        <v>0</v>
      </c>
      <c r="AO906" s="775">
        <f t="shared" si="3445"/>
        <v>0</v>
      </c>
      <c r="AP906" s="775">
        <f t="shared" si="3445"/>
        <v>0</v>
      </c>
      <c r="AQ906" s="775">
        <f t="shared" si="3445"/>
        <v>0</v>
      </c>
      <c r="AR906" s="775">
        <f t="shared" si="3445"/>
        <v>0</v>
      </c>
      <c r="AS906" s="775">
        <f t="shared" si="3445"/>
        <v>0</v>
      </c>
      <c r="AT906" s="775">
        <f t="shared" si="3445"/>
        <v>0</v>
      </c>
      <c r="AU906" s="775">
        <f t="shared" si="3445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6">SUM(BD88)</f>
        <v>0</v>
      </c>
      <c r="BE906" s="775">
        <f t="shared" si="3446"/>
        <v>0</v>
      </c>
      <c r="BF906" s="775">
        <f t="shared" si="3446"/>
        <v>0</v>
      </c>
      <c r="BG906" s="775">
        <f t="shared" si="3446"/>
        <v>0</v>
      </c>
      <c r="BH906" s="775">
        <f t="shared" si="3446"/>
        <v>0</v>
      </c>
      <c r="BI906" s="775">
        <f t="shared" si="3446"/>
        <v>0</v>
      </c>
      <c r="BJ906" s="775">
        <f t="shared" si="3446"/>
        <v>0</v>
      </c>
      <c r="BK906" s="775">
        <f t="shared" si="3446"/>
        <v>0</v>
      </c>
      <c r="BL906" s="775">
        <f t="shared" si="3446"/>
        <v>0</v>
      </c>
      <c r="BM906" s="775">
        <f t="shared" si="3446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1"/>
        <v>0</v>
      </c>
      <c r="CA906" s="582">
        <f t="shared" si="3412"/>
        <v>0</v>
      </c>
      <c r="CB906" s="582">
        <f t="shared" si="3413"/>
        <v>0</v>
      </c>
      <c r="CC906" s="582">
        <f t="shared" si="3414"/>
        <v>0</v>
      </c>
      <c r="CD906" s="988">
        <f t="shared" si="3441"/>
        <v>0</v>
      </c>
      <c r="CE906" s="989">
        <f t="shared" si="3442"/>
        <v>0</v>
      </c>
      <c r="CF906" s="989">
        <f t="shared" si="3442"/>
        <v>0</v>
      </c>
      <c r="CG906" s="989">
        <f t="shared" si="3442"/>
        <v>0</v>
      </c>
      <c r="CH906" s="990">
        <f t="shared" si="3442"/>
        <v>0</v>
      </c>
      <c r="CI906" s="990">
        <f t="shared" si="3442"/>
        <v>0</v>
      </c>
      <c r="CJ906" s="989">
        <f t="shared" si="3442"/>
        <v>0</v>
      </c>
      <c r="CK906" s="989">
        <f t="shared" si="3442"/>
        <v>0</v>
      </c>
      <c r="CL906" s="989">
        <f t="shared" si="3442"/>
        <v>0</v>
      </c>
      <c r="CM906" s="988">
        <f t="shared" si="3442"/>
        <v>0</v>
      </c>
      <c r="CN906" s="533" t="str">
        <f t="shared" si="3416"/>
        <v/>
      </c>
      <c r="CO906" s="534" t="str">
        <f t="shared" si="3417"/>
        <v/>
      </c>
      <c r="CP906" s="535" t="str">
        <f t="shared" si="3418"/>
        <v/>
      </c>
      <c r="CQ906" s="535" t="str">
        <f t="shared" si="3419"/>
        <v/>
      </c>
      <c r="CR906" s="535">
        <f t="shared" si="3420"/>
        <v>0</v>
      </c>
      <c r="CS906" s="535">
        <f t="shared" si="3421"/>
        <v>0</v>
      </c>
      <c r="CT906" s="535">
        <f t="shared" si="3422"/>
        <v>0</v>
      </c>
      <c r="CU906" s="536">
        <f t="shared" si="3423"/>
        <v>0</v>
      </c>
      <c r="CV906" s="536">
        <f t="shared" si="3424"/>
        <v>0</v>
      </c>
      <c r="CW906" s="536">
        <f t="shared" si="3425"/>
        <v>0</v>
      </c>
      <c r="CX906" s="535">
        <f t="shared" si="3426"/>
        <v>0</v>
      </c>
      <c r="CY906" s="535">
        <f t="shared" si="3427"/>
        <v>0</v>
      </c>
      <c r="CZ906" s="535">
        <f t="shared" si="3428"/>
        <v>0</v>
      </c>
      <c r="DA906" s="535">
        <f t="shared" si="3429"/>
        <v>0</v>
      </c>
      <c r="DB906" s="535" t="str">
        <f t="shared" si="3430"/>
        <v/>
      </c>
      <c r="DC906" s="534" t="str">
        <f t="shared" si="3431"/>
        <v/>
      </c>
      <c r="DD906" s="533" t="str">
        <f t="shared" si="3432"/>
        <v/>
      </c>
      <c r="DE906" s="635">
        <f t="shared" si="3433"/>
        <v>10</v>
      </c>
      <c r="DF906" s="95">
        <f t="shared" si="3434"/>
        <v>10</v>
      </c>
      <c r="DG906" s="95">
        <f t="shared" si="3435"/>
        <v>10</v>
      </c>
      <c r="DH906" s="95">
        <f t="shared" si="3436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396</v>
      </c>
      <c r="B907" s="775">
        <f t="shared" ref="B907:K907" si="3447">SUM(B99)</f>
        <v>0</v>
      </c>
      <c r="C907" s="775">
        <f t="shared" si="3447"/>
        <v>0</v>
      </c>
      <c r="D907" s="775">
        <f t="shared" si="3447"/>
        <v>0</v>
      </c>
      <c r="E907" s="775">
        <f t="shared" si="3447"/>
        <v>0</v>
      </c>
      <c r="F907" s="775">
        <f t="shared" si="3447"/>
        <v>0</v>
      </c>
      <c r="G907" s="775">
        <f t="shared" si="3447"/>
        <v>0</v>
      </c>
      <c r="H907" s="775">
        <f t="shared" si="3447"/>
        <v>0</v>
      </c>
      <c r="I907" s="775">
        <f t="shared" si="3447"/>
        <v>0</v>
      </c>
      <c r="J907" s="775">
        <f t="shared" si="3447"/>
        <v>0</v>
      </c>
      <c r="K907" s="775">
        <f t="shared" si="3447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8">SUM(T99)</f>
        <v>0</v>
      </c>
      <c r="U907" s="775">
        <f t="shared" si="3448"/>
        <v>0</v>
      </c>
      <c r="V907" s="775">
        <f t="shared" si="3448"/>
        <v>0</v>
      </c>
      <c r="W907" s="775">
        <f t="shared" si="3448"/>
        <v>0</v>
      </c>
      <c r="X907" s="775">
        <f t="shared" si="3448"/>
        <v>0</v>
      </c>
      <c r="Y907" s="775">
        <f t="shared" si="3448"/>
        <v>0</v>
      </c>
      <c r="Z907" s="775">
        <f t="shared" si="3448"/>
        <v>0</v>
      </c>
      <c r="AA907" s="775">
        <f t="shared" si="3448"/>
        <v>0</v>
      </c>
      <c r="AB907" s="775">
        <f t="shared" si="3448"/>
        <v>0</v>
      </c>
      <c r="AC907" s="775">
        <f t="shared" si="3448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49">SUM(AL99)</f>
        <v>0</v>
      </c>
      <c r="AM907" s="775">
        <f t="shared" si="3449"/>
        <v>0</v>
      </c>
      <c r="AN907" s="775">
        <f t="shared" si="3449"/>
        <v>0</v>
      </c>
      <c r="AO907" s="775">
        <f t="shared" si="3449"/>
        <v>0</v>
      </c>
      <c r="AP907" s="775">
        <f t="shared" si="3449"/>
        <v>0</v>
      </c>
      <c r="AQ907" s="775">
        <f t="shared" si="3449"/>
        <v>0</v>
      </c>
      <c r="AR907" s="775">
        <f t="shared" si="3449"/>
        <v>0</v>
      </c>
      <c r="AS907" s="775">
        <f t="shared" si="3449"/>
        <v>0</v>
      </c>
      <c r="AT907" s="775">
        <f t="shared" si="3449"/>
        <v>0</v>
      </c>
      <c r="AU907" s="775">
        <f t="shared" si="3449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0">SUM(BD99)</f>
        <v>0</v>
      </c>
      <c r="BE907" s="775">
        <f t="shared" si="3450"/>
        <v>0</v>
      </c>
      <c r="BF907" s="775">
        <f t="shared" si="3450"/>
        <v>0</v>
      </c>
      <c r="BG907" s="775">
        <f t="shared" si="3450"/>
        <v>0</v>
      </c>
      <c r="BH907" s="775">
        <f t="shared" si="3450"/>
        <v>0</v>
      </c>
      <c r="BI907" s="775">
        <f t="shared" si="3450"/>
        <v>0</v>
      </c>
      <c r="BJ907" s="775">
        <f t="shared" si="3450"/>
        <v>0</v>
      </c>
      <c r="BK907" s="775">
        <f t="shared" si="3450"/>
        <v>0</v>
      </c>
      <c r="BL907" s="775">
        <f t="shared" si="3450"/>
        <v>0</v>
      </c>
      <c r="BM907" s="775">
        <f t="shared" si="3450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1"/>
        <v>0</v>
      </c>
      <c r="CA907" s="582">
        <f t="shared" si="3412"/>
        <v>0</v>
      </c>
      <c r="CB907" s="582">
        <f t="shared" si="3413"/>
        <v>0</v>
      </c>
      <c r="CC907" s="582">
        <f t="shared" si="3414"/>
        <v>0</v>
      </c>
      <c r="CD907" s="988">
        <f t="shared" si="3441"/>
        <v>0</v>
      </c>
      <c r="CE907" s="989">
        <f t="shared" si="3442"/>
        <v>0</v>
      </c>
      <c r="CF907" s="989">
        <f t="shared" si="3442"/>
        <v>0</v>
      </c>
      <c r="CG907" s="989">
        <f t="shared" si="3442"/>
        <v>0</v>
      </c>
      <c r="CH907" s="990">
        <f t="shared" si="3442"/>
        <v>0</v>
      </c>
      <c r="CI907" s="990">
        <f t="shared" si="3442"/>
        <v>0</v>
      </c>
      <c r="CJ907" s="989">
        <f t="shared" si="3442"/>
        <v>0</v>
      </c>
      <c r="CK907" s="989">
        <f t="shared" si="3442"/>
        <v>0</v>
      </c>
      <c r="CL907" s="989">
        <f t="shared" si="3442"/>
        <v>0</v>
      </c>
      <c r="CM907" s="988">
        <f t="shared" si="3442"/>
        <v>0</v>
      </c>
      <c r="CN907" s="533" t="str">
        <f t="shared" si="3416"/>
        <v/>
      </c>
      <c r="CO907" s="534" t="str">
        <f t="shared" si="3417"/>
        <v/>
      </c>
      <c r="CP907" s="535" t="str">
        <f t="shared" si="3418"/>
        <v/>
      </c>
      <c r="CQ907" s="535" t="str">
        <f t="shared" si="3419"/>
        <v/>
      </c>
      <c r="CR907" s="535">
        <f t="shared" si="3420"/>
        <v>0</v>
      </c>
      <c r="CS907" s="535">
        <f t="shared" si="3421"/>
        <v>0</v>
      </c>
      <c r="CT907" s="535">
        <f t="shared" si="3422"/>
        <v>0</v>
      </c>
      <c r="CU907" s="536">
        <f t="shared" si="3423"/>
        <v>0</v>
      </c>
      <c r="CV907" s="536">
        <f t="shared" si="3424"/>
        <v>0</v>
      </c>
      <c r="CW907" s="536">
        <f t="shared" si="3425"/>
        <v>0</v>
      </c>
      <c r="CX907" s="535">
        <f t="shared" si="3426"/>
        <v>0</v>
      </c>
      <c r="CY907" s="535">
        <f t="shared" si="3427"/>
        <v>0</v>
      </c>
      <c r="CZ907" s="535">
        <f t="shared" si="3428"/>
        <v>0</v>
      </c>
      <c r="DA907" s="535">
        <f t="shared" si="3429"/>
        <v>0</v>
      </c>
      <c r="DB907" s="535" t="str">
        <f t="shared" si="3430"/>
        <v/>
      </c>
      <c r="DC907" s="534" t="str">
        <f t="shared" si="3431"/>
        <v/>
      </c>
      <c r="DD907" s="533" t="str">
        <f t="shared" si="3432"/>
        <v/>
      </c>
      <c r="DE907" s="635">
        <f t="shared" si="3433"/>
        <v>10</v>
      </c>
      <c r="DF907" s="95">
        <f t="shared" si="3434"/>
        <v>10</v>
      </c>
      <c r="DG907" s="95">
        <f t="shared" si="3435"/>
        <v>10</v>
      </c>
      <c r="DH907" s="95">
        <f t="shared" si="3436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397</v>
      </c>
      <c r="B908" s="775">
        <f t="shared" ref="B908:K908" si="3451">SUM(B107)</f>
        <v>0</v>
      </c>
      <c r="C908" s="775">
        <f t="shared" si="3451"/>
        <v>0</v>
      </c>
      <c r="D908" s="775">
        <f t="shared" si="3451"/>
        <v>0</v>
      </c>
      <c r="E908" s="775">
        <f t="shared" si="3451"/>
        <v>0</v>
      </c>
      <c r="F908" s="775">
        <f t="shared" si="3451"/>
        <v>0</v>
      </c>
      <c r="G908" s="775">
        <f t="shared" si="3451"/>
        <v>0</v>
      </c>
      <c r="H908" s="775">
        <f t="shared" si="3451"/>
        <v>0</v>
      </c>
      <c r="I908" s="775">
        <f t="shared" si="3451"/>
        <v>0</v>
      </c>
      <c r="J908" s="775">
        <f t="shared" si="3451"/>
        <v>0</v>
      </c>
      <c r="K908" s="775">
        <f t="shared" si="3451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2">SUM(T107)</f>
        <v>0</v>
      </c>
      <c r="U908" s="775">
        <f t="shared" si="3452"/>
        <v>0</v>
      </c>
      <c r="V908" s="775">
        <f t="shared" si="3452"/>
        <v>0</v>
      </c>
      <c r="W908" s="775">
        <f t="shared" si="3452"/>
        <v>0</v>
      </c>
      <c r="X908" s="775">
        <f t="shared" si="3452"/>
        <v>0</v>
      </c>
      <c r="Y908" s="775">
        <f t="shared" si="3452"/>
        <v>0</v>
      </c>
      <c r="Z908" s="775">
        <f t="shared" si="3452"/>
        <v>0</v>
      </c>
      <c r="AA908" s="775">
        <f t="shared" si="3452"/>
        <v>0</v>
      </c>
      <c r="AB908" s="775">
        <f t="shared" si="3452"/>
        <v>0</v>
      </c>
      <c r="AC908" s="775">
        <f t="shared" si="3452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3">SUM(AL107)</f>
        <v>0</v>
      </c>
      <c r="AM908" s="775">
        <f t="shared" si="3453"/>
        <v>0</v>
      </c>
      <c r="AN908" s="775">
        <f t="shared" si="3453"/>
        <v>0</v>
      </c>
      <c r="AO908" s="775">
        <f t="shared" si="3453"/>
        <v>0</v>
      </c>
      <c r="AP908" s="775">
        <f t="shared" si="3453"/>
        <v>0</v>
      </c>
      <c r="AQ908" s="775">
        <f t="shared" si="3453"/>
        <v>0</v>
      </c>
      <c r="AR908" s="775">
        <f t="shared" si="3453"/>
        <v>0</v>
      </c>
      <c r="AS908" s="775">
        <f t="shared" si="3453"/>
        <v>0</v>
      </c>
      <c r="AT908" s="775">
        <f t="shared" si="3453"/>
        <v>0</v>
      </c>
      <c r="AU908" s="775">
        <f t="shared" si="3453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4">SUM(BD107)</f>
        <v>0</v>
      </c>
      <c r="BE908" s="775">
        <f t="shared" si="3454"/>
        <v>0</v>
      </c>
      <c r="BF908" s="775">
        <f t="shared" si="3454"/>
        <v>0</v>
      </c>
      <c r="BG908" s="775">
        <f t="shared" si="3454"/>
        <v>0</v>
      </c>
      <c r="BH908" s="775">
        <f t="shared" si="3454"/>
        <v>0</v>
      </c>
      <c r="BI908" s="775">
        <f t="shared" si="3454"/>
        <v>0</v>
      </c>
      <c r="BJ908" s="775">
        <f t="shared" si="3454"/>
        <v>0</v>
      </c>
      <c r="BK908" s="775">
        <f t="shared" si="3454"/>
        <v>0</v>
      </c>
      <c r="BL908" s="775">
        <f t="shared" si="3454"/>
        <v>0</v>
      </c>
      <c r="BM908" s="775">
        <f t="shared" si="3454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1"/>
        <v>0</v>
      </c>
      <c r="CA908" s="582">
        <f t="shared" si="3412"/>
        <v>0</v>
      </c>
      <c r="CB908" s="582">
        <f t="shared" si="3413"/>
        <v>0</v>
      </c>
      <c r="CC908" s="582">
        <f t="shared" si="3414"/>
        <v>0</v>
      </c>
      <c r="CD908" s="988">
        <f t="shared" si="3441"/>
        <v>0</v>
      </c>
      <c r="CE908" s="989">
        <f t="shared" si="3442"/>
        <v>0</v>
      </c>
      <c r="CF908" s="989">
        <f t="shared" si="3442"/>
        <v>0</v>
      </c>
      <c r="CG908" s="989">
        <f t="shared" si="3442"/>
        <v>0</v>
      </c>
      <c r="CH908" s="990">
        <f t="shared" si="3442"/>
        <v>0</v>
      </c>
      <c r="CI908" s="990">
        <f t="shared" si="3442"/>
        <v>0</v>
      </c>
      <c r="CJ908" s="989">
        <f t="shared" si="3442"/>
        <v>0</v>
      </c>
      <c r="CK908" s="989">
        <f t="shared" si="3442"/>
        <v>0</v>
      </c>
      <c r="CL908" s="989">
        <f t="shared" si="3442"/>
        <v>0</v>
      </c>
      <c r="CM908" s="988">
        <f t="shared" si="3442"/>
        <v>0</v>
      </c>
      <c r="CN908" s="533" t="str">
        <f t="shared" si="3416"/>
        <v/>
      </c>
      <c r="CO908" s="534" t="str">
        <f t="shared" si="3417"/>
        <v/>
      </c>
      <c r="CP908" s="535" t="str">
        <f t="shared" si="3418"/>
        <v/>
      </c>
      <c r="CQ908" s="535" t="str">
        <f t="shared" si="3419"/>
        <v/>
      </c>
      <c r="CR908" s="535">
        <f t="shared" si="3420"/>
        <v>0</v>
      </c>
      <c r="CS908" s="535">
        <f t="shared" si="3421"/>
        <v>0</v>
      </c>
      <c r="CT908" s="535">
        <f t="shared" si="3422"/>
        <v>0</v>
      </c>
      <c r="CU908" s="536">
        <f t="shared" si="3423"/>
        <v>0</v>
      </c>
      <c r="CV908" s="536">
        <f t="shared" si="3424"/>
        <v>0</v>
      </c>
      <c r="CW908" s="536">
        <f t="shared" si="3425"/>
        <v>0</v>
      </c>
      <c r="CX908" s="535">
        <f t="shared" si="3426"/>
        <v>0</v>
      </c>
      <c r="CY908" s="535">
        <f t="shared" si="3427"/>
        <v>0</v>
      </c>
      <c r="CZ908" s="535">
        <f t="shared" si="3428"/>
        <v>0</v>
      </c>
      <c r="DA908" s="535">
        <f t="shared" si="3429"/>
        <v>0</v>
      </c>
      <c r="DB908" s="535" t="str">
        <f t="shared" si="3430"/>
        <v/>
      </c>
      <c r="DC908" s="534" t="str">
        <f t="shared" si="3431"/>
        <v/>
      </c>
      <c r="DD908" s="533" t="str">
        <f t="shared" si="3432"/>
        <v/>
      </c>
      <c r="DE908" s="635">
        <f t="shared" si="3433"/>
        <v>10</v>
      </c>
      <c r="DF908" s="95">
        <f t="shared" si="3434"/>
        <v>10</v>
      </c>
      <c r="DG908" s="95">
        <f t="shared" si="3435"/>
        <v>10</v>
      </c>
      <c r="DH908" s="95">
        <f t="shared" si="3436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398</v>
      </c>
      <c r="B909" s="775">
        <f t="shared" ref="B909:K909" si="3455">SUM(B115)</f>
        <v>0</v>
      </c>
      <c r="C909" s="775">
        <f t="shared" si="3455"/>
        <v>0</v>
      </c>
      <c r="D909" s="775">
        <f t="shared" si="3455"/>
        <v>0</v>
      </c>
      <c r="E909" s="775">
        <f t="shared" si="3455"/>
        <v>0</v>
      </c>
      <c r="F909" s="775">
        <f t="shared" si="3455"/>
        <v>0</v>
      </c>
      <c r="G909" s="775">
        <f t="shared" si="3455"/>
        <v>0</v>
      </c>
      <c r="H909" s="775">
        <f t="shared" si="3455"/>
        <v>0</v>
      </c>
      <c r="I909" s="775">
        <f t="shared" si="3455"/>
        <v>0</v>
      </c>
      <c r="J909" s="775">
        <f t="shared" si="3455"/>
        <v>0</v>
      </c>
      <c r="K909" s="775">
        <f t="shared" si="3455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6">SUM(T115)</f>
        <v>0</v>
      </c>
      <c r="U909" s="775">
        <f t="shared" si="3456"/>
        <v>0</v>
      </c>
      <c r="V909" s="775">
        <f t="shared" si="3456"/>
        <v>0</v>
      </c>
      <c r="W909" s="775">
        <f t="shared" si="3456"/>
        <v>0</v>
      </c>
      <c r="X909" s="775">
        <f t="shared" si="3456"/>
        <v>0</v>
      </c>
      <c r="Y909" s="775">
        <f t="shared" si="3456"/>
        <v>0</v>
      </c>
      <c r="Z909" s="775">
        <f t="shared" si="3456"/>
        <v>0</v>
      </c>
      <c r="AA909" s="775">
        <f t="shared" si="3456"/>
        <v>0</v>
      </c>
      <c r="AB909" s="775">
        <f t="shared" si="3456"/>
        <v>0</v>
      </c>
      <c r="AC909" s="775">
        <f t="shared" si="3456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7">SUM(AL115)</f>
        <v>0</v>
      </c>
      <c r="AM909" s="775">
        <f t="shared" si="3457"/>
        <v>0</v>
      </c>
      <c r="AN909" s="775">
        <f t="shared" si="3457"/>
        <v>0</v>
      </c>
      <c r="AO909" s="775">
        <f t="shared" si="3457"/>
        <v>0</v>
      </c>
      <c r="AP909" s="775">
        <f t="shared" si="3457"/>
        <v>0</v>
      </c>
      <c r="AQ909" s="775">
        <f t="shared" si="3457"/>
        <v>0</v>
      </c>
      <c r="AR909" s="775">
        <f t="shared" si="3457"/>
        <v>0</v>
      </c>
      <c r="AS909" s="775">
        <f t="shared" si="3457"/>
        <v>0</v>
      </c>
      <c r="AT909" s="775">
        <f t="shared" si="3457"/>
        <v>0</v>
      </c>
      <c r="AU909" s="775">
        <f t="shared" si="3457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8">SUM(BD115)</f>
        <v>0</v>
      </c>
      <c r="BE909" s="775">
        <f t="shared" si="3458"/>
        <v>0</v>
      </c>
      <c r="BF909" s="775">
        <f t="shared" si="3458"/>
        <v>0</v>
      </c>
      <c r="BG909" s="775">
        <f t="shared" si="3458"/>
        <v>0</v>
      </c>
      <c r="BH909" s="775">
        <f t="shared" si="3458"/>
        <v>0</v>
      </c>
      <c r="BI909" s="775">
        <f t="shared" si="3458"/>
        <v>0</v>
      </c>
      <c r="BJ909" s="775">
        <f t="shared" si="3458"/>
        <v>0</v>
      </c>
      <c r="BK909" s="775">
        <f t="shared" si="3458"/>
        <v>0</v>
      </c>
      <c r="BL909" s="775">
        <f t="shared" si="3458"/>
        <v>0</v>
      </c>
      <c r="BM909" s="775">
        <f t="shared" si="3458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1"/>
        <v>0</v>
      </c>
      <c r="CA909" s="582">
        <f t="shared" si="3412"/>
        <v>0</v>
      </c>
      <c r="CB909" s="582">
        <f t="shared" si="3413"/>
        <v>0</v>
      </c>
      <c r="CC909" s="582">
        <f t="shared" si="3414"/>
        <v>0</v>
      </c>
      <c r="CD909" s="988">
        <f t="shared" si="3441"/>
        <v>0</v>
      </c>
      <c r="CE909" s="989">
        <f t="shared" si="3442"/>
        <v>0</v>
      </c>
      <c r="CF909" s="989">
        <f t="shared" si="3442"/>
        <v>0</v>
      </c>
      <c r="CG909" s="989">
        <f t="shared" si="3442"/>
        <v>0</v>
      </c>
      <c r="CH909" s="990">
        <f t="shared" si="3442"/>
        <v>0</v>
      </c>
      <c r="CI909" s="990">
        <f t="shared" si="3442"/>
        <v>0</v>
      </c>
      <c r="CJ909" s="989">
        <f t="shared" si="3442"/>
        <v>0</v>
      </c>
      <c r="CK909" s="989">
        <f t="shared" si="3442"/>
        <v>0</v>
      </c>
      <c r="CL909" s="989">
        <f t="shared" si="3442"/>
        <v>0</v>
      </c>
      <c r="CM909" s="988">
        <f t="shared" si="3442"/>
        <v>0</v>
      </c>
      <c r="CN909" s="533" t="str">
        <f t="shared" si="3416"/>
        <v/>
      </c>
      <c r="CO909" s="534" t="str">
        <f t="shared" si="3417"/>
        <v/>
      </c>
      <c r="CP909" s="535" t="str">
        <f t="shared" si="3418"/>
        <v/>
      </c>
      <c r="CQ909" s="535" t="str">
        <f t="shared" si="3419"/>
        <v/>
      </c>
      <c r="CR909" s="535">
        <f t="shared" si="3420"/>
        <v>0</v>
      </c>
      <c r="CS909" s="535">
        <f t="shared" si="3421"/>
        <v>0</v>
      </c>
      <c r="CT909" s="535">
        <f t="shared" si="3422"/>
        <v>0</v>
      </c>
      <c r="CU909" s="536">
        <f t="shared" si="3423"/>
        <v>0</v>
      </c>
      <c r="CV909" s="536">
        <f t="shared" si="3424"/>
        <v>0</v>
      </c>
      <c r="CW909" s="536">
        <f t="shared" si="3425"/>
        <v>0</v>
      </c>
      <c r="CX909" s="535">
        <f t="shared" si="3426"/>
        <v>0</v>
      </c>
      <c r="CY909" s="535">
        <f t="shared" si="3427"/>
        <v>0</v>
      </c>
      <c r="CZ909" s="535">
        <f t="shared" si="3428"/>
        <v>0</v>
      </c>
      <c r="DA909" s="535">
        <f t="shared" si="3429"/>
        <v>0</v>
      </c>
      <c r="DB909" s="535" t="str">
        <f t="shared" si="3430"/>
        <v/>
      </c>
      <c r="DC909" s="534" t="str">
        <f t="shared" si="3431"/>
        <v/>
      </c>
      <c r="DD909" s="533" t="str">
        <f t="shared" si="3432"/>
        <v/>
      </c>
      <c r="DE909" s="635">
        <f t="shared" si="3433"/>
        <v>10</v>
      </c>
      <c r="DF909" s="95">
        <f t="shared" si="3434"/>
        <v>10</v>
      </c>
      <c r="DG909" s="95">
        <f t="shared" si="3435"/>
        <v>10</v>
      </c>
      <c r="DH909" s="95">
        <f t="shared" si="3436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399</v>
      </c>
      <c r="B910" s="775">
        <f t="shared" ref="B910:K910" si="3459">SUM(B126)</f>
        <v>0</v>
      </c>
      <c r="C910" s="775">
        <f t="shared" si="3459"/>
        <v>0</v>
      </c>
      <c r="D910" s="775">
        <f t="shared" si="3459"/>
        <v>0</v>
      </c>
      <c r="E910" s="775">
        <f t="shared" si="3459"/>
        <v>0</v>
      </c>
      <c r="F910" s="775">
        <f t="shared" si="3459"/>
        <v>0</v>
      </c>
      <c r="G910" s="775">
        <f t="shared" si="3459"/>
        <v>0</v>
      </c>
      <c r="H910" s="775">
        <f t="shared" si="3459"/>
        <v>0</v>
      </c>
      <c r="I910" s="775">
        <f t="shared" si="3459"/>
        <v>0</v>
      </c>
      <c r="J910" s="775">
        <f t="shared" si="3459"/>
        <v>0</v>
      </c>
      <c r="K910" s="775">
        <f t="shared" si="3459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0">SUM(T126)</f>
        <v>0</v>
      </c>
      <c r="U910" s="775">
        <f t="shared" si="3460"/>
        <v>0</v>
      </c>
      <c r="V910" s="775">
        <f t="shared" si="3460"/>
        <v>0</v>
      </c>
      <c r="W910" s="775">
        <f t="shared" si="3460"/>
        <v>0</v>
      </c>
      <c r="X910" s="775">
        <f t="shared" si="3460"/>
        <v>0</v>
      </c>
      <c r="Y910" s="775">
        <f t="shared" si="3460"/>
        <v>0</v>
      </c>
      <c r="Z910" s="775">
        <f t="shared" si="3460"/>
        <v>0</v>
      </c>
      <c r="AA910" s="775">
        <f t="shared" si="3460"/>
        <v>0</v>
      </c>
      <c r="AB910" s="775">
        <f t="shared" si="3460"/>
        <v>0</v>
      </c>
      <c r="AC910" s="775">
        <f t="shared" si="3460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1">SUM(AL126)</f>
        <v>0</v>
      </c>
      <c r="AM910" s="775">
        <f t="shared" si="3461"/>
        <v>0</v>
      </c>
      <c r="AN910" s="775">
        <f t="shared" si="3461"/>
        <v>0</v>
      </c>
      <c r="AO910" s="775">
        <f t="shared" si="3461"/>
        <v>0</v>
      </c>
      <c r="AP910" s="775">
        <f t="shared" si="3461"/>
        <v>0</v>
      </c>
      <c r="AQ910" s="775">
        <f t="shared" si="3461"/>
        <v>0</v>
      </c>
      <c r="AR910" s="775">
        <f t="shared" si="3461"/>
        <v>0</v>
      </c>
      <c r="AS910" s="775">
        <f t="shared" si="3461"/>
        <v>0</v>
      </c>
      <c r="AT910" s="775">
        <f t="shared" si="3461"/>
        <v>0</v>
      </c>
      <c r="AU910" s="775">
        <f t="shared" si="3461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2">SUM(BD126)</f>
        <v>0</v>
      </c>
      <c r="BE910" s="775">
        <f t="shared" si="3462"/>
        <v>0</v>
      </c>
      <c r="BF910" s="775">
        <f t="shared" si="3462"/>
        <v>0</v>
      </c>
      <c r="BG910" s="775">
        <f t="shared" si="3462"/>
        <v>0</v>
      </c>
      <c r="BH910" s="775">
        <f t="shared" si="3462"/>
        <v>0</v>
      </c>
      <c r="BI910" s="775">
        <f t="shared" si="3462"/>
        <v>0</v>
      </c>
      <c r="BJ910" s="775">
        <f t="shared" si="3462"/>
        <v>0</v>
      </c>
      <c r="BK910" s="775">
        <f t="shared" si="3462"/>
        <v>0</v>
      </c>
      <c r="BL910" s="775">
        <f t="shared" si="3462"/>
        <v>0</v>
      </c>
      <c r="BM910" s="775">
        <f t="shared" si="3462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1"/>
        <v>0</v>
      </c>
      <c r="CA910" s="582">
        <f t="shared" si="3412"/>
        <v>0</v>
      </c>
      <c r="CB910" s="582">
        <f t="shared" si="3413"/>
        <v>0</v>
      </c>
      <c r="CC910" s="582">
        <f t="shared" si="3414"/>
        <v>0</v>
      </c>
      <c r="CD910" s="988">
        <f t="shared" si="3441"/>
        <v>0</v>
      </c>
      <c r="CE910" s="989">
        <f t="shared" si="3442"/>
        <v>0</v>
      </c>
      <c r="CF910" s="989">
        <f t="shared" si="3442"/>
        <v>0</v>
      </c>
      <c r="CG910" s="989">
        <f t="shared" si="3442"/>
        <v>0</v>
      </c>
      <c r="CH910" s="990">
        <f t="shared" si="3442"/>
        <v>0</v>
      </c>
      <c r="CI910" s="990">
        <f t="shared" si="3442"/>
        <v>0</v>
      </c>
      <c r="CJ910" s="989">
        <f t="shared" si="3442"/>
        <v>0</v>
      </c>
      <c r="CK910" s="989">
        <f t="shared" si="3442"/>
        <v>0</v>
      </c>
      <c r="CL910" s="989">
        <f t="shared" si="3442"/>
        <v>0</v>
      </c>
      <c r="CM910" s="988">
        <f t="shared" si="3442"/>
        <v>0</v>
      </c>
      <c r="CN910" s="533" t="str">
        <f t="shared" si="3416"/>
        <v/>
      </c>
      <c r="CO910" s="534" t="str">
        <f t="shared" si="3417"/>
        <v/>
      </c>
      <c r="CP910" s="535" t="str">
        <f t="shared" si="3418"/>
        <v/>
      </c>
      <c r="CQ910" s="535" t="str">
        <f t="shared" si="3419"/>
        <v/>
      </c>
      <c r="CR910" s="535">
        <f t="shared" si="3420"/>
        <v>0</v>
      </c>
      <c r="CS910" s="535">
        <f t="shared" si="3421"/>
        <v>0</v>
      </c>
      <c r="CT910" s="535">
        <f t="shared" si="3422"/>
        <v>0</v>
      </c>
      <c r="CU910" s="536">
        <f t="shared" si="3423"/>
        <v>0</v>
      </c>
      <c r="CV910" s="536">
        <f t="shared" si="3424"/>
        <v>0</v>
      </c>
      <c r="CW910" s="536">
        <f t="shared" si="3425"/>
        <v>0</v>
      </c>
      <c r="CX910" s="535">
        <f t="shared" si="3426"/>
        <v>0</v>
      </c>
      <c r="CY910" s="535">
        <f t="shared" si="3427"/>
        <v>0</v>
      </c>
      <c r="CZ910" s="535">
        <f t="shared" si="3428"/>
        <v>0</v>
      </c>
      <c r="DA910" s="535">
        <f t="shared" si="3429"/>
        <v>0</v>
      </c>
      <c r="DB910" s="535" t="str">
        <f t="shared" si="3430"/>
        <v/>
      </c>
      <c r="DC910" s="534" t="str">
        <f t="shared" si="3431"/>
        <v/>
      </c>
      <c r="DD910" s="533" t="str">
        <f t="shared" si="3432"/>
        <v/>
      </c>
      <c r="DE910" s="635">
        <f t="shared" si="3433"/>
        <v>10</v>
      </c>
      <c r="DF910" s="95">
        <f t="shared" si="3434"/>
        <v>10</v>
      </c>
      <c r="DG910" s="95">
        <f t="shared" si="3435"/>
        <v>10</v>
      </c>
      <c r="DH910" s="95">
        <f t="shared" si="3436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400</v>
      </c>
      <c r="B911" s="775">
        <f t="shared" ref="B911:K911" si="3463">SUM(B135)</f>
        <v>0</v>
      </c>
      <c r="C911" s="775">
        <f t="shared" si="3463"/>
        <v>0</v>
      </c>
      <c r="D911" s="775">
        <f t="shared" si="3463"/>
        <v>0</v>
      </c>
      <c r="E911" s="775">
        <f t="shared" si="3463"/>
        <v>0</v>
      </c>
      <c r="F911" s="775">
        <f t="shared" si="3463"/>
        <v>0</v>
      </c>
      <c r="G911" s="775">
        <f t="shared" si="3463"/>
        <v>0</v>
      </c>
      <c r="H911" s="775">
        <f t="shared" si="3463"/>
        <v>0</v>
      </c>
      <c r="I911" s="775">
        <f t="shared" si="3463"/>
        <v>0</v>
      </c>
      <c r="J911" s="775">
        <f t="shared" si="3463"/>
        <v>0</v>
      </c>
      <c r="K911" s="775">
        <f t="shared" si="3463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4">SUM(T135)</f>
        <v>0</v>
      </c>
      <c r="U911" s="775">
        <f t="shared" si="3464"/>
        <v>0</v>
      </c>
      <c r="V911" s="775">
        <f t="shared" si="3464"/>
        <v>0</v>
      </c>
      <c r="W911" s="775">
        <f t="shared" si="3464"/>
        <v>0</v>
      </c>
      <c r="X911" s="775">
        <f t="shared" si="3464"/>
        <v>0</v>
      </c>
      <c r="Y911" s="775">
        <f t="shared" si="3464"/>
        <v>0</v>
      </c>
      <c r="Z911" s="775">
        <f t="shared" si="3464"/>
        <v>0</v>
      </c>
      <c r="AA911" s="775">
        <f t="shared" si="3464"/>
        <v>0</v>
      </c>
      <c r="AB911" s="775">
        <f t="shared" si="3464"/>
        <v>0</v>
      </c>
      <c r="AC911" s="775">
        <f t="shared" si="3464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5">SUM(AL135)</f>
        <v>0</v>
      </c>
      <c r="AM911" s="775">
        <f t="shared" si="3465"/>
        <v>0</v>
      </c>
      <c r="AN911" s="775">
        <f t="shared" si="3465"/>
        <v>0</v>
      </c>
      <c r="AO911" s="775">
        <f t="shared" si="3465"/>
        <v>0</v>
      </c>
      <c r="AP911" s="775">
        <f t="shared" si="3465"/>
        <v>0</v>
      </c>
      <c r="AQ911" s="775">
        <f t="shared" si="3465"/>
        <v>0</v>
      </c>
      <c r="AR911" s="775">
        <f t="shared" si="3465"/>
        <v>0</v>
      </c>
      <c r="AS911" s="775">
        <f t="shared" si="3465"/>
        <v>0</v>
      </c>
      <c r="AT911" s="775">
        <f t="shared" si="3465"/>
        <v>0</v>
      </c>
      <c r="AU911" s="775">
        <f t="shared" si="3465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6">SUM(BD135)</f>
        <v>0</v>
      </c>
      <c r="BE911" s="775">
        <f t="shared" si="3466"/>
        <v>0</v>
      </c>
      <c r="BF911" s="775">
        <f t="shared" si="3466"/>
        <v>0</v>
      </c>
      <c r="BG911" s="775">
        <f t="shared" si="3466"/>
        <v>0</v>
      </c>
      <c r="BH911" s="775">
        <f t="shared" si="3466"/>
        <v>0</v>
      </c>
      <c r="BI911" s="775">
        <f t="shared" si="3466"/>
        <v>0</v>
      </c>
      <c r="BJ911" s="775">
        <f t="shared" si="3466"/>
        <v>0</v>
      </c>
      <c r="BK911" s="775">
        <f t="shared" si="3466"/>
        <v>0</v>
      </c>
      <c r="BL911" s="775">
        <f t="shared" si="3466"/>
        <v>0</v>
      </c>
      <c r="BM911" s="775">
        <f t="shared" si="3466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1"/>
        <v>0</v>
      </c>
      <c r="CA911" s="582">
        <f t="shared" si="3412"/>
        <v>0</v>
      </c>
      <c r="CB911" s="582">
        <f t="shared" si="3413"/>
        <v>0</v>
      </c>
      <c r="CC911" s="582">
        <f t="shared" si="3414"/>
        <v>0</v>
      </c>
      <c r="CD911" s="988">
        <f t="shared" si="3441"/>
        <v>0</v>
      </c>
      <c r="CE911" s="989">
        <f t="shared" si="3442"/>
        <v>0</v>
      </c>
      <c r="CF911" s="989">
        <f t="shared" si="3442"/>
        <v>0</v>
      </c>
      <c r="CG911" s="989">
        <f t="shared" si="3442"/>
        <v>0</v>
      </c>
      <c r="CH911" s="990">
        <f t="shared" si="3442"/>
        <v>0</v>
      </c>
      <c r="CI911" s="990">
        <f t="shared" si="3442"/>
        <v>0</v>
      </c>
      <c r="CJ911" s="989">
        <f t="shared" si="3442"/>
        <v>0</v>
      </c>
      <c r="CK911" s="989">
        <f t="shared" si="3442"/>
        <v>0</v>
      </c>
      <c r="CL911" s="989">
        <f t="shared" si="3442"/>
        <v>0</v>
      </c>
      <c r="CM911" s="988">
        <f t="shared" si="3442"/>
        <v>0</v>
      </c>
      <c r="CN911" s="533" t="str">
        <f t="shared" si="3416"/>
        <v/>
      </c>
      <c r="CO911" s="534" t="str">
        <f t="shared" si="3417"/>
        <v/>
      </c>
      <c r="CP911" s="535" t="str">
        <f t="shared" si="3418"/>
        <v/>
      </c>
      <c r="CQ911" s="535" t="str">
        <f t="shared" si="3419"/>
        <v/>
      </c>
      <c r="CR911" s="535">
        <f t="shared" si="3420"/>
        <v>0</v>
      </c>
      <c r="CS911" s="535">
        <f t="shared" si="3421"/>
        <v>0</v>
      </c>
      <c r="CT911" s="535">
        <f t="shared" si="3422"/>
        <v>0</v>
      </c>
      <c r="CU911" s="536">
        <f t="shared" si="3423"/>
        <v>0</v>
      </c>
      <c r="CV911" s="536">
        <f t="shared" si="3424"/>
        <v>0</v>
      </c>
      <c r="CW911" s="536">
        <f t="shared" si="3425"/>
        <v>0</v>
      </c>
      <c r="CX911" s="535">
        <f t="shared" si="3426"/>
        <v>0</v>
      </c>
      <c r="CY911" s="535">
        <f t="shared" si="3427"/>
        <v>0</v>
      </c>
      <c r="CZ911" s="535">
        <f t="shared" si="3428"/>
        <v>0</v>
      </c>
      <c r="DA911" s="535">
        <f t="shared" si="3429"/>
        <v>0</v>
      </c>
      <c r="DB911" s="535" t="str">
        <f t="shared" si="3430"/>
        <v/>
      </c>
      <c r="DC911" s="534" t="str">
        <f t="shared" si="3431"/>
        <v/>
      </c>
      <c r="DD911" s="533" t="str">
        <f t="shared" si="3432"/>
        <v/>
      </c>
      <c r="DE911" s="635">
        <f t="shared" si="3433"/>
        <v>10</v>
      </c>
      <c r="DF911" s="95">
        <f t="shared" si="3434"/>
        <v>10</v>
      </c>
      <c r="DG911" s="95">
        <f t="shared" si="3435"/>
        <v>10</v>
      </c>
      <c r="DH911" s="95">
        <f t="shared" si="3436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401</v>
      </c>
      <c r="B912" s="775">
        <f t="shared" ref="B912:K912" si="3467">SUM(B143)</f>
        <v>0</v>
      </c>
      <c r="C912" s="775">
        <f t="shared" si="3467"/>
        <v>0</v>
      </c>
      <c r="D912" s="775">
        <f t="shared" si="3467"/>
        <v>0</v>
      </c>
      <c r="E912" s="775">
        <f t="shared" si="3467"/>
        <v>0</v>
      </c>
      <c r="F912" s="775">
        <f t="shared" si="3467"/>
        <v>0</v>
      </c>
      <c r="G912" s="775">
        <f t="shared" si="3467"/>
        <v>0</v>
      </c>
      <c r="H912" s="775">
        <f t="shared" si="3467"/>
        <v>0</v>
      </c>
      <c r="I912" s="775">
        <f t="shared" si="3467"/>
        <v>0</v>
      </c>
      <c r="J912" s="775">
        <f t="shared" si="3467"/>
        <v>0</v>
      </c>
      <c r="K912" s="775">
        <f t="shared" si="3467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8">SUM(T143)</f>
        <v>0</v>
      </c>
      <c r="U912" s="775">
        <f t="shared" si="3468"/>
        <v>0</v>
      </c>
      <c r="V912" s="775">
        <f t="shared" si="3468"/>
        <v>0</v>
      </c>
      <c r="W912" s="775">
        <f t="shared" si="3468"/>
        <v>0</v>
      </c>
      <c r="X912" s="775">
        <f t="shared" si="3468"/>
        <v>0</v>
      </c>
      <c r="Y912" s="775">
        <f t="shared" si="3468"/>
        <v>0</v>
      </c>
      <c r="Z912" s="775">
        <f t="shared" si="3468"/>
        <v>0</v>
      </c>
      <c r="AA912" s="775">
        <f t="shared" si="3468"/>
        <v>0</v>
      </c>
      <c r="AB912" s="775">
        <f t="shared" si="3468"/>
        <v>0</v>
      </c>
      <c r="AC912" s="775">
        <f t="shared" si="3468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69">SUM(AL143)</f>
        <v>0</v>
      </c>
      <c r="AM912" s="775">
        <f t="shared" si="3469"/>
        <v>0</v>
      </c>
      <c r="AN912" s="775">
        <f t="shared" si="3469"/>
        <v>0</v>
      </c>
      <c r="AO912" s="775">
        <f t="shared" si="3469"/>
        <v>0</v>
      </c>
      <c r="AP912" s="775">
        <f t="shared" si="3469"/>
        <v>0</v>
      </c>
      <c r="AQ912" s="775">
        <f t="shared" si="3469"/>
        <v>0</v>
      </c>
      <c r="AR912" s="775">
        <f t="shared" si="3469"/>
        <v>0</v>
      </c>
      <c r="AS912" s="775">
        <f t="shared" si="3469"/>
        <v>0</v>
      </c>
      <c r="AT912" s="775">
        <f t="shared" si="3469"/>
        <v>0</v>
      </c>
      <c r="AU912" s="775">
        <f t="shared" si="3469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0">SUM(BD143)</f>
        <v>0</v>
      </c>
      <c r="BE912" s="775">
        <f t="shared" si="3470"/>
        <v>0</v>
      </c>
      <c r="BF912" s="775">
        <f t="shared" si="3470"/>
        <v>0</v>
      </c>
      <c r="BG912" s="775">
        <f t="shared" si="3470"/>
        <v>0</v>
      </c>
      <c r="BH912" s="775">
        <f t="shared" si="3470"/>
        <v>0</v>
      </c>
      <c r="BI912" s="775">
        <f t="shared" si="3470"/>
        <v>0</v>
      </c>
      <c r="BJ912" s="775">
        <f t="shared" si="3470"/>
        <v>0</v>
      </c>
      <c r="BK912" s="775">
        <f t="shared" si="3470"/>
        <v>0</v>
      </c>
      <c r="BL912" s="775">
        <f t="shared" si="3470"/>
        <v>0</v>
      </c>
      <c r="BM912" s="775">
        <f t="shared" si="3470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1"/>
        <v>0</v>
      </c>
      <c r="CA912" s="582">
        <f t="shared" si="3412"/>
        <v>0</v>
      </c>
      <c r="CB912" s="582">
        <f t="shared" si="3413"/>
        <v>0</v>
      </c>
      <c r="CC912" s="582">
        <f t="shared" si="3414"/>
        <v>0</v>
      </c>
      <c r="CD912" s="988">
        <f t="shared" si="3441"/>
        <v>0</v>
      </c>
      <c r="CE912" s="989">
        <f t="shared" si="3442"/>
        <v>0</v>
      </c>
      <c r="CF912" s="989">
        <f t="shared" si="3442"/>
        <v>0</v>
      </c>
      <c r="CG912" s="989">
        <f t="shared" si="3442"/>
        <v>0</v>
      </c>
      <c r="CH912" s="990">
        <f t="shared" si="3442"/>
        <v>0</v>
      </c>
      <c r="CI912" s="990">
        <f t="shared" si="3442"/>
        <v>0</v>
      </c>
      <c r="CJ912" s="989">
        <f t="shared" si="3442"/>
        <v>0</v>
      </c>
      <c r="CK912" s="989">
        <f t="shared" si="3442"/>
        <v>0</v>
      </c>
      <c r="CL912" s="989">
        <f t="shared" si="3442"/>
        <v>0</v>
      </c>
      <c r="CM912" s="988">
        <f t="shared" si="3442"/>
        <v>0</v>
      </c>
      <c r="CN912" s="533" t="str">
        <f t="shared" si="3416"/>
        <v/>
      </c>
      <c r="CO912" s="534" t="str">
        <f t="shared" si="3417"/>
        <v/>
      </c>
      <c r="CP912" s="535" t="str">
        <f t="shared" si="3418"/>
        <v/>
      </c>
      <c r="CQ912" s="535" t="str">
        <f t="shared" si="3419"/>
        <v/>
      </c>
      <c r="CR912" s="535">
        <f t="shared" si="3420"/>
        <v>0</v>
      </c>
      <c r="CS912" s="535">
        <f t="shared" si="3421"/>
        <v>0</v>
      </c>
      <c r="CT912" s="535">
        <f t="shared" si="3422"/>
        <v>0</v>
      </c>
      <c r="CU912" s="536">
        <f t="shared" si="3423"/>
        <v>0</v>
      </c>
      <c r="CV912" s="536">
        <f t="shared" si="3424"/>
        <v>0</v>
      </c>
      <c r="CW912" s="536">
        <f t="shared" si="3425"/>
        <v>0</v>
      </c>
      <c r="CX912" s="535">
        <f t="shared" si="3426"/>
        <v>0</v>
      </c>
      <c r="CY912" s="535">
        <f t="shared" si="3427"/>
        <v>0</v>
      </c>
      <c r="CZ912" s="535">
        <f t="shared" si="3428"/>
        <v>0</v>
      </c>
      <c r="DA912" s="535">
        <f t="shared" si="3429"/>
        <v>0</v>
      </c>
      <c r="DB912" s="535" t="str">
        <f t="shared" si="3430"/>
        <v/>
      </c>
      <c r="DC912" s="534" t="str">
        <f t="shared" si="3431"/>
        <v/>
      </c>
      <c r="DD912" s="533" t="str">
        <f t="shared" si="3432"/>
        <v/>
      </c>
      <c r="DE912" s="635">
        <f t="shared" si="3433"/>
        <v>10</v>
      </c>
      <c r="DF912" s="95">
        <f t="shared" si="3434"/>
        <v>10</v>
      </c>
      <c r="DG912" s="95">
        <f t="shared" si="3435"/>
        <v>10</v>
      </c>
      <c r="DH912" s="95">
        <f t="shared" si="3436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402</v>
      </c>
      <c r="B913" s="775">
        <f t="shared" ref="B913:K913" si="3471">SUM(B154)</f>
        <v>0</v>
      </c>
      <c r="C913" s="775">
        <f t="shared" si="3471"/>
        <v>0</v>
      </c>
      <c r="D913" s="775">
        <f t="shared" si="3471"/>
        <v>0</v>
      </c>
      <c r="E913" s="775">
        <f t="shared" si="3471"/>
        <v>0</v>
      </c>
      <c r="F913" s="775">
        <f t="shared" si="3471"/>
        <v>0</v>
      </c>
      <c r="G913" s="775">
        <f t="shared" si="3471"/>
        <v>0</v>
      </c>
      <c r="H913" s="775">
        <f t="shared" si="3471"/>
        <v>0</v>
      </c>
      <c r="I913" s="775">
        <f t="shared" si="3471"/>
        <v>0</v>
      </c>
      <c r="J913" s="775">
        <f t="shared" si="3471"/>
        <v>0</v>
      </c>
      <c r="K913" s="775">
        <f t="shared" si="3471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2">SUM(T154)</f>
        <v>0</v>
      </c>
      <c r="U913" s="775">
        <f t="shared" si="3472"/>
        <v>0</v>
      </c>
      <c r="V913" s="775">
        <f t="shared" si="3472"/>
        <v>0</v>
      </c>
      <c r="W913" s="775">
        <f t="shared" si="3472"/>
        <v>0</v>
      </c>
      <c r="X913" s="775">
        <f t="shared" si="3472"/>
        <v>0</v>
      </c>
      <c r="Y913" s="775">
        <f t="shared" si="3472"/>
        <v>0</v>
      </c>
      <c r="Z913" s="775">
        <f t="shared" si="3472"/>
        <v>0</v>
      </c>
      <c r="AA913" s="775">
        <f t="shared" si="3472"/>
        <v>0</v>
      </c>
      <c r="AB913" s="775">
        <f t="shared" si="3472"/>
        <v>0</v>
      </c>
      <c r="AC913" s="775">
        <f t="shared" si="3472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3">SUM(AL154)</f>
        <v>0</v>
      </c>
      <c r="AM913" s="775">
        <f t="shared" si="3473"/>
        <v>0</v>
      </c>
      <c r="AN913" s="775">
        <f t="shared" si="3473"/>
        <v>0</v>
      </c>
      <c r="AO913" s="775">
        <f t="shared" si="3473"/>
        <v>0</v>
      </c>
      <c r="AP913" s="775">
        <f t="shared" si="3473"/>
        <v>0</v>
      </c>
      <c r="AQ913" s="775">
        <f t="shared" si="3473"/>
        <v>0</v>
      </c>
      <c r="AR913" s="775">
        <f t="shared" si="3473"/>
        <v>0</v>
      </c>
      <c r="AS913" s="775">
        <f t="shared" si="3473"/>
        <v>0</v>
      </c>
      <c r="AT913" s="775">
        <f t="shared" si="3473"/>
        <v>0</v>
      </c>
      <c r="AU913" s="775">
        <f t="shared" si="3473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4">SUM(BD154)</f>
        <v>0</v>
      </c>
      <c r="BE913" s="775">
        <f t="shared" si="3474"/>
        <v>0</v>
      </c>
      <c r="BF913" s="775">
        <f t="shared" si="3474"/>
        <v>0</v>
      </c>
      <c r="BG913" s="775">
        <f t="shared" si="3474"/>
        <v>0</v>
      </c>
      <c r="BH913" s="775">
        <f t="shared" si="3474"/>
        <v>0</v>
      </c>
      <c r="BI913" s="775">
        <f t="shared" si="3474"/>
        <v>0</v>
      </c>
      <c r="BJ913" s="775">
        <f t="shared" si="3474"/>
        <v>0</v>
      </c>
      <c r="BK913" s="775">
        <f t="shared" si="3474"/>
        <v>0</v>
      </c>
      <c r="BL913" s="775">
        <f t="shared" si="3474"/>
        <v>0</v>
      </c>
      <c r="BM913" s="775">
        <f t="shared" si="3474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1"/>
        <v>0</v>
      </c>
      <c r="CA913" s="582">
        <f t="shared" si="3412"/>
        <v>0</v>
      </c>
      <c r="CB913" s="582">
        <f t="shared" si="3413"/>
        <v>0</v>
      </c>
      <c r="CC913" s="582">
        <f t="shared" si="3414"/>
        <v>0</v>
      </c>
      <c r="CD913" s="988">
        <f t="shared" si="3441"/>
        <v>0</v>
      </c>
      <c r="CE913" s="989">
        <f t="shared" si="3442"/>
        <v>0</v>
      </c>
      <c r="CF913" s="989">
        <f t="shared" si="3442"/>
        <v>0</v>
      </c>
      <c r="CG913" s="989">
        <f t="shared" si="3442"/>
        <v>0</v>
      </c>
      <c r="CH913" s="990">
        <f t="shared" si="3442"/>
        <v>0</v>
      </c>
      <c r="CI913" s="990">
        <f t="shared" si="3442"/>
        <v>0</v>
      </c>
      <c r="CJ913" s="989">
        <f t="shared" si="3442"/>
        <v>0</v>
      </c>
      <c r="CK913" s="989">
        <f t="shared" si="3442"/>
        <v>0</v>
      </c>
      <c r="CL913" s="989">
        <f t="shared" si="3442"/>
        <v>0</v>
      </c>
      <c r="CM913" s="988">
        <f t="shared" si="3442"/>
        <v>0</v>
      </c>
      <c r="CN913" s="533" t="str">
        <f t="shared" si="3416"/>
        <v/>
      </c>
      <c r="CO913" s="534" t="str">
        <f t="shared" si="3417"/>
        <v/>
      </c>
      <c r="CP913" s="535" t="str">
        <f t="shared" si="3418"/>
        <v/>
      </c>
      <c r="CQ913" s="535" t="str">
        <f t="shared" si="3419"/>
        <v/>
      </c>
      <c r="CR913" s="535">
        <f t="shared" si="3420"/>
        <v>0</v>
      </c>
      <c r="CS913" s="535">
        <f t="shared" si="3421"/>
        <v>0</v>
      </c>
      <c r="CT913" s="535">
        <f t="shared" si="3422"/>
        <v>0</v>
      </c>
      <c r="CU913" s="536">
        <f t="shared" si="3423"/>
        <v>0</v>
      </c>
      <c r="CV913" s="536">
        <f t="shared" si="3424"/>
        <v>0</v>
      </c>
      <c r="CW913" s="536">
        <f t="shared" si="3425"/>
        <v>0</v>
      </c>
      <c r="CX913" s="535">
        <f t="shared" si="3426"/>
        <v>0</v>
      </c>
      <c r="CY913" s="535">
        <f t="shared" si="3427"/>
        <v>0</v>
      </c>
      <c r="CZ913" s="535">
        <f t="shared" si="3428"/>
        <v>0</v>
      </c>
      <c r="DA913" s="535">
        <f t="shared" si="3429"/>
        <v>0</v>
      </c>
      <c r="DB913" s="535" t="str">
        <f t="shared" si="3430"/>
        <v/>
      </c>
      <c r="DC913" s="534" t="str">
        <f t="shared" si="3431"/>
        <v/>
      </c>
      <c r="DD913" s="533" t="str">
        <f t="shared" si="3432"/>
        <v/>
      </c>
      <c r="DE913" s="635">
        <f t="shared" si="3433"/>
        <v>10</v>
      </c>
      <c r="DF913" s="95">
        <f t="shared" si="3434"/>
        <v>10</v>
      </c>
      <c r="DG913" s="95">
        <f t="shared" si="3435"/>
        <v>10</v>
      </c>
      <c r="DH913" s="95">
        <f t="shared" si="3436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403</v>
      </c>
      <c r="B914" s="775">
        <f t="shared" ref="B914:K914" si="3475">SUM(B163)</f>
        <v>0</v>
      </c>
      <c r="C914" s="775">
        <f t="shared" si="3475"/>
        <v>0</v>
      </c>
      <c r="D914" s="775">
        <f t="shared" si="3475"/>
        <v>0</v>
      </c>
      <c r="E914" s="775">
        <f t="shared" si="3475"/>
        <v>0</v>
      </c>
      <c r="F914" s="775">
        <f t="shared" si="3475"/>
        <v>0</v>
      </c>
      <c r="G914" s="775">
        <f t="shared" si="3475"/>
        <v>0</v>
      </c>
      <c r="H914" s="775">
        <f t="shared" si="3475"/>
        <v>0</v>
      </c>
      <c r="I914" s="775">
        <f t="shared" si="3475"/>
        <v>0</v>
      </c>
      <c r="J914" s="775">
        <f t="shared" si="3475"/>
        <v>0</v>
      </c>
      <c r="K914" s="775">
        <f t="shared" si="3475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6">SUM(T163)</f>
        <v>0</v>
      </c>
      <c r="U914" s="775">
        <f t="shared" si="3476"/>
        <v>0</v>
      </c>
      <c r="V914" s="775">
        <f t="shared" si="3476"/>
        <v>0</v>
      </c>
      <c r="W914" s="775">
        <f t="shared" si="3476"/>
        <v>0</v>
      </c>
      <c r="X914" s="775">
        <f t="shared" si="3476"/>
        <v>0</v>
      </c>
      <c r="Y914" s="775">
        <f t="shared" si="3476"/>
        <v>0</v>
      </c>
      <c r="Z914" s="775">
        <f t="shared" si="3476"/>
        <v>0</v>
      </c>
      <c r="AA914" s="775">
        <f t="shared" si="3476"/>
        <v>0</v>
      </c>
      <c r="AB914" s="775">
        <f t="shared" si="3476"/>
        <v>0</v>
      </c>
      <c r="AC914" s="775">
        <f t="shared" si="3476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7">SUM(AL163)</f>
        <v>0</v>
      </c>
      <c r="AM914" s="775">
        <f t="shared" si="3477"/>
        <v>0</v>
      </c>
      <c r="AN914" s="775">
        <f t="shared" si="3477"/>
        <v>0</v>
      </c>
      <c r="AO914" s="775">
        <f t="shared" si="3477"/>
        <v>0</v>
      </c>
      <c r="AP914" s="775">
        <f t="shared" si="3477"/>
        <v>0</v>
      </c>
      <c r="AQ914" s="775">
        <f t="shared" si="3477"/>
        <v>0</v>
      </c>
      <c r="AR914" s="775">
        <f t="shared" si="3477"/>
        <v>0</v>
      </c>
      <c r="AS914" s="775">
        <f t="shared" si="3477"/>
        <v>0</v>
      </c>
      <c r="AT914" s="775">
        <f t="shared" si="3477"/>
        <v>0</v>
      </c>
      <c r="AU914" s="775">
        <f t="shared" si="3477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8">SUM(BD163)</f>
        <v>0</v>
      </c>
      <c r="BE914" s="775">
        <f t="shared" si="3478"/>
        <v>0</v>
      </c>
      <c r="BF914" s="775">
        <f t="shared" si="3478"/>
        <v>0</v>
      </c>
      <c r="BG914" s="775">
        <f t="shared" si="3478"/>
        <v>0</v>
      </c>
      <c r="BH914" s="775">
        <f t="shared" si="3478"/>
        <v>0</v>
      </c>
      <c r="BI914" s="775">
        <f t="shared" si="3478"/>
        <v>0</v>
      </c>
      <c r="BJ914" s="775">
        <f t="shared" si="3478"/>
        <v>0</v>
      </c>
      <c r="BK914" s="775">
        <f t="shared" si="3478"/>
        <v>0</v>
      </c>
      <c r="BL914" s="775">
        <f t="shared" si="3478"/>
        <v>0</v>
      </c>
      <c r="BM914" s="775">
        <f t="shared" si="3478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1"/>
        <v>0</v>
      </c>
      <c r="CA914" s="582">
        <f t="shared" si="3412"/>
        <v>0</v>
      </c>
      <c r="CB914" s="582">
        <f t="shared" si="3413"/>
        <v>0</v>
      </c>
      <c r="CC914" s="582">
        <f t="shared" si="3414"/>
        <v>0</v>
      </c>
      <c r="CD914" s="988">
        <f t="shared" si="3441"/>
        <v>0</v>
      </c>
      <c r="CE914" s="989">
        <f t="shared" si="3442"/>
        <v>0</v>
      </c>
      <c r="CF914" s="989">
        <f t="shared" si="3442"/>
        <v>0</v>
      </c>
      <c r="CG914" s="989">
        <f t="shared" si="3442"/>
        <v>0</v>
      </c>
      <c r="CH914" s="990">
        <f t="shared" si="3442"/>
        <v>0</v>
      </c>
      <c r="CI914" s="990">
        <f t="shared" si="3442"/>
        <v>0</v>
      </c>
      <c r="CJ914" s="989">
        <f t="shared" si="3442"/>
        <v>0</v>
      </c>
      <c r="CK914" s="989">
        <f t="shared" si="3442"/>
        <v>0</v>
      </c>
      <c r="CL914" s="989">
        <f t="shared" si="3442"/>
        <v>0</v>
      </c>
      <c r="CM914" s="988">
        <f t="shared" si="3442"/>
        <v>0</v>
      </c>
      <c r="CN914" s="533" t="str">
        <f t="shared" si="3416"/>
        <v/>
      </c>
      <c r="CO914" s="534" t="str">
        <f t="shared" si="3417"/>
        <v/>
      </c>
      <c r="CP914" s="535" t="str">
        <f t="shared" si="3418"/>
        <v/>
      </c>
      <c r="CQ914" s="535" t="str">
        <f t="shared" si="3419"/>
        <v/>
      </c>
      <c r="CR914" s="535">
        <f t="shared" si="3420"/>
        <v>0</v>
      </c>
      <c r="CS914" s="535">
        <f t="shared" si="3421"/>
        <v>0</v>
      </c>
      <c r="CT914" s="535">
        <f t="shared" si="3422"/>
        <v>0</v>
      </c>
      <c r="CU914" s="536">
        <f t="shared" si="3423"/>
        <v>0</v>
      </c>
      <c r="CV914" s="536">
        <f t="shared" si="3424"/>
        <v>0</v>
      </c>
      <c r="CW914" s="536">
        <f t="shared" si="3425"/>
        <v>0</v>
      </c>
      <c r="CX914" s="535">
        <f t="shared" si="3426"/>
        <v>0</v>
      </c>
      <c r="CY914" s="535">
        <f t="shared" si="3427"/>
        <v>0</v>
      </c>
      <c r="CZ914" s="535">
        <f t="shared" si="3428"/>
        <v>0</v>
      </c>
      <c r="DA914" s="535">
        <f t="shared" si="3429"/>
        <v>0</v>
      </c>
      <c r="DB914" s="535" t="str">
        <f t="shared" si="3430"/>
        <v/>
      </c>
      <c r="DC914" s="534" t="str">
        <f t="shared" si="3431"/>
        <v/>
      </c>
      <c r="DD914" s="533" t="str">
        <f t="shared" si="3432"/>
        <v/>
      </c>
      <c r="DE914" s="635">
        <f t="shared" si="3433"/>
        <v>10</v>
      </c>
      <c r="DF914" s="95">
        <f t="shared" si="3434"/>
        <v>10</v>
      </c>
      <c r="DG914" s="95">
        <f t="shared" si="3435"/>
        <v>10</v>
      </c>
      <c r="DH914" s="95">
        <f t="shared" si="3436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404</v>
      </c>
      <c r="B915" s="775">
        <f t="shared" ref="B915:K915" si="3479">SUM(B171)</f>
        <v>0</v>
      </c>
      <c r="C915" s="775">
        <f t="shared" si="3479"/>
        <v>0</v>
      </c>
      <c r="D915" s="775">
        <f t="shared" si="3479"/>
        <v>0</v>
      </c>
      <c r="E915" s="775">
        <f t="shared" si="3479"/>
        <v>0</v>
      </c>
      <c r="F915" s="775">
        <f t="shared" si="3479"/>
        <v>0</v>
      </c>
      <c r="G915" s="775">
        <f t="shared" si="3479"/>
        <v>0</v>
      </c>
      <c r="H915" s="775">
        <f t="shared" si="3479"/>
        <v>0</v>
      </c>
      <c r="I915" s="775">
        <f t="shared" si="3479"/>
        <v>0</v>
      </c>
      <c r="J915" s="775">
        <f t="shared" si="3479"/>
        <v>0</v>
      </c>
      <c r="K915" s="775">
        <f t="shared" si="3479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0">SUM(T171)</f>
        <v>0</v>
      </c>
      <c r="U915" s="775">
        <f t="shared" si="3480"/>
        <v>0</v>
      </c>
      <c r="V915" s="775">
        <f t="shared" si="3480"/>
        <v>0</v>
      </c>
      <c r="W915" s="775">
        <f t="shared" si="3480"/>
        <v>0</v>
      </c>
      <c r="X915" s="775">
        <f t="shared" si="3480"/>
        <v>0</v>
      </c>
      <c r="Y915" s="775">
        <f t="shared" si="3480"/>
        <v>0</v>
      </c>
      <c r="Z915" s="775">
        <f t="shared" si="3480"/>
        <v>0</v>
      </c>
      <c r="AA915" s="775">
        <f t="shared" si="3480"/>
        <v>0</v>
      </c>
      <c r="AB915" s="775">
        <f t="shared" si="3480"/>
        <v>0</v>
      </c>
      <c r="AC915" s="775">
        <f t="shared" si="3480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1">SUM(AL171)</f>
        <v>0</v>
      </c>
      <c r="AM915" s="775">
        <f t="shared" si="3481"/>
        <v>0</v>
      </c>
      <c r="AN915" s="775">
        <f t="shared" si="3481"/>
        <v>0</v>
      </c>
      <c r="AO915" s="775">
        <f t="shared" si="3481"/>
        <v>0</v>
      </c>
      <c r="AP915" s="775">
        <f t="shared" si="3481"/>
        <v>0</v>
      </c>
      <c r="AQ915" s="775">
        <f t="shared" si="3481"/>
        <v>0</v>
      </c>
      <c r="AR915" s="775">
        <f t="shared" si="3481"/>
        <v>0</v>
      </c>
      <c r="AS915" s="775">
        <f t="shared" si="3481"/>
        <v>0</v>
      </c>
      <c r="AT915" s="775">
        <f t="shared" si="3481"/>
        <v>0</v>
      </c>
      <c r="AU915" s="775">
        <f t="shared" si="3481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2">SUM(BD171)</f>
        <v>0</v>
      </c>
      <c r="BE915" s="775">
        <f t="shared" si="3482"/>
        <v>0</v>
      </c>
      <c r="BF915" s="775">
        <f t="shared" si="3482"/>
        <v>0</v>
      </c>
      <c r="BG915" s="775">
        <f t="shared" si="3482"/>
        <v>0</v>
      </c>
      <c r="BH915" s="775">
        <f t="shared" si="3482"/>
        <v>0</v>
      </c>
      <c r="BI915" s="775">
        <f t="shared" si="3482"/>
        <v>0</v>
      </c>
      <c r="BJ915" s="775">
        <f t="shared" si="3482"/>
        <v>0</v>
      </c>
      <c r="BK915" s="775">
        <f t="shared" si="3482"/>
        <v>0</v>
      </c>
      <c r="BL915" s="775">
        <f t="shared" si="3482"/>
        <v>0</v>
      </c>
      <c r="BM915" s="775">
        <f t="shared" si="3482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1"/>
        <v>0</v>
      </c>
      <c r="CA915" s="582">
        <f t="shared" si="3412"/>
        <v>0</v>
      </c>
      <c r="CB915" s="582">
        <f t="shared" si="3413"/>
        <v>0</v>
      </c>
      <c r="CC915" s="582">
        <f t="shared" si="3414"/>
        <v>0</v>
      </c>
      <c r="CD915" s="988">
        <f t="shared" si="3441"/>
        <v>0</v>
      </c>
      <c r="CE915" s="989">
        <f t="shared" si="3442"/>
        <v>0</v>
      </c>
      <c r="CF915" s="989">
        <f t="shared" si="3442"/>
        <v>0</v>
      </c>
      <c r="CG915" s="989">
        <f t="shared" si="3442"/>
        <v>0</v>
      </c>
      <c r="CH915" s="990">
        <f t="shared" si="3442"/>
        <v>0</v>
      </c>
      <c r="CI915" s="990">
        <f t="shared" si="3442"/>
        <v>0</v>
      </c>
      <c r="CJ915" s="989">
        <f t="shared" si="3442"/>
        <v>0</v>
      </c>
      <c r="CK915" s="989">
        <f t="shared" si="3442"/>
        <v>0</v>
      </c>
      <c r="CL915" s="989">
        <f t="shared" si="3442"/>
        <v>0</v>
      </c>
      <c r="CM915" s="988">
        <f t="shared" si="3442"/>
        <v>0</v>
      </c>
      <c r="CN915" s="533" t="str">
        <f t="shared" si="3416"/>
        <v/>
      </c>
      <c r="CO915" s="534" t="str">
        <f t="shared" si="3417"/>
        <v/>
      </c>
      <c r="CP915" s="535" t="str">
        <f t="shared" si="3418"/>
        <v/>
      </c>
      <c r="CQ915" s="535" t="str">
        <f t="shared" si="3419"/>
        <v/>
      </c>
      <c r="CR915" s="535">
        <f t="shared" si="3420"/>
        <v>0</v>
      </c>
      <c r="CS915" s="535">
        <f t="shared" si="3421"/>
        <v>0</v>
      </c>
      <c r="CT915" s="535">
        <f t="shared" si="3422"/>
        <v>0</v>
      </c>
      <c r="CU915" s="536">
        <f t="shared" si="3423"/>
        <v>0</v>
      </c>
      <c r="CV915" s="536">
        <f t="shared" si="3424"/>
        <v>0</v>
      </c>
      <c r="CW915" s="536">
        <f t="shared" si="3425"/>
        <v>0</v>
      </c>
      <c r="CX915" s="535">
        <f t="shared" si="3426"/>
        <v>0</v>
      </c>
      <c r="CY915" s="535">
        <f t="shared" si="3427"/>
        <v>0</v>
      </c>
      <c r="CZ915" s="535">
        <f t="shared" si="3428"/>
        <v>0</v>
      </c>
      <c r="DA915" s="535">
        <f t="shared" si="3429"/>
        <v>0</v>
      </c>
      <c r="DB915" s="535" t="str">
        <f t="shared" si="3430"/>
        <v/>
      </c>
      <c r="DC915" s="534" t="str">
        <f t="shared" si="3431"/>
        <v/>
      </c>
      <c r="DD915" s="533" t="str">
        <f t="shared" si="3432"/>
        <v/>
      </c>
      <c r="DE915" s="635">
        <f t="shared" si="3433"/>
        <v>10</v>
      </c>
      <c r="DF915" s="95">
        <f t="shared" si="3434"/>
        <v>10</v>
      </c>
      <c r="DG915" s="95">
        <f t="shared" si="3435"/>
        <v>10</v>
      </c>
      <c r="DH915" s="95">
        <f t="shared" si="3436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3">SUM(B220)</f>
        <v>0</v>
      </c>
      <c r="C916" s="775">
        <f t="shared" si="3483"/>
        <v>0</v>
      </c>
      <c r="D916" s="775">
        <f t="shared" si="3483"/>
        <v>0</v>
      </c>
      <c r="E916" s="775">
        <f t="shared" si="3483"/>
        <v>0</v>
      </c>
      <c r="F916" s="775">
        <f t="shared" si="3483"/>
        <v>0</v>
      </c>
      <c r="G916" s="775">
        <f t="shared" si="3483"/>
        <v>0</v>
      </c>
      <c r="H916" s="775">
        <f t="shared" si="3483"/>
        <v>0</v>
      </c>
      <c r="I916" s="775">
        <f t="shared" si="3483"/>
        <v>0</v>
      </c>
      <c r="J916" s="775">
        <f t="shared" si="3483"/>
        <v>0</v>
      </c>
      <c r="K916" s="775">
        <f t="shared" si="3483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4">SUM(T220)</f>
        <v>0</v>
      </c>
      <c r="U916" s="775">
        <f t="shared" si="3484"/>
        <v>0</v>
      </c>
      <c r="V916" s="775">
        <f t="shared" si="3484"/>
        <v>0</v>
      </c>
      <c r="W916" s="775">
        <f t="shared" si="3484"/>
        <v>0</v>
      </c>
      <c r="X916" s="775">
        <f t="shared" si="3484"/>
        <v>0</v>
      </c>
      <c r="Y916" s="775">
        <f t="shared" si="3484"/>
        <v>0</v>
      </c>
      <c r="Z916" s="775">
        <f t="shared" si="3484"/>
        <v>0</v>
      </c>
      <c r="AA916" s="775">
        <f t="shared" si="3484"/>
        <v>0</v>
      </c>
      <c r="AB916" s="775">
        <f t="shared" si="3484"/>
        <v>0</v>
      </c>
      <c r="AC916" s="775">
        <f t="shared" si="3484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5">SUM(AL220)</f>
        <v>0</v>
      </c>
      <c r="AM916" s="775">
        <f t="shared" si="3485"/>
        <v>0</v>
      </c>
      <c r="AN916" s="775">
        <f t="shared" si="3485"/>
        <v>0</v>
      </c>
      <c r="AO916" s="775">
        <f t="shared" si="3485"/>
        <v>0</v>
      </c>
      <c r="AP916" s="775">
        <f t="shared" si="3485"/>
        <v>0</v>
      </c>
      <c r="AQ916" s="775">
        <f t="shared" si="3485"/>
        <v>0</v>
      </c>
      <c r="AR916" s="775">
        <f t="shared" si="3485"/>
        <v>0</v>
      </c>
      <c r="AS916" s="775">
        <f t="shared" si="3485"/>
        <v>0</v>
      </c>
      <c r="AT916" s="775">
        <f t="shared" si="3485"/>
        <v>0</v>
      </c>
      <c r="AU916" s="775">
        <f t="shared" si="3485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6">SUM(BD220)</f>
        <v>0</v>
      </c>
      <c r="BE916" s="775">
        <f t="shared" si="3486"/>
        <v>0</v>
      </c>
      <c r="BF916" s="775">
        <f t="shared" si="3486"/>
        <v>0</v>
      </c>
      <c r="BG916" s="775">
        <f t="shared" si="3486"/>
        <v>0</v>
      </c>
      <c r="BH916" s="775">
        <f t="shared" si="3486"/>
        <v>0</v>
      </c>
      <c r="BI916" s="775">
        <f t="shared" si="3486"/>
        <v>0</v>
      </c>
      <c r="BJ916" s="775">
        <f t="shared" si="3486"/>
        <v>0</v>
      </c>
      <c r="BK916" s="775">
        <f t="shared" si="3486"/>
        <v>0</v>
      </c>
      <c r="BL916" s="775">
        <f t="shared" si="3486"/>
        <v>0</v>
      </c>
      <c r="BM916" s="775">
        <f t="shared" si="3486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1"/>
        <v>0</v>
      </c>
      <c r="CA916" s="582">
        <f t="shared" si="3412"/>
        <v>0</v>
      </c>
      <c r="CB916" s="582">
        <f t="shared" si="3413"/>
        <v>0</v>
      </c>
      <c r="CC916" s="582">
        <f t="shared" si="3414"/>
        <v>0</v>
      </c>
      <c r="CD916" s="988">
        <f t="shared" si="3441"/>
        <v>0</v>
      </c>
      <c r="CE916" s="989">
        <f t="shared" si="3442"/>
        <v>0</v>
      </c>
      <c r="CF916" s="989">
        <f t="shared" si="3442"/>
        <v>0</v>
      </c>
      <c r="CG916" s="989">
        <f t="shared" si="3442"/>
        <v>0</v>
      </c>
      <c r="CH916" s="990">
        <f t="shared" si="3442"/>
        <v>0</v>
      </c>
      <c r="CI916" s="990">
        <f t="shared" si="3442"/>
        <v>0</v>
      </c>
      <c r="CJ916" s="989">
        <f t="shared" si="3442"/>
        <v>0</v>
      </c>
      <c r="CK916" s="989">
        <f t="shared" si="3442"/>
        <v>0</v>
      </c>
      <c r="CL916" s="989">
        <f t="shared" si="3442"/>
        <v>0</v>
      </c>
      <c r="CM916" s="988">
        <f t="shared" si="3442"/>
        <v>0</v>
      </c>
      <c r="CN916" s="533" t="str">
        <f t="shared" si="3416"/>
        <v/>
      </c>
      <c r="CO916" s="534" t="str">
        <f t="shared" si="3417"/>
        <v/>
      </c>
      <c r="CP916" s="535" t="str">
        <f t="shared" si="3418"/>
        <v/>
      </c>
      <c r="CQ916" s="535" t="str">
        <f t="shared" si="3419"/>
        <v/>
      </c>
      <c r="CR916" s="535">
        <f t="shared" si="3420"/>
        <v>0</v>
      </c>
      <c r="CS916" s="535">
        <f t="shared" si="3421"/>
        <v>0</v>
      </c>
      <c r="CT916" s="535">
        <f t="shared" si="3422"/>
        <v>0</v>
      </c>
      <c r="CU916" s="536">
        <f t="shared" si="3423"/>
        <v>0</v>
      </c>
      <c r="CV916" s="536">
        <f t="shared" si="3424"/>
        <v>0</v>
      </c>
      <c r="CW916" s="536">
        <f t="shared" si="3425"/>
        <v>0</v>
      </c>
      <c r="CX916" s="535">
        <f t="shared" si="3426"/>
        <v>0</v>
      </c>
      <c r="CY916" s="535">
        <f t="shared" si="3427"/>
        <v>0</v>
      </c>
      <c r="CZ916" s="535">
        <f t="shared" si="3428"/>
        <v>0</v>
      </c>
      <c r="DA916" s="535">
        <f t="shared" si="3429"/>
        <v>0</v>
      </c>
      <c r="DB916" s="535" t="str">
        <f t="shared" si="3430"/>
        <v/>
      </c>
      <c r="DC916" s="534" t="str">
        <f t="shared" si="3431"/>
        <v/>
      </c>
      <c r="DD916" s="533" t="str">
        <f t="shared" si="3432"/>
        <v/>
      </c>
      <c r="DE916" s="635">
        <f t="shared" si="3433"/>
        <v>10</v>
      </c>
      <c r="DF916" s="95">
        <f t="shared" si="3434"/>
        <v>10</v>
      </c>
      <c r="DG916" s="95">
        <f t="shared" si="3435"/>
        <v>10</v>
      </c>
      <c r="DH916" s="95">
        <f t="shared" si="3436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7">SUM(B223)</f>
        <v>0</v>
      </c>
      <c r="C917" s="775">
        <f t="shared" si="3487"/>
        <v>0</v>
      </c>
      <c r="D917" s="775">
        <f t="shared" si="3487"/>
        <v>0</v>
      </c>
      <c r="E917" s="775">
        <f t="shared" si="3487"/>
        <v>0</v>
      </c>
      <c r="F917" s="775">
        <f t="shared" si="3487"/>
        <v>0</v>
      </c>
      <c r="G917" s="775">
        <f t="shared" si="3487"/>
        <v>0</v>
      </c>
      <c r="H917" s="775">
        <f t="shared" si="3487"/>
        <v>0</v>
      </c>
      <c r="I917" s="775">
        <f t="shared" si="3487"/>
        <v>0</v>
      </c>
      <c r="J917" s="775">
        <f t="shared" si="3487"/>
        <v>0</v>
      </c>
      <c r="K917" s="775">
        <f t="shared" si="3487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8">SUM(T223)</f>
        <v>0</v>
      </c>
      <c r="U917" s="775">
        <f t="shared" si="3488"/>
        <v>0</v>
      </c>
      <c r="V917" s="775">
        <f t="shared" si="3488"/>
        <v>0</v>
      </c>
      <c r="W917" s="775">
        <f t="shared" si="3488"/>
        <v>0</v>
      </c>
      <c r="X917" s="775">
        <f t="shared" si="3488"/>
        <v>0</v>
      </c>
      <c r="Y917" s="775">
        <f t="shared" si="3488"/>
        <v>0</v>
      </c>
      <c r="Z917" s="775">
        <f t="shared" si="3488"/>
        <v>0</v>
      </c>
      <c r="AA917" s="775">
        <f t="shared" si="3488"/>
        <v>0</v>
      </c>
      <c r="AB917" s="775">
        <f t="shared" si="3488"/>
        <v>0</v>
      </c>
      <c r="AC917" s="775">
        <f t="shared" si="3488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89">SUM(AL223)</f>
        <v>0</v>
      </c>
      <c r="AM917" s="775">
        <f t="shared" si="3489"/>
        <v>0</v>
      </c>
      <c r="AN917" s="775">
        <f t="shared" si="3489"/>
        <v>0</v>
      </c>
      <c r="AO917" s="775">
        <f t="shared" si="3489"/>
        <v>0</v>
      </c>
      <c r="AP917" s="775">
        <f t="shared" si="3489"/>
        <v>0</v>
      </c>
      <c r="AQ917" s="775">
        <f t="shared" si="3489"/>
        <v>0</v>
      </c>
      <c r="AR917" s="775">
        <f t="shared" si="3489"/>
        <v>0</v>
      </c>
      <c r="AS917" s="775">
        <f t="shared" si="3489"/>
        <v>0</v>
      </c>
      <c r="AT917" s="775">
        <f t="shared" si="3489"/>
        <v>0</v>
      </c>
      <c r="AU917" s="775">
        <f t="shared" si="3489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0">SUM(BD223)</f>
        <v>0</v>
      </c>
      <c r="BE917" s="775">
        <f t="shared" si="3490"/>
        <v>0</v>
      </c>
      <c r="BF917" s="775">
        <f t="shared" si="3490"/>
        <v>0</v>
      </c>
      <c r="BG917" s="775">
        <f t="shared" si="3490"/>
        <v>0</v>
      </c>
      <c r="BH917" s="775">
        <f t="shared" si="3490"/>
        <v>0</v>
      </c>
      <c r="BI917" s="775">
        <f t="shared" si="3490"/>
        <v>0</v>
      </c>
      <c r="BJ917" s="775">
        <f t="shared" si="3490"/>
        <v>0</v>
      </c>
      <c r="BK917" s="775">
        <f t="shared" si="3490"/>
        <v>0</v>
      </c>
      <c r="BL917" s="775">
        <f t="shared" si="3490"/>
        <v>0</v>
      </c>
      <c r="BM917" s="775">
        <f t="shared" si="3490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1"/>
        <v>0</v>
      </c>
      <c r="CA917" s="582">
        <f t="shared" si="3412"/>
        <v>0</v>
      </c>
      <c r="CB917" s="582">
        <f t="shared" si="3413"/>
        <v>0</v>
      </c>
      <c r="CC917" s="582">
        <f t="shared" si="3414"/>
        <v>0</v>
      </c>
      <c r="CD917" s="988">
        <f t="shared" si="3441"/>
        <v>0</v>
      </c>
      <c r="CE917" s="989">
        <f t="shared" si="3442"/>
        <v>0</v>
      </c>
      <c r="CF917" s="989">
        <f t="shared" si="3442"/>
        <v>0</v>
      </c>
      <c r="CG917" s="989">
        <f t="shared" si="3442"/>
        <v>0</v>
      </c>
      <c r="CH917" s="990">
        <f t="shared" si="3442"/>
        <v>0</v>
      </c>
      <c r="CI917" s="990">
        <f t="shared" si="3442"/>
        <v>0</v>
      </c>
      <c r="CJ917" s="989">
        <f t="shared" si="3442"/>
        <v>0</v>
      </c>
      <c r="CK917" s="989">
        <f t="shared" si="3442"/>
        <v>0</v>
      </c>
      <c r="CL917" s="989">
        <f t="shared" si="3442"/>
        <v>0</v>
      </c>
      <c r="CM917" s="988">
        <f t="shared" si="3442"/>
        <v>0</v>
      </c>
      <c r="CN917" s="533" t="str">
        <f t="shared" si="3416"/>
        <v/>
      </c>
      <c r="CO917" s="534" t="str">
        <f t="shared" si="3417"/>
        <v/>
      </c>
      <c r="CP917" s="535" t="str">
        <f t="shared" si="3418"/>
        <v/>
      </c>
      <c r="CQ917" s="535" t="str">
        <f t="shared" si="3419"/>
        <v/>
      </c>
      <c r="CR917" s="535">
        <f t="shared" si="3420"/>
        <v>0</v>
      </c>
      <c r="CS917" s="535">
        <f t="shared" si="3421"/>
        <v>0</v>
      </c>
      <c r="CT917" s="535">
        <f t="shared" si="3422"/>
        <v>0</v>
      </c>
      <c r="CU917" s="536">
        <f t="shared" si="3423"/>
        <v>0</v>
      </c>
      <c r="CV917" s="536">
        <f t="shared" si="3424"/>
        <v>0</v>
      </c>
      <c r="CW917" s="536">
        <f t="shared" si="3425"/>
        <v>0</v>
      </c>
      <c r="CX917" s="535">
        <f t="shared" si="3426"/>
        <v>0</v>
      </c>
      <c r="CY917" s="535">
        <f t="shared" si="3427"/>
        <v>0</v>
      </c>
      <c r="CZ917" s="535">
        <f t="shared" si="3428"/>
        <v>0</v>
      </c>
      <c r="DA917" s="535">
        <f t="shared" si="3429"/>
        <v>0</v>
      </c>
      <c r="DB917" s="535" t="str">
        <f t="shared" si="3430"/>
        <v/>
      </c>
      <c r="DC917" s="534" t="str">
        <f t="shared" si="3431"/>
        <v/>
      </c>
      <c r="DD917" s="533" t="str">
        <f t="shared" si="3432"/>
        <v/>
      </c>
      <c r="DE917" s="635">
        <f t="shared" si="3433"/>
        <v>10</v>
      </c>
      <c r="DF917" s="95">
        <f t="shared" si="3434"/>
        <v>10</v>
      </c>
      <c r="DG917" s="95">
        <f t="shared" si="3435"/>
        <v>10</v>
      </c>
      <c r="DH917" s="95">
        <f t="shared" si="3436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1">SUM(B226)</f>
        <v>0</v>
      </c>
      <c r="C918" s="775">
        <f t="shared" si="3491"/>
        <v>0</v>
      </c>
      <c r="D918" s="775">
        <f t="shared" si="3491"/>
        <v>0</v>
      </c>
      <c r="E918" s="775">
        <f t="shared" si="3491"/>
        <v>0</v>
      </c>
      <c r="F918" s="775">
        <f t="shared" si="3491"/>
        <v>0</v>
      </c>
      <c r="G918" s="775">
        <f t="shared" si="3491"/>
        <v>0</v>
      </c>
      <c r="H918" s="775">
        <f t="shared" si="3491"/>
        <v>0</v>
      </c>
      <c r="I918" s="775">
        <f t="shared" si="3491"/>
        <v>0</v>
      </c>
      <c r="J918" s="775">
        <f t="shared" si="3491"/>
        <v>0</v>
      </c>
      <c r="K918" s="775">
        <f t="shared" si="3491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2">SUM(T226)</f>
        <v>0</v>
      </c>
      <c r="U918" s="775">
        <f t="shared" si="3492"/>
        <v>0</v>
      </c>
      <c r="V918" s="775">
        <f t="shared" si="3492"/>
        <v>0</v>
      </c>
      <c r="W918" s="775">
        <f t="shared" si="3492"/>
        <v>0</v>
      </c>
      <c r="X918" s="775">
        <f t="shared" si="3492"/>
        <v>0</v>
      </c>
      <c r="Y918" s="775">
        <f t="shared" si="3492"/>
        <v>0</v>
      </c>
      <c r="Z918" s="775">
        <f t="shared" si="3492"/>
        <v>0</v>
      </c>
      <c r="AA918" s="775">
        <f t="shared" si="3492"/>
        <v>0</v>
      </c>
      <c r="AB918" s="775">
        <f t="shared" si="3492"/>
        <v>0</v>
      </c>
      <c r="AC918" s="775">
        <f t="shared" si="3492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3">SUM(AL226)</f>
        <v>0</v>
      </c>
      <c r="AM918" s="775">
        <f t="shared" si="3493"/>
        <v>0</v>
      </c>
      <c r="AN918" s="775">
        <f t="shared" si="3493"/>
        <v>0</v>
      </c>
      <c r="AO918" s="775">
        <f t="shared" si="3493"/>
        <v>0</v>
      </c>
      <c r="AP918" s="775">
        <f t="shared" si="3493"/>
        <v>0</v>
      </c>
      <c r="AQ918" s="775">
        <f t="shared" si="3493"/>
        <v>0</v>
      </c>
      <c r="AR918" s="775">
        <f t="shared" si="3493"/>
        <v>0</v>
      </c>
      <c r="AS918" s="775">
        <f t="shared" si="3493"/>
        <v>0</v>
      </c>
      <c r="AT918" s="775">
        <f t="shared" si="3493"/>
        <v>0</v>
      </c>
      <c r="AU918" s="775">
        <f t="shared" si="3493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4">SUM(BD226)</f>
        <v>0</v>
      </c>
      <c r="BE918" s="775">
        <f t="shared" si="3494"/>
        <v>0</v>
      </c>
      <c r="BF918" s="775">
        <f t="shared" si="3494"/>
        <v>0</v>
      </c>
      <c r="BG918" s="775">
        <f t="shared" si="3494"/>
        <v>0</v>
      </c>
      <c r="BH918" s="775">
        <f t="shared" si="3494"/>
        <v>0</v>
      </c>
      <c r="BI918" s="775">
        <f t="shared" si="3494"/>
        <v>0</v>
      </c>
      <c r="BJ918" s="775">
        <f t="shared" si="3494"/>
        <v>0</v>
      </c>
      <c r="BK918" s="775">
        <f t="shared" si="3494"/>
        <v>0</v>
      </c>
      <c r="BL918" s="775">
        <f t="shared" si="3494"/>
        <v>0</v>
      </c>
      <c r="BM918" s="775">
        <f t="shared" si="3494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1"/>
        <v>0</v>
      </c>
      <c r="CA918" s="582">
        <f t="shared" si="3412"/>
        <v>0</v>
      </c>
      <c r="CB918" s="582">
        <f t="shared" si="3413"/>
        <v>0</v>
      </c>
      <c r="CC918" s="582">
        <f t="shared" si="3414"/>
        <v>0</v>
      </c>
      <c r="CD918" s="988">
        <f t="shared" si="3441"/>
        <v>0</v>
      </c>
      <c r="CE918" s="989">
        <f t="shared" si="3442"/>
        <v>0</v>
      </c>
      <c r="CF918" s="989">
        <f t="shared" si="3442"/>
        <v>0</v>
      </c>
      <c r="CG918" s="989">
        <f t="shared" si="3442"/>
        <v>0</v>
      </c>
      <c r="CH918" s="990">
        <f t="shared" si="3442"/>
        <v>0</v>
      </c>
      <c r="CI918" s="990">
        <f t="shared" si="3442"/>
        <v>0</v>
      </c>
      <c r="CJ918" s="989">
        <f t="shared" si="3442"/>
        <v>0</v>
      </c>
      <c r="CK918" s="989">
        <f t="shared" si="3442"/>
        <v>0</v>
      </c>
      <c r="CL918" s="989">
        <f t="shared" si="3442"/>
        <v>0</v>
      </c>
      <c r="CM918" s="988">
        <f t="shared" si="3442"/>
        <v>0</v>
      </c>
      <c r="CN918" s="533" t="str">
        <f t="shared" si="3416"/>
        <v/>
      </c>
      <c r="CO918" s="534" t="str">
        <f t="shared" si="3417"/>
        <v/>
      </c>
      <c r="CP918" s="535" t="str">
        <f t="shared" si="3418"/>
        <v/>
      </c>
      <c r="CQ918" s="535" t="str">
        <f t="shared" si="3419"/>
        <v/>
      </c>
      <c r="CR918" s="535">
        <f t="shared" si="3420"/>
        <v>0</v>
      </c>
      <c r="CS918" s="535">
        <f t="shared" si="3421"/>
        <v>0</v>
      </c>
      <c r="CT918" s="535">
        <f t="shared" si="3422"/>
        <v>0</v>
      </c>
      <c r="CU918" s="536">
        <f t="shared" si="3423"/>
        <v>0</v>
      </c>
      <c r="CV918" s="536">
        <f t="shared" si="3424"/>
        <v>0</v>
      </c>
      <c r="CW918" s="536">
        <f t="shared" si="3425"/>
        <v>0</v>
      </c>
      <c r="CX918" s="535">
        <f t="shared" si="3426"/>
        <v>0</v>
      </c>
      <c r="CY918" s="535">
        <f t="shared" si="3427"/>
        <v>0</v>
      </c>
      <c r="CZ918" s="535">
        <f t="shared" si="3428"/>
        <v>0</v>
      </c>
      <c r="DA918" s="535">
        <f t="shared" si="3429"/>
        <v>0</v>
      </c>
      <c r="DB918" s="535" t="str">
        <f t="shared" si="3430"/>
        <v/>
      </c>
      <c r="DC918" s="534" t="str">
        <f t="shared" si="3431"/>
        <v/>
      </c>
      <c r="DD918" s="533" t="str">
        <f t="shared" si="3432"/>
        <v/>
      </c>
      <c r="DE918" s="635">
        <f t="shared" si="3433"/>
        <v>10</v>
      </c>
      <c r="DF918" s="95">
        <f t="shared" si="3434"/>
        <v>10</v>
      </c>
      <c r="DG918" s="95">
        <f t="shared" si="3435"/>
        <v>10</v>
      </c>
      <c r="DH918" s="95">
        <f t="shared" si="3436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5">SUM(B186)</f>
        <v>0</v>
      </c>
      <c r="C920" s="775">
        <f t="shared" si="3495"/>
        <v>0</v>
      </c>
      <c r="D920" s="775">
        <f t="shared" si="3495"/>
        <v>0</v>
      </c>
      <c r="E920" s="775">
        <f t="shared" si="3495"/>
        <v>0</v>
      </c>
      <c r="F920" s="775">
        <f t="shared" si="3495"/>
        <v>0</v>
      </c>
      <c r="G920" s="775">
        <f t="shared" si="3495"/>
        <v>0</v>
      </c>
      <c r="H920" s="775">
        <f t="shared" si="3495"/>
        <v>0</v>
      </c>
      <c r="I920" s="775">
        <f t="shared" si="3495"/>
        <v>0</v>
      </c>
      <c r="J920" s="775">
        <f t="shared" si="3495"/>
        <v>0</v>
      </c>
      <c r="K920" s="775">
        <f t="shared" si="3495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6">SUM(T186)</f>
        <v>0</v>
      </c>
      <c r="U920" s="775">
        <f t="shared" si="3496"/>
        <v>0</v>
      </c>
      <c r="V920" s="775">
        <f t="shared" si="3496"/>
        <v>0</v>
      </c>
      <c r="W920" s="775">
        <f t="shared" si="3496"/>
        <v>0</v>
      </c>
      <c r="X920" s="775">
        <f t="shared" si="3496"/>
        <v>0</v>
      </c>
      <c r="Y920" s="775">
        <f t="shared" si="3496"/>
        <v>0</v>
      </c>
      <c r="Z920" s="775">
        <f t="shared" si="3496"/>
        <v>0</v>
      </c>
      <c r="AA920" s="775">
        <f t="shared" si="3496"/>
        <v>0</v>
      </c>
      <c r="AB920" s="775">
        <f t="shared" si="3496"/>
        <v>0</v>
      </c>
      <c r="AC920" s="775">
        <f t="shared" si="3496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7">SUM(AL186)</f>
        <v>0</v>
      </c>
      <c r="AM920" s="775">
        <f t="shared" si="3497"/>
        <v>0</v>
      </c>
      <c r="AN920" s="775">
        <f t="shared" si="3497"/>
        <v>0</v>
      </c>
      <c r="AO920" s="775">
        <f t="shared" si="3497"/>
        <v>0</v>
      </c>
      <c r="AP920" s="775">
        <f t="shared" si="3497"/>
        <v>0</v>
      </c>
      <c r="AQ920" s="775">
        <f t="shared" si="3497"/>
        <v>0</v>
      </c>
      <c r="AR920" s="775">
        <f t="shared" si="3497"/>
        <v>0</v>
      </c>
      <c r="AS920" s="775">
        <f t="shared" si="3497"/>
        <v>0</v>
      </c>
      <c r="AT920" s="775">
        <f t="shared" si="3497"/>
        <v>0</v>
      </c>
      <c r="AU920" s="775">
        <f t="shared" si="3497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8">SUM(BD186)</f>
        <v>0</v>
      </c>
      <c r="BE920" s="775">
        <f t="shared" si="3498"/>
        <v>0</v>
      </c>
      <c r="BF920" s="775">
        <f t="shared" si="3498"/>
        <v>0</v>
      </c>
      <c r="BG920" s="775">
        <f t="shared" si="3498"/>
        <v>0</v>
      </c>
      <c r="BH920" s="775">
        <f t="shared" si="3498"/>
        <v>0</v>
      </c>
      <c r="BI920" s="775">
        <f t="shared" si="3498"/>
        <v>0</v>
      </c>
      <c r="BJ920" s="775">
        <f t="shared" si="3498"/>
        <v>0</v>
      </c>
      <c r="BK920" s="775">
        <f t="shared" si="3498"/>
        <v>0</v>
      </c>
      <c r="BL920" s="775">
        <f t="shared" si="3498"/>
        <v>0</v>
      </c>
      <c r="BM920" s="775">
        <f t="shared" si="3498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99">IF(DE920&lt;3,"",(SUM(B920:R920)-MIN(B920:R920)-MAX(B920:R920))/(DE920-2))</f>
        <v>0</v>
      </c>
      <c r="CA920" s="582">
        <f t="shared" ref="CA920:CA929" si="3500">IF(DF920&lt;3,"",(SUM(T920:AJ920)-MIN(T920:AJ920)-MAX(T920:AJ920))/(DF920-2))</f>
        <v>0</v>
      </c>
      <c r="CB920" s="582">
        <f t="shared" ref="CB920:CB929" si="3501">IF(DG920&lt;3,"",(SUM(AL920:BB920)-MIN(AL920:BB920)-MAX(AL920:BB920))/(DG920-2))</f>
        <v>0</v>
      </c>
      <c r="CC920" s="582">
        <f t="shared" ref="CC920:CC929" si="3502">IF(DH920&lt;3,"",(SUM(BD920:BT920)-MIN(BD920:BT920)-MAX(BD920:BT920))/(DH920-2))</f>
        <v>0</v>
      </c>
      <c r="CD920" s="988">
        <f t="shared" ref="CD920:CM920" si="350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3"/>
        <v>0</v>
      </c>
      <c r="CF920" s="989">
        <f t="shared" si="3503"/>
        <v>0</v>
      </c>
      <c r="CG920" s="989">
        <f t="shared" si="3503"/>
        <v>0</v>
      </c>
      <c r="CH920" s="990">
        <f t="shared" si="3503"/>
        <v>0</v>
      </c>
      <c r="CI920" s="990">
        <f t="shared" si="3503"/>
        <v>0</v>
      </c>
      <c r="CJ920" s="989">
        <f t="shared" si="3503"/>
        <v>0</v>
      </c>
      <c r="CK920" s="989">
        <f t="shared" si="3503"/>
        <v>0</v>
      </c>
      <c r="CL920" s="989">
        <f t="shared" si="3503"/>
        <v>0</v>
      </c>
      <c r="CM920" s="988">
        <f t="shared" si="3503"/>
        <v>0</v>
      </c>
      <c r="CN920" s="533" t="str">
        <f t="shared" ref="CN920:CN929" si="3504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0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1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1">COUNT(B920:R920)</f>
        <v>10</v>
      </c>
      <c r="DF920" s="95">
        <f t="shared" ref="DF920:DF929" si="3522">COUNT(T920:AJ920)</f>
        <v>10</v>
      </c>
      <c r="DG920" s="95">
        <f t="shared" ref="DG920:DG929" si="3523">COUNT(AL920:BB920)</f>
        <v>10</v>
      </c>
      <c r="DH920" s="95">
        <f t="shared" ref="DH920:DH929" si="3524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5">SUM(B189)</f>
        <v>0</v>
      </c>
      <c r="C921" s="775">
        <f t="shared" si="3525"/>
        <v>0</v>
      </c>
      <c r="D921" s="775">
        <f t="shared" si="3525"/>
        <v>0</v>
      </c>
      <c r="E921" s="775">
        <f t="shared" si="3525"/>
        <v>0</v>
      </c>
      <c r="F921" s="775">
        <f t="shared" si="3525"/>
        <v>0</v>
      </c>
      <c r="G921" s="775">
        <f t="shared" si="3525"/>
        <v>0</v>
      </c>
      <c r="H921" s="775">
        <f t="shared" si="3525"/>
        <v>0</v>
      </c>
      <c r="I921" s="775">
        <f t="shared" si="3525"/>
        <v>0</v>
      </c>
      <c r="J921" s="775">
        <f t="shared" si="3525"/>
        <v>0</v>
      </c>
      <c r="K921" s="775">
        <f t="shared" si="3525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6">SUM(T189)</f>
        <v>0</v>
      </c>
      <c r="U921" s="775">
        <f t="shared" si="3526"/>
        <v>0</v>
      </c>
      <c r="V921" s="775">
        <f t="shared" si="3526"/>
        <v>0</v>
      </c>
      <c r="W921" s="775">
        <f t="shared" si="3526"/>
        <v>0</v>
      </c>
      <c r="X921" s="775">
        <f t="shared" si="3526"/>
        <v>0</v>
      </c>
      <c r="Y921" s="775">
        <f t="shared" si="3526"/>
        <v>0</v>
      </c>
      <c r="Z921" s="775">
        <f t="shared" si="3526"/>
        <v>0</v>
      </c>
      <c r="AA921" s="775">
        <f t="shared" si="3526"/>
        <v>0</v>
      </c>
      <c r="AB921" s="775">
        <f t="shared" si="3526"/>
        <v>0</v>
      </c>
      <c r="AC921" s="775">
        <f t="shared" si="3526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7">SUM(AL189)</f>
        <v>0</v>
      </c>
      <c r="AM921" s="775">
        <f t="shared" si="3527"/>
        <v>0</v>
      </c>
      <c r="AN921" s="775">
        <f t="shared" si="3527"/>
        <v>0</v>
      </c>
      <c r="AO921" s="775">
        <f t="shared" si="3527"/>
        <v>0</v>
      </c>
      <c r="AP921" s="775">
        <f t="shared" si="3527"/>
        <v>0</v>
      </c>
      <c r="AQ921" s="775">
        <f t="shared" si="3527"/>
        <v>0</v>
      </c>
      <c r="AR921" s="775">
        <f t="shared" si="3527"/>
        <v>0</v>
      </c>
      <c r="AS921" s="775">
        <f t="shared" si="3527"/>
        <v>0</v>
      </c>
      <c r="AT921" s="775">
        <f t="shared" si="3527"/>
        <v>0</v>
      </c>
      <c r="AU921" s="775">
        <f t="shared" si="3527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8">SUM(BD189)</f>
        <v>0</v>
      </c>
      <c r="BE921" s="775">
        <f t="shared" si="3528"/>
        <v>0</v>
      </c>
      <c r="BF921" s="775">
        <f t="shared" si="3528"/>
        <v>0</v>
      </c>
      <c r="BG921" s="775">
        <f t="shared" si="3528"/>
        <v>0</v>
      </c>
      <c r="BH921" s="775">
        <f t="shared" si="3528"/>
        <v>0</v>
      </c>
      <c r="BI921" s="775">
        <f t="shared" si="3528"/>
        <v>0</v>
      </c>
      <c r="BJ921" s="775">
        <f t="shared" si="3528"/>
        <v>0</v>
      </c>
      <c r="BK921" s="775">
        <f t="shared" si="3528"/>
        <v>0</v>
      </c>
      <c r="BL921" s="775">
        <f t="shared" si="3528"/>
        <v>0</v>
      </c>
      <c r="BM921" s="775">
        <f t="shared" si="3528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99"/>
        <v>0</v>
      </c>
      <c r="CA921" s="582">
        <f t="shared" si="3500"/>
        <v>0</v>
      </c>
      <c r="CB921" s="582">
        <f t="shared" si="3501"/>
        <v>0</v>
      </c>
      <c r="CC921" s="582">
        <f t="shared" si="3502"/>
        <v>0</v>
      </c>
      <c r="CD921" s="988">
        <f t="shared" ref="CD921:CD929" si="352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0"/>
        <v>0</v>
      </c>
      <c r="CG921" s="989">
        <f t="shared" si="3530"/>
        <v>0</v>
      </c>
      <c r="CH921" s="990">
        <f t="shared" si="3530"/>
        <v>0</v>
      </c>
      <c r="CI921" s="990">
        <f t="shared" si="3530"/>
        <v>0</v>
      </c>
      <c r="CJ921" s="989">
        <f t="shared" si="3530"/>
        <v>0</v>
      </c>
      <c r="CK921" s="989">
        <f t="shared" si="3530"/>
        <v>0</v>
      </c>
      <c r="CL921" s="989">
        <f t="shared" si="3530"/>
        <v>0</v>
      </c>
      <c r="CM921" s="988">
        <f t="shared" si="3530"/>
        <v>0</v>
      </c>
      <c r="CN921" s="533" t="str">
        <f t="shared" si="3504"/>
        <v/>
      </c>
      <c r="CO921" s="534" t="str">
        <f t="shared" si="3505"/>
        <v/>
      </c>
      <c r="CP921" s="535" t="str">
        <f t="shared" si="3506"/>
        <v/>
      </c>
      <c r="CQ921" s="535" t="str">
        <f t="shared" si="3507"/>
        <v/>
      </c>
      <c r="CR921" s="535">
        <f t="shared" si="3508"/>
        <v>0</v>
      </c>
      <c r="CS921" s="535">
        <f t="shared" si="3509"/>
        <v>0</v>
      </c>
      <c r="CT921" s="535">
        <f t="shared" si="3510"/>
        <v>0</v>
      </c>
      <c r="CU921" s="536">
        <f t="shared" si="3511"/>
        <v>0</v>
      </c>
      <c r="CV921" s="536">
        <f t="shared" si="3512"/>
        <v>0</v>
      </c>
      <c r="CW921" s="536">
        <f t="shared" si="3513"/>
        <v>0</v>
      </c>
      <c r="CX921" s="535">
        <f t="shared" si="3514"/>
        <v>0</v>
      </c>
      <c r="CY921" s="535">
        <f t="shared" si="3515"/>
        <v>0</v>
      </c>
      <c r="CZ921" s="535">
        <f t="shared" si="3516"/>
        <v>0</v>
      </c>
      <c r="DA921" s="535">
        <f t="shared" si="3517"/>
        <v>0</v>
      </c>
      <c r="DB921" s="535" t="str">
        <f t="shared" si="3518"/>
        <v/>
      </c>
      <c r="DC921" s="534" t="str">
        <f t="shared" si="3519"/>
        <v/>
      </c>
      <c r="DD921" s="533" t="str">
        <f t="shared" si="3520"/>
        <v/>
      </c>
      <c r="DE921" s="635">
        <f t="shared" si="3521"/>
        <v>10</v>
      </c>
      <c r="DF921" s="95">
        <f t="shared" si="3522"/>
        <v>10</v>
      </c>
      <c r="DG921" s="95">
        <f t="shared" si="3523"/>
        <v>10</v>
      </c>
      <c r="DH921" s="95">
        <f t="shared" si="3524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1">SUM(B194)</f>
        <v>0</v>
      </c>
      <c r="C922" s="775">
        <f t="shared" si="3531"/>
        <v>0</v>
      </c>
      <c r="D922" s="775">
        <f t="shared" si="3531"/>
        <v>0</v>
      </c>
      <c r="E922" s="775">
        <f t="shared" si="3531"/>
        <v>0</v>
      </c>
      <c r="F922" s="775">
        <f t="shared" si="3531"/>
        <v>0</v>
      </c>
      <c r="G922" s="775">
        <f t="shared" si="3531"/>
        <v>0</v>
      </c>
      <c r="H922" s="775">
        <f t="shared" si="3531"/>
        <v>0</v>
      </c>
      <c r="I922" s="775">
        <f t="shared" si="3531"/>
        <v>0</v>
      </c>
      <c r="J922" s="775">
        <f t="shared" si="3531"/>
        <v>0</v>
      </c>
      <c r="K922" s="775">
        <f t="shared" si="3531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2">SUM(T194)</f>
        <v>0</v>
      </c>
      <c r="U922" s="775">
        <f t="shared" si="3532"/>
        <v>0</v>
      </c>
      <c r="V922" s="775">
        <f t="shared" si="3532"/>
        <v>0</v>
      </c>
      <c r="W922" s="775">
        <f t="shared" si="3532"/>
        <v>0</v>
      </c>
      <c r="X922" s="775">
        <f t="shared" si="3532"/>
        <v>0</v>
      </c>
      <c r="Y922" s="775">
        <f t="shared" si="3532"/>
        <v>0</v>
      </c>
      <c r="Z922" s="775">
        <f t="shared" si="3532"/>
        <v>0</v>
      </c>
      <c r="AA922" s="775">
        <f t="shared" si="3532"/>
        <v>0</v>
      </c>
      <c r="AB922" s="775">
        <f t="shared" si="3532"/>
        <v>0</v>
      </c>
      <c r="AC922" s="775">
        <f t="shared" si="3532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3">SUM(AL194)</f>
        <v>0</v>
      </c>
      <c r="AM922" s="775">
        <f t="shared" si="3533"/>
        <v>0</v>
      </c>
      <c r="AN922" s="775">
        <f t="shared" si="3533"/>
        <v>0</v>
      </c>
      <c r="AO922" s="775">
        <f t="shared" si="3533"/>
        <v>0</v>
      </c>
      <c r="AP922" s="775">
        <f t="shared" si="3533"/>
        <v>0</v>
      </c>
      <c r="AQ922" s="775">
        <f t="shared" si="3533"/>
        <v>0</v>
      </c>
      <c r="AR922" s="775">
        <f t="shared" si="3533"/>
        <v>0</v>
      </c>
      <c r="AS922" s="775">
        <f t="shared" si="3533"/>
        <v>0</v>
      </c>
      <c r="AT922" s="775">
        <f t="shared" si="3533"/>
        <v>0</v>
      </c>
      <c r="AU922" s="775">
        <f t="shared" si="3533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4">SUM(BD194)</f>
        <v>0</v>
      </c>
      <c r="BE922" s="775">
        <f t="shared" si="3534"/>
        <v>0</v>
      </c>
      <c r="BF922" s="775">
        <f t="shared" si="3534"/>
        <v>0</v>
      </c>
      <c r="BG922" s="775">
        <f t="shared" si="3534"/>
        <v>0</v>
      </c>
      <c r="BH922" s="775">
        <f t="shared" si="3534"/>
        <v>0</v>
      </c>
      <c r="BI922" s="775">
        <f t="shared" si="3534"/>
        <v>0</v>
      </c>
      <c r="BJ922" s="775">
        <f t="shared" si="3534"/>
        <v>0</v>
      </c>
      <c r="BK922" s="775">
        <f t="shared" si="3534"/>
        <v>0</v>
      </c>
      <c r="BL922" s="775">
        <f t="shared" si="3534"/>
        <v>0</v>
      </c>
      <c r="BM922" s="775">
        <f t="shared" si="3534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99"/>
        <v>0</v>
      </c>
      <c r="CA922" s="582">
        <f t="shared" si="3500"/>
        <v>0</v>
      </c>
      <c r="CB922" s="582">
        <f t="shared" si="3501"/>
        <v>0</v>
      </c>
      <c r="CC922" s="582">
        <f t="shared" si="3502"/>
        <v>0</v>
      </c>
      <c r="CD922" s="988">
        <f t="shared" si="3529"/>
        <v>0</v>
      </c>
      <c r="CE922" s="989">
        <f t="shared" si="3530"/>
        <v>0</v>
      </c>
      <c r="CF922" s="989">
        <f t="shared" si="3530"/>
        <v>0</v>
      </c>
      <c r="CG922" s="989">
        <f t="shared" si="3530"/>
        <v>0</v>
      </c>
      <c r="CH922" s="990">
        <f t="shared" si="3530"/>
        <v>0</v>
      </c>
      <c r="CI922" s="990">
        <f t="shared" si="3530"/>
        <v>0</v>
      </c>
      <c r="CJ922" s="989">
        <f t="shared" si="3530"/>
        <v>0</v>
      </c>
      <c r="CK922" s="989">
        <f t="shared" si="3530"/>
        <v>0</v>
      </c>
      <c r="CL922" s="989">
        <f t="shared" si="3530"/>
        <v>0</v>
      </c>
      <c r="CM922" s="988">
        <f t="shared" si="3530"/>
        <v>0</v>
      </c>
      <c r="CN922" s="533" t="str">
        <f t="shared" si="3504"/>
        <v/>
      </c>
      <c r="CO922" s="534" t="str">
        <f t="shared" si="3505"/>
        <v/>
      </c>
      <c r="CP922" s="535" t="str">
        <f t="shared" si="3506"/>
        <v/>
      </c>
      <c r="CQ922" s="535" t="str">
        <f t="shared" si="3507"/>
        <v/>
      </c>
      <c r="CR922" s="535">
        <f t="shared" si="3508"/>
        <v>0</v>
      </c>
      <c r="CS922" s="535">
        <f t="shared" si="3509"/>
        <v>0</v>
      </c>
      <c r="CT922" s="535">
        <f t="shared" si="3510"/>
        <v>0</v>
      </c>
      <c r="CU922" s="536">
        <f t="shared" si="3511"/>
        <v>0</v>
      </c>
      <c r="CV922" s="536">
        <f t="shared" si="3512"/>
        <v>0</v>
      </c>
      <c r="CW922" s="536">
        <f t="shared" si="3513"/>
        <v>0</v>
      </c>
      <c r="CX922" s="535">
        <f t="shared" si="3514"/>
        <v>0</v>
      </c>
      <c r="CY922" s="535">
        <f t="shared" si="3515"/>
        <v>0</v>
      </c>
      <c r="CZ922" s="535">
        <f t="shared" si="3516"/>
        <v>0</v>
      </c>
      <c r="DA922" s="535">
        <f t="shared" si="3517"/>
        <v>0</v>
      </c>
      <c r="DB922" s="535" t="str">
        <f t="shared" si="3518"/>
        <v/>
      </c>
      <c r="DC922" s="534" t="str">
        <f t="shared" si="3519"/>
        <v/>
      </c>
      <c r="DD922" s="533" t="str">
        <f t="shared" si="3520"/>
        <v/>
      </c>
      <c r="DE922" s="635">
        <f t="shared" si="3521"/>
        <v>10</v>
      </c>
      <c r="DF922" s="95">
        <f t="shared" si="3522"/>
        <v>10</v>
      </c>
      <c r="DG922" s="95">
        <f t="shared" si="3523"/>
        <v>10</v>
      </c>
      <c r="DH922" s="95">
        <f t="shared" si="3524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5">SUM(B197)</f>
        <v>0</v>
      </c>
      <c r="C923" s="775">
        <f t="shared" si="3535"/>
        <v>0</v>
      </c>
      <c r="D923" s="775">
        <f t="shared" si="3535"/>
        <v>0</v>
      </c>
      <c r="E923" s="775">
        <f t="shared" si="3535"/>
        <v>0</v>
      </c>
      <c r="F923" s="775">
        <f t="shared" si="3535"/>
        <v>0</v>
      </c>
      <c r="G923" s="775">
        <f t="shared" si="3535"/>
        <v>0</v>
      </c>
      <c r="H923" s="775">
        <f t="shared" si="3535"/>
        <v>0</v>
      </c>
      <c r="I923" s="775">
        <f t="shared" si="3535"/>
        <v>0</v>
      </c>
      <c r="J923" s="775">
        <f t="shared" si="3535"/>
        <v>0</v>
      </c>
      <c r="K923" s="775">
        <f t="shared" si="3535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6">SUM(T197)</f>
        <v>0</v>
      </c>
      <c r="U923" s="775">
        <f t="shared" si="3536"/>
        <v>0</v>
      </c>
      <c r="V923" s="775">
        <f t="shared" si="3536"/>
        <v>0</v>
      </c>
      <c r="W923" s="775">
        <f t="shared" si="3536"/>
        <v>0</v>
      </c>
      <c r="X923" s="775">
        <f t="shared" si="3536"/>
        <v>0</v>
      </c>
      <c r="Y923" s="775">
        <f t="shared" si="3536"/>
        <v>0</v>
      </c>
      <c r="Z923" s="775">
        <f t="shared" si="3536"/>
        <v>0</v>
      </c>
      <c r="AA923" s="775">
        <f t="shared" si="3536"/>
        <v>0</v>
      </c>
      <c r="AB923" s="775">
        <f t="shared" si="3536"/>
        <v>0</v>
      </c>
      <c r="AC923" s="775">
        <f t="shared" si="3536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7">SUM(AL197)</f>
        <v>0</v>
      </c>
      <c r="AM923" s="775">
        <f t="shared" si="3537"/>
        <v>0</v>
      </c>
      <c r="AN923" s="775">
        <f t="shared" si="3537"/>
        <v>0</v>
      </c>
      <c r="AO923" s="775">
        <f t="shared" si="3537"/>
        <v>0</v>
      </c>
      <c r="AP923" s="775">
        <f t="shared" si="3537"/>
        <v>0</v>
      </c>
      <c r="AQ923" s="775">
        <f t="shared" si="3537"/>
        <v>0</v>
      </c>
      <c r="AR923" s="775">
        <f t="shared" si="3537"/>
        <v>0</v>
      </c>
      <c r="AS923" s="775">
        <f t="shared" si="3537"/>
        <v>0</v>
      </c>
      <c r="AT923" s="775">
        <f t="shared" si="3537"/>
        <v>0</v>
      </c>
      <c r="AU923" s="775">
        <f t="shared" si="3537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8">SUM(BD197)</f>
        <v>0</v>
      </c>
      <c r="BE923" s="775">
        <f t="shared" si="3538"/>
        <v>0</v>
      </c>
      <c r="BF923" s="775">
        <f t="shared" si="3538"/>
        <v>0</v>
      </c>
      <c r="BG923" s="775">
        <f t="shared" si="3538"/>
        <v>0</v>
      </c>
      <c r="BH923" s="775">
        <f t="shared" si="3538"/>
        <v>0</v>
      </c>
      <c r="BI923" s="775">
        <f t="shared" si="3538"/>
        <v>0</v>
      </c>
      <c r="BJ923" s="775">
        <f t="shared" si="3538"/>
        <v>0</v>
      </c>
      <c r="BK923" s="775">
        <f t="shared" si="3538"/>
        <v>0</v>
      </c>
      <c r="BL923" s="775">
        <f t="shared" si="3538"/>
        <v>0</v>
      </c>
      <c r="BM923" s="775">
        <f t="shared" si="3538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99"/>
        <v>0</v>
      </c>
      <c r="CA923" s="582">
        <f t="shared" si="3500"/>
        <v>0</v>
      </c>
      <c r="CB923" s="582">
        <f t="shared" si="3501"/>
        <v>0</v>
      </c>
      <c r="CC923" s="582">
        <f t="shared" si="3502"/>
        <v>0</v>
      </c>
      <c r="CD923" s="988">
        <f t="shared" si="3529"/>
        <v>0</v>
      </c>
      <c r="CE923" s="989">
        <f t="shared" si="3530"/>
        <v>0</v>
      </c>
      <c r="CF923" s="989">
        <f t="shared" si="3530"/>
        <v>0</v>
      </c>
      <c r="CG923" s="989">
        <f t="shared" si="3530"/>
        <v>0</v>
      </c>
      <c r="CH923" s="990">
        <f t="shared" si="3530"/>
        <v>0</v>
      </c>
      <c r="CI923" s="990">
        <f t="shared" si="3530"/>
        <v>0</v>
      </c>
      <c r="CJ923" s="989">
        <f t="shared" si="3530"/>
        <v>0</v>
      </c>
      <c r="CK923" s="989">
        <f t="shared" si="3530"/>
        <v>0</v>
      </c>
      <c r="CL923" s="989">
        <f t="shared" si="3530"/>
        <v>0</v>
      </c>
      <c r="CM923" s="988">
        <f t="shared" si="3530"/>
        <v>0</v>
      </c>
      <c r="CN923" s="533" t="str">
        <f t="shared" si="3504"/>
        <v/>
      </c>
      <c r="CO923" s="534" t="str">
        <f t="shared" si="3505"/>
        <v/>
      </c>
      <c r="CP923" s="535" t="str">
        <f t="shared" si="3506"/>
        <v/>
      </c>
      <c r="CQ923" s="535" t="str">
        <f t="shared" si="3507"/>
        <v/>
      </c>
      <c r="CR923" s="535">
        <f t="shared" si="3508"/>
        <v>0</v>
      </c>
      <c r="CS923" s="535">
        <f t="shared" si="3509"/>
        <v>0</v>
      </c>
      <c r="CT923" s="535">
        <f t="shared" si="3510"/>
        <v>0</v>
      </c>
      <c r="CU923" s="536">
        <f t="shared" si="3511"/>
        <v>0</v>
      </c>
      <c r="CV923" s="536">
        <f t="shared" si="3512"/>
        <v>0</v>
      </c>
      <c r="CW923" s="536">
        <f t="shared" si="3513"/>
        <v>0</v>
      </c>
      <c r="CX923" s="535">
        <f t="shared" si="3514"/>
        <v>0</v>
      </c>
      <c r="CY923" s="535">
        <f t="shared" si="3515"/>
        <v>0</v>
      </c>
      <c r="CZ923" s="535">
        <f t="shared" si="3516"/>
        <v>0</v>
      </c>
      <c r="DA923" s="535">
        <f t="shared" si="3517"/>
        <v>0</v>
      </c>
      <c r="DB923" s="535" t="str">
        <f t="shared" si="3518"/>
        <v/>
      </c>
      <c r="DC923" s="534" t="str">
        <f t="shared" si="3519"/>
        <v/>
      </c>
      <c r="DD923" s="533" t="str">
        <f t="shared" si="3520"/>
        <v/>
      </c>
      <c r="DE923" s="635">
        <f t="shared" si="3521"/>
        <v>10</v>
      </c>
      <c r="DF923" s="95">
        <f t="shared" si="3522"/>
        <v>10</v>
      </c>
      <c r="DG923" s="95">
        <f t="shared" si="3523"/>
        <v>10</v>
      </c>
      <c r="DH923" s="95">
        <f t="shared" si="3524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39">SUM(B200)</f>
        <v>0</v>
      </c>
      <c r="C924" s="775">
        <f t="shared" si="3539"/>
        <v>0</v>
      </c>
      <c r="D924" s="775">
        <f t="shared" si="3539"/>
        <v>0</v>
      </c>
      <c r="E924" s="775">
        <f t="shared" si="3539"/>
        <v>0</v>
      </c>
      <c r="F924" s="775">
        <f t="shared" si="3539"/>
        <v>0</v>
      </c>
      <c r="G924" s="775">
        <f t="shared" si="3539"/>
        <v>0</v>
      </c>
      <c r="H924" s="775">
        <f t="shared" si="3539"/>
        <v>0</v>
      </c>
      <c r="I924" s="775">
        <f t="shared" si="3539"/>
        <v>0</v>
      </c>
      <c r="J924" s="775">
        <f t="shared" si="3539"/>
        <v>0</v>
      </c>
      <c r="K924" s="775">
        <f t="shared" si="3539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0">SUM(T200)</f>
        <v>0</v>
      </c>
      <c r="U924" s="775">
        <f t="shared" si="3540"/>
        <v>0</v>
      </c>
      <c r="V924" s="775">
        <f t="shared" si="3540"/>
        <v>0</v>
      </c>
      <c r="W924" s="775">
        <f t="shared" si="3540"/>
        <v>0</v>
      </c>
      <c r="X924" s="775">
        <f t="shared" si="3540"/>
        <v>0</v>
      </c>
      <c r="Y924" s="775">
        <f t="shared" si="3540"/>
        <v>0</v>
      </c>
      <c r="Z924" s="775">
        <f t="shared" si="3540"/>
        <v>0</v>
      </c>
      <c r="AA924" s="775">
        <f t="shared" si="3540"/>
        <v>0</v>
      </c>
      <c r="AB924" s="775">
        <f t="shared" si="3540"/>
        <v>0</v>
      </c>
      <c r="AC924" s="775">
        <f t="shared" si="3540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1">SUM(AL200)</f>
        <v>0</v>
      </c>
      <c r="AM924" s="775">
        <f t="shared" si="3541"/>
        <v>0</v>
      </c>
      <c r="AN924" s="775">
        <f t="shared" si="3541"/>
        <v>0</v>
      </c>
      <c r="AO924" s="775">
        <f t="shared" si="3541"/>
        <v>0</v>
      </c>
      <c r="AP924" s="775">
        <f t="shared" si="3541"/>
        <v>0</v>
      </c>
      <c r="AQ924" s="775">
        <f t="shared" si="3541"/>
        <v>0</v>
      </c>
      <c r="AR924" s="775">
        <f t="shared" si="3541"/>
        <v>0</v>
      </c>
      <c r="AS924" s="775">
        <f t="shared" si="3541"/>
        <v>0</v>
      </c>
      <c r="AT924" s="775">
        <f t="shared" si="3541"/>
        <v>0</v>
      </c>
      <c r="AU924" s="775">
        <f t="shared" si="3541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2">SUM(BD200)</f>
        <v>0</v>
      </c>
      <c r="BE924" s="775">
        <f t="shared" si="3542"/>
        <v>0</v>
      </c>
      <c r="BF924" s="775">
        <f t="shared" si="3542"/>
        <v>0</v>
      </c>
      <c r="BG924" s="775">
        <f t="shared" si="3542"/>
        <v>0</v>
      </c>
      <c r="BH924" s="775">
        <f t="shared" si="3542"/>
        <v>0</v>
      </c>
      <c r="BI924" s="775">
        <f t="shared" si="3542"/>
        <v>0</v>
      </c>
      <c r="BJ924" s="775">
        <f t="shared" si="3542"/>
        <v>0</v>
      </c>
      <c r="BK924" s="775">
        <f t="shared" si="3542"/>
        <v>0</v>
      </c>
      <c r="BL924" s="775">
        <f t="shared" si="3542"/>
        <v>0</v>
      </c>
      <c r="BM924" s="775">
        <f t="shared" si="3542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99"/>
        <v>0</v>
      </c>
      <c r="CA924" s="582">
        <f t="shared" si="3500"/>
        <v>0</v>
      </c>
      <c r="CB924" s="582">
        <f t="shared" si="3501"/>
        <v>0</v>
      </c>
      <c r="CC924" s="582">
        <f t="shared" si="3502"/>
        <v>0</v>
      </c>
      <c r="CD924" s="988">
        <f t="shared" si="3529"/>
        <v>0</v>
      </c>
      <c r="CE924" s="989">
        <f t="shared" si="3530"/>
        <v>0</v>
      </c>
      <c r="CF924" s="989">
        <f t="shared" si="3530"/>
        <v>0</v>
      </c>
      <c r="CG924" s="989">
        <f t="shared" si="3530"/>
        <v>0</v>
      </c>
      <c r="CH924" s="990">
        <f t="shared" si="3530"/>
        <v>0</v>
      </c>
      <c r="CI924" s="990">
        <f t="shared" si="3530"/>
        <v>0</v>
      </c>
      <c r="CJ924" s="989">
        <f t="shared" si="3530"/>
        <v>0</v>
      </c>
      <c r="CK924" s="989">
        <f t="shared" si="3530"/>
        <v>0</v>
      </c>
      <c r="CL924" s="989">
        <f t="shared" si="3530"/>
        <v>0</v>
      </c>
      <c r="CM924" s="988">
        <f t="shared" si="3530"/>
        <v>0</v>
      </c>
      <c r="CN924" s="533" t="str">
        <f t="shared" si="3504"/>
        <v/>
      </c>
      <c r="CO924" s="534" t="str">
        <f t="shared" si="3505"/>
        <v/>
      </c>
      <c r="CP924" s="535" t="str">
        <f t="shared" si="3506"/>
        <v/>
      </c>
      <c r="CQ924" s="535" t="str">
        <f t="shared" si="3507"/>
        <v/>
      </c>
      <c r="CR924" s="535">
        <f t="shared" si="3508"/>
        <v>0</v>
      </c>
      <c r="CS924" s="535">
        <f t="shared" si="3509"/>
        <v>0</v>
      </c>
      <c r="CT924" s="535">
        <f t="shared" si="3510"/>
        <v>0</v>
      </c>
      <c r="CU924" s="536">
        <f t="shared" si="3511"/>
        <v>0</v>
      </c>
      <c r="CV924" s="536">
        <f t="shared" si="3512"/>
        <v>0</v>
      </c>
      <c r="CW924" s="536">
        <f t="shared" si="3513"/>
        <v>0</v>
      </c>
      <c r="CX924" s="535">
        <f t="shared" si="3514"/>
        <v>0</v>
      </c>
      <c r="CY924" s="535">
        <f t="shared" si="3515"/>
        <v>0</v>
      </c>
      <c r="CZ924" s="535">
        <f t="shared" si="3516"/>
        <v>0</v>
      </c>
      <c r="DA924" s="535">
        <f t="shared" si="3517"/>
        <v>0</v>
      </c>
      <c r="DB924" s="535" t="str">
        <f t="shared" si="3518"/>
        <v/>
      </c>
      <c r="DC924" s="534" t="str">
        <f t="shared" si="3519"/>
        <v/>
      </c>
      <c r="DD924" s="533" t="str">
        <f t="shared" si="3520"/>
        <v/>
      </c>
      <c r="DE924" s="635">
        <f t="shared" si="3521"/>
        <v>10</v>
      </c>
      <c r="DF924" s="95">
        <f t="shared" si="3522"/>
        <v>10</v>
      </c>
      <c r="DG924" s="95">
        <f t="shared" si="3523"/>
        <v>10</v>
      </c>
      <c r="DH924" s="95">
        <f t="shared" si="3524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3">SUM(B204)</f>
        <v>0</v>
      </c>
      <c r="C925" s="775">
        <f t="shared" si="3543"/>
        <v>0</v>
      </c>
      <c r="D925" s="775">
        <f t="shared" si="3543"/>
        <v>0</v>
      </c>
      <c r="E925" s="775">
        <f t="shared" si="3543"/>
        <v>0</v>
      </c>
      <c r="F925" s="775">
        <f t="shared" si="3543"/>
        <v>0</v>
      </c>
      <c r="G925" s="775">
        <f t="shared" si="3543"/>
        <v>0</v>
      </c>
      <c r="H925" s="775">
        <f t="shared" si="3543"/>
        <v>0</v>
      </c>
      <c r="I925" s="775">
        <f t="shared" si="3543"/>
        <v>0</v>
      </c>
      <c r="J925" s="775">
        <f t="shared" si="3543"/>
        <v>0</v>
      </c>
      <c r="K925" s="775">
        <f t="shared" si="3543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4">SUM(T204)</f>
        <v>0</v>
      </c>
      <c r="U925" s="775">
        <f t="shared" si="3544"/>
        <v>0</v>
      </c>
      <c r="V925" s="775">
        <f t="shared" si="3544"/>
        <v>0</v>
      </c>
      <c r="W925" s="775">
        <f t="shared" si="3544"/>
        <v>0</v>
      </c>
      <c r="X925" s="775">
        <f t="shared" si="3544"/>
        <v>0</v>
      </c>
      <c r="Y925" s="775">
        <f t="shared" si="3544"/>
        <v>0</v>
      </c>
      <c r="Z925" s="775">
        <f t="shared" si="3544"/>
        <v>0</v>
      </c>
      <c r="AA925" s="775">
        <f t="shared" si="3544"/>
        <v>0</v>
      </c>
      <c r="AB925" s="775">
        <f t="shared" si="3544"/>
        <v>0</v>
      </c>
      <c r="AC925" s="775">
        <f t="shared" si="3544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5">SUM(AL204)</f>
        <v>0</v>
      </c>
      <c r="AM925" s="775">
        <f t="shared" si="3545"/>
        <v>0</v>
      </c>
      <c r="AN925" s="775">
        <f t="shared" si="3545"/>
        <v>0</v>
      </c>
      <c r="AO925" s="775">
        <f t="shared" si="3545"/>
        <v>0</v>
      </c>
      <c r="AP925" s="775">
        <f t="shared" si="3545"/>
        <v>0</v>
      </c>
      <c r="AQ925" s="775">
        <f t="shared" si="3545"/>
        <v>0</v>
      </c>
      <c r="AR925" s="775">
        <f t="shared" si="3545"/>
        <v>0</v>
      </c>
      <c r="AS925" s="775">
        <f t="shared" si="3545"/>
        <v>0</v>
      </c>
      <c r="AT925" s="775">
        <f t="shared" si="3545"/>
        <v>0</v>
      </c>
      <c r="AU925" s="775">
        <f t="shared" si="3545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6">SUM(BD204)</f>
        <v>0</v>
      </c>
      <c r="BE925" s="775">
        <f t="shared" si="3546"/>
        <v>0</v>
      </c>
      <c r="BF925" s="775">
        <f t="shared" si="3546"/>
        <v>0</v>
      </c>
      <c r="BG925" s="775">
        <f t="shared" si="3546"/>
        <v>0</v>
      </c>
      <c r="BH925" s="775">
        <f t="shared" si="3546"/>
        <v>0</v>
      </c>
      <c r="BI925" s="775">
        <f t="shared" si="3546"/>
        <v>0</v>
      </c>
      <c r="BJ925" s="775">
        <f t="shared" si="3546"/>
        <v>0</v>
      </c>
      <c r="BK925" s="775">
        <f t="shared" si="3546"/>
        <v>0</v>
      </c>
      <c r="BL925" s="775">
        <f t="shared" si="3546"/>
        <v>0</v>
      </c>
      <c r="BM925" s="775">
        <f t="shared" si="3546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99"/>
        <v>0</v>
      </c>
      <c r="CA925" s="582">
        <f t="shared" si="3500"/>
        <v>0</v>
      </c>
      <c r="CB925" s="582">
        <f t="shared" si="3501"/>
        <v>0</v>
      </c>
      <c r="CC925" s="582">
        <f t="shared" si="3502"/>
        <v>0</v>
      </c>
      <c r="CD925" s="988">
        <f t="shared" si="3529"/>
        <v>0</v>
      </c>
      <c r="CE925" s="989">
        <f t="shared" si="3530"/>
        <v>0</v>
      </c>
      <c r="CF925" s="989">
        <f t="shared" si="3530"/>
        <v>0</v>
      </c>
      <c r="CG925" s="989">
        <f t="shared" si="3530"/>
        <v>0</v>
      </c>
      <c r="CH925" s="990">
        <f t="shared" si="3530"/>
        <v>0</v>
      </c>
      <c r="CI925" s="990">
        <f t="shared" si="3530"/>
        <v>0</v>
      </c>
      <c r="CJ925" s="989">
        <f t="shared" si="3530"/>
        <v>0</v>
      </c>
      <c r="CK925" s="989">
        <f t="shared" si="3530"/>
        <v>0</v>
      </c>
      <c r="CL925" s="989">
        <f t="shared" si="3530"/>
        <v>0</v>
      </c>
      <c r="CM925" s="988">
        <f t="shared" si="3530"/>
        <v>0</v>
      </c>
      <c r="CN925" s="533" t="str">
        <f t="shared" si="3504"/>
        <v/>
      </c>
      <c r="CO925" s="534" t="str">
        <f t="shared" si="3505"/>
        <v/>
      </c>
      <c r="CP925" s="535" t="str">
        <f t="shared" si="3506"/>
        <v/>
      </c>
      <c r="CQ925" s="535" t="str">
        <f t="shared" si="3507"/>
        <v/>
      </c>
      <c r="CR925" s="535">
        <f t="shared" si="3508"/>
        <v>0</v>
      </c>
      <c r="CS925" s="535">
        <f t="shared" si="3509"/>
        <v>0</v>
      </c>
      <c r="CT925" s="535">
        <f t="shared" si="3510"/>
        <v>0</v>
      </c>
      <c r="CU925" s="536">
        <f t="shared" si="3511"/>
        <v>0</v>
      </c>
      <c r="CV925" s="536">
        <f t="shared" si="3512"/>
        <v>0</v>
      </c>
      <c r="CW925" s="536">
        <f t="shared" si="3513"/>
        <v>0</v>
      </c>
      <c r="CX925" s="535">
        <f t="shared" si="3514"/>
        <v>0</v>
      </c>
      <c r="CY925" s="535">
        <f t="shared" si="3515"/>
        <v>0</v>
      </c>
      <c r="CZ925" s="535">
        <f t="shared" si="3516"/>
        <v>0</v>
      </c>
      <c r="DA925" s="535">
        <f t="shared" si="3517"/>
        <v>0</v>
      </c>
      <c r="DB925" s="535" t="str">
        <f t="shared" si="3518"/>
        <v/>
      </c>
      <c r="DC925" s="534" t="str">
        <f t="shared" si="3519"/>
        <v/>
      </c>
      <c r="DD925" s="533" t="str">
        <f t="shared" si="3520"/>
        <v/>
      </c>
      <c r="DE925" s="635">
        <f t="shared" si="3521"/>
        <v>10</v>
      </c>
      <c r="DF925" s="95">
        <f t="shared" si="3522"/>
        <v>10</v>
      </c>
      <c r="DG925" s="95">
        <f t="shared" si="3523"/>
        <v>10</v>
      </c>
      <c r="DH925" s="95">
        <f t="shared" si="3524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7">SUM(B207)</f>
        <v>0</v>
      </c>
      <c r="C926" s="775">
        <f t="shared" si="3547"/>
        <v>0</v>
      </c>
      <c r="D926" s="775">
        <f t="shared" si="3547"/>
        <v>0</v>
      </c>
      <c r="E926" s="775">
        <f t="shared" si="3547"/>
        <v>0</v>
      </c>
      <c r="F926" s="775">
        <f t="shared" si="3547"/>
        <v>0</v>
      </c>
      <c r="G926" s="775">
        <f t="shared" si="3547"/>
        <v>0</v>
      </c>
      <c r="H926" s="775">
        <f t="shared" si="3547"/>
        <v>0</v>
      </c>
      <c r="I926" s="775">
        <f t="shared" si="3547"/>
        <v>0</v>
      </c>
      <c r="J926" s="775">
        <f t="shared" si="3547"/>
        <v>0</v>
      </c>
      <c r="K926" s="775">
        <f t="shared" si="3547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8">SUM(T207)</f>
        <v>0</v>
      </c>
      <c r="U926" s="775">
        <f t="shared" si="3548"/>
        <v>0</v>
      </c>
      <c r="V926" s="775">
        <f t="shared" si="3548"/>
        <v>0</v>
      </c>
      <c r="W926" s="775">
        <f t="shared" si="3548"/>
        <v>0</v>
      </c>
      <c r="X926" s="775">
        <f t="shared" si="3548"/>
        <v>0</v>
      </c>
      <c r="Y926" s="775">
        <f t="shared" si="3548"/>
        <v>0</v>
      </c>
      <c r="Z926" s="775">
        <f t="shared" si="3548"/>
        <v>0</v>
      </c>
      <c r="AA926" s="775">
        <f t="shared" si="3548"/>
        <v>0</v>
      </c>
      <c r="AB926" s="775">
        <f t="shared" si="3548"/>
        <v>0</v>
      </c>
      <c r="AC926" s="775">
        <f t="shared" si="3548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49">SUM(AL207)</f>
        <v>0</v>
      </c>
      <c r="AM926" s="775">
        <f t="shared" si="3549"/>
        <v>0</v>
      </c>
      <c r="AN926" s="775">
        <f t="shared" si="3549"/>
        <v>0</v>
      </c>
      <c r="AO926" s="775">
        <f t="shared" si="3549"/>
        <v>0</v>
      </c>
      <c r="AP926" s="775">
        <f t="shared" si="3549"/>
        <v>0</v>
      </c>
      <c r="AQ926" s="775">
        <f t="shared" si="3549"/>
        <v>0</v>
      </c>
      <c r="AR926" s="775">
        <f t="shared" si="3549"/>
        <v>0</v>
      </c>
      <c r="AS926" s="775">
        <f t="shared" si="3549"/>
        <v>0</v>
      </c>
      <c r="AT926" s="775">
        <f t="shared" si="3549"/>
        <v>0</v>
      </c>
      <c r="AU926" s="775">
        <f t="shared" si="3549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0">SUM(BD207)</f>
        <v>0</v>
      </c>
      <c r="BE926" s="775">
        <f t="shared" si="3550"/>
        <v>0</v>
      </c>
      <c r="BF926" s="775">
        <f t="shared" si="3550"/>
        <v>0</v>
      </c>
      <c r="BG926" s="775">
        <f t="shared" si="3550"/>
        <v>0</v>
      </c>
      <c r="BH926" s="775">
        <f t="shared" si="3550"/>
        <v>0</v>
      </c>
      <c r="BI926" s="775">
        <f t="shared" si="3550"/>
        <v>0</v>
      </c>
      <c r="BJ926" s="775">
        <f t="shared" si="3550"/>
        <v>0</v>
      </c>
      <c r="BK926" s="775">
        <f t="shared" si="3550"/>
        <v>0</v>
      </c>
      <c r="BL926" s="775">
        <f t="shared" si="3550"/>
        <v>0</v>
      </c>
      <c r="BM926" s="775">
        <f t="shared" si="3550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99"/>
        <v>0</v>
      </c>
      <c r="CA926" s="582">
        <f t="shared" si="3500"/>
        <v>0</v>
      </c>
      <c r="CB926" s="582">
        <f t="shared" si="3501"/>
        <v>0</v>
      </c>
      <c r="CC926" s="582">
        <f t="shared" si="3502"/>
        <v>0</v>
      </c>
      <c r="CD926" s="988">
        <f t="shared" si="3529"/>
        <v>0</v>
      </c>
      <c r="CE926" s="989">
        <f t="shared" si="3530"/>
        <v>0</v>
      </c>
      <c r="CF926" s="989">
        <f t="shared" si="3530"/>
        <v>0</v>
      </c>
      <c r="CG926" s="989">
        <f t="shared" si="3530"/>
        <v>0</v>
      </c>
      <c r="CH926" s="990">
        <f t="shared" si="3530"/>
        <v>0</v>
      </c>
      <c r="CI926" s="990">
        <f t="shared" si="3530"/>
        <v>0</v>
      </c>
      <c r="CJ926" s="989">
        <f t="shared" si="3530"/>
        <v>0</v>
      </c>
      <c r="CK926" s="989">
        <f t="shared" si="3530"/>
        <v>0</v>
      </c>
      <c r="CL926" s="989">
        <f t="shared" si="3530"/>
        <v>0</v>
      </c>
      <c r="CM926" s="988">
        <f t="shared" si="3530"/>
        <v>0</v>
      </c>
      <c r="CN926" s="533" t="str">
        <f t="shared" si="3504"/>
        <v/>
      </c>
      <c r="CO926" s="534" t="str">
        <f t="shared" si="3505"/>
        <v/>
      </c>
      <c r="CP926" s="535" t="str">
        <f t="shared" si="3506"/>
        <v/>
      </c>
      <c r="CQ926" s="535" t="str">
        <f t="shared" si="3507"/>
        <v/>
      </c>
      <c r="CR926" s="535">
        <f t="shared" si="3508"/>
        <v>0</v>
      </c>
      <c r="CS926" s="535">
        <f t="shared" si="3509"/>
        <v>0</v>
      </c>
      <c r="CT926" s="535">
        <f t="shared" si="3510"/>
        <v>0</v>
      </c>
      <c r="CU926" s="536">
        <f t="shared" si="3511"/>
        <v>0</v>
      </c>
      <c r="CV926" s="536">
        <f t="shared" si="3512"/>
        <v>0</v>
      </c>
      <c r="CW926" s="536">
        <f t="shared" si="3513"/>
        <v>0</v>
      </c>
      <c r="CX926" s="535">
        <f t="shared" si="3514"/>
        <v>0</v>
      </c>
      <c r="CY926" s="535">
        <f t="shared" si="3515"/>
        <v>0</v>
      </c>
      <c r="CZ926" s="535">
        <f t="shared" si="3516"/>
        <v>0</v>
      </c>
      <c r="DA926" s="535">
        <f t="shared" si="3517"/>
        <v>0</v>
      </c>
      <c r="DB926" s="535" t="str">
        <f t="shared" si="3518"/>
        <v/>
      </c>
      <c r="DC926" s="534" t="str">
        <f t="shared" si="3519"/>
        <v/>
      </c>
      <c r="DD926" s="533" t="str">
        <f t="shared" si="3520"/>
        <v/>
      </c>
      <c r="DE926" s="635">
        <f t="shared" si="3521"/>
        <v>10</v>
      </c>
      <c r="DF926" s="95">
        <f t="shared" si="3522"/>
        <v>10</v>
      </c>
      <c r="DG926" s="95">
        <f t="shared" si="3523"/>
        <v>10</v>
      </c>
      <c r="DH926" s="95">
        <f t="shared" si="3524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1">SUM(B210)</f>
        <v>0</v>
      </c>
      <c r="C927" s="775">
        <f t="shared" si="3551"/>
        <v>0</v>
      </c>
      <c r="D927" s="775">
        <f t="shared" si="3551"/>
        <v>0</v>
      </c>
      <c r="E927" s="775">
        <f t="shared" si="3551"/>
        <v>0</v>
      </c>
      <c r="F927" s="775">
        <f t="shared" si="3551"/>
        <v>0</v>
      </c>
      <c r="G927" s="775">
        <f t="shared" si="3551"/>
        <v>0</v>
      </c>
      <c r="H927" s="775">
        <f t="shared" si="3551"/>
        <v>0</v>
      </c>
      <c r="I927" s="775">
        <f t="shared" si="3551"/>
        <v>0</v>
      </c>
      <c r="J927" s="775">
        <f t="shared" si="3551"/>
        <v>0</v>
      </c>
      <c r="K927" s="775">
        <f t="shared" si="3551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2">SUM(T210)</f>
        <v>0</v>
      </c>
      <c r="U927" s="775">
        <f t="shared" si="3552"/>
        <v>0</v>
      </c>
      <c r="V927" s="775">
        <f t="shared" si="3552"/>
        <v>0</v>
      </c>
      <c r="W927" s="775">
        <f t="shared" si="3552"/>
        <v>0</v>
      </c>
      <c r="X927" s="775">
        <f t="shared" si="3552"/>
        <v>0</v>
      </c>
      <c r="Y927" s="775">
        <f t="shared" si="3552"/>
        <v>0</v>
      </c>
      <c r="Z927" s="775">
        <f t="shared" si="3552"/>
        <v>0</v>
      </c>
      <c r="AA927" s="775">
        <f t="shared" si="3552"/>
        <v>0</v>
      </c>
      <c r="AB927" s="775">
        <f t="shared" si="3552"/>
        <v>0</v>
      </c>
      <c r="AC927" s="775">
        <f t="shared" si="3552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3">SUM(AL210)</f>
        <v>0</v>
      </c>
      <c r="AM927" s="775">
        <f t="shared" si="3553"/>
        <v>0</v>
      </c>
      <c r="AN927" s="775">
        <f t="shared" si="3553"/>
        <v>0</v>
      </c>
      <c r="AO927" s="775">
        <f t="shared" si="3553"/>
        <v>0</v>
      </c>
      <c r="AP927" s="775">
        <f t="shared" si="3553"/>
        <v>0</v>
      </c>
      <c r="AQ927" s="775">
        <f t="shared" si="3553"/>
        <v>0</v>
      </c>
      <c r="AR927" s="775">
        <f t="shared" si="3553"/>
        <v>0</v>
      </c>
      <c r="AS927" s="775">
        <f t="shared" si="3553"/>
        <v>0</v>
      </c>
      <c r="AT927" s="775">
        <f t="shared" si="3553"/>
        <v>0</v>
      </c>
      <c r="AU927" s="775">
        <f t="shared" si="3553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4">SUM(BD210)</f>
        <v>0</v>
      </c>
      <c r="BE927" s="775">
        <f t="shared" si="3554"/>
        <v>0</v>
      </c>
      <c r="BF927" s="775">
        <f t="shared" si="3554"/>
        <v>0</v>
      </c>
      <c r="BG927" s="775">
        <f t="shared" si="3554"/>
        <v>0</v>
      </c>
      <c r="BH927" s="775">
        <f t="shared" si="3554"/>
        <v>0</v>
      </c>
      <c r="BI927" s="775">
        <f t="shared" si="3554"/>
        <v>0</v>
      </c>
      <c r="BJ927" s="775">
        <f t="shared" si="3554"/>
        <v>0</v>
      </c>
      <c r="BK927" s="775">
        <f t="shared" si="3554"/>
        <v>0</v>
      </c>
      <c r="BL927" s="775">
        <f t="shared" si="3554"/>
        <v>0</v>
      </c>
      <c r="BM927" s="775">
        <f t="shared" si="3554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99"/>
        <v>0</v>
      </c>
      <c r="CA927" s="582">
        <f t="shared" si="3500"/>
        <v>0</v>
      </c>
      <c r="CB927" s="582">
        <f t="shared" si="3501"/>
        <v>0</v>
      </c>
      <c r="CC927" s="582">
        <f t="shared" si="3502"/>
        <v>0</v>
      </c>
      <c r="CD927" s="988">
        <f t="shared" si="3529"/>
        <v>0</v>
      </c>
      <c r="CE927" s="989">
        <f t="shared" si="3530"/>
        <v>0</v>
      </c>
      <c r="CF927" s="989">
        <f t="shared" si="3530"/>
        <v>0</v>
      </c>
      <c r="CG927" s="989">
        <f t="shared" si="3530"/>
        <v>0</v>
      </c>
      <c r="CH927" s="990">
        <f t="shared" si="3530"/>
        <v>0</v>
      </c>
      <c r="CI927" s="990">
        <f t="shared" si="3530"/>
        <v>0</v>
      </c>
      <c r="CJ927" s="989">
        <f t="shared" si="3530"/>
        <v>0</v>
      </c>
      <c r="CK927" s="989">
        <f t="shared" si="3530"/>
        <v>0</v>
      </c>
      <c r="CL927" s="989">
        <f t="shared" si="3530"/>
        <v>0</v>
      </c>
      <c r="CM927" s="988">
        <f t="shared" si="3530"/>
        <v>0</v>
      </c>
      <c r="CN927" s="533" t="str">
        <f t="shared" si="3504"/>
        <v/>
      </c>
      <c r="CO927" s="534" t="str">
        <f t="shared" si="3505"/>
        <v/>
      </c>
      <c r="CP927" s="535" t="str">
        <f t="shared" si="3506"/>
        <v/>
      </c>
      <c r="CQ927" s="535" t="str">
        <f t="shared" si="3507"/>
        <v/>
      </c>
      <c r="CR927" s="535">
        <f t="shared" si="3508"/>
        <v>0</v>
      </c>
      <c r="CS927" s="535">
        <f t="shared" si="3509"/>
        <v>0</v>
      </c>
      <c r="CT927" s="535">
        <f t="shared" si="3510"/>
        <v>0</v>
      </c>
      <c r="CU927" s="536">
        <f t="shared" si="3511"/>
        <v>0</v>
      </c>
      <c r="CV927" s="536">
        <f t="shared" si="3512"/>
        <v>0</v>
      </c>
      <c r="CW927" s="536">
        <f t="shared" si="3513"/>
        <v>0</v>
      </c>
      <c r="CX927" s="535">
        <f t="shared" si="3514"/>
        <v>0</v>
      </c>
      <c r="CY927" s="535">
        <f t="shared" si="3515"/>
        <v>0</v>
      </c>
      <c r="CZ927" s="535">
        <f t="shared" si="3516"/>
        <v>0</v>
      </c>
      <c r="DA927" s="535">
        <f t="shared" si="3517"/>
        <v>0</v>
      </c>
      <c r="DB927" s="535" t="str">
        <f t="shared" si="3518"/>
        <v/>
      </c>
      <c r="DC927" s="534" t="str">
        <f t="shared" si="3519"/>
        <v/>
      </c>
      <c r="DD927" s="533" t="str">
        <f t="shared" si="3520"/>
        <v/>
      </c>
      <c r="DE927" s="635">
        <f t="shared" si="3521"/>
        <v>10</v>
      </c>
      <c r="DF927" s="95">
        <f t="shared" si="3522"/>
        <v>10</v>
      </c>
      <c r="DG927" s="95">
        <f t="shared" si="3523"/>
        <v>10</v>
      </c>
      <c r="DH927" s="95">
        <f t="shared" si="3524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5">SUM(B213)</f>
        <v>0</v>
      </c>
      <c r="C928" s="775">
        <f t="shared" si="3555"/>
        <v>0</v>
      </c>
      <c r="D928" s="775">
        <f t="shared" si="3555"/>
        <v>0</v>
      </c>
      <c r="E928" s="775">
        <f t="shared" si="3555"/>
        <v>0</v>
      </c>
      <c r="F928" s="775">
        <f t="shared" si="3555"/>
        <v>0</v>
      </c>
      <c r="G928" s="775">
        <f t="shared" si="3555"/>
        <v>0</v>
      </c>
      <c r="H928" s="775">
        <f t="shared" si="3555"/>
        <v>0</v>
      </c>
      <c r="I928" s="775">
        <f t="shared" si="3555"/>
        <v>0</v>
      </c>
      <c r="J928" s="775">
        <f t="shared" si="3555"/>
        <v>0</v>
      </c>
      <c r="K928" s="775">
        <f t="shared" si="3555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6">SUM(T213)</f>
        <v>0</v>
      </c>
      <c r="U928" s="775">
        <f t="shared" si="3556"/>
        <v>0</v>
      </c>
      <c r="V928" s="775">
        <f t="shared" si="3556"/>
        <v>0</v>
      </c>
      <c r="W928" s="775">
        <f t="shared" si="3556"/>
        <v>0</v>
      </c>
      <c r="X928" s="775">
        <f t="shared" si="3556"/>
        <v>0</v>
      </c>
      <c r="Y928" s="775">
        <f t="shared" si="3556"/>
        <v>0</v>
      </c>
      <c r="Z928" s="775">
        <f t="shared" si="3556"/>
        <v>0</v>
      </c>
      <c r="AA928" s="775">
        <f t="shared" si="3556"/>
        <v>0</v>
      </c>
      <c r="AB928" s="775">
        <f t="shared" si="3556"/>
        <v>0</v>
      </c>
      <c r="AC928" s="775">
        <f t="shared" si="3556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7">SUM(AL213)</f>
        <v>0</v>
      </c>
      <c r="AM928" s="775">
        <f t="shared" si="3557"/>
        <v>0</v>
      </c>
      <c r="AN928" s="775">
        <f t="shared" si="3557"/>
        <v>0</v>
      </c>
      <c r="AO928" s="775">
        <f t="shared" si="3557"/>
        <v>0</v>
      </c>
      <c r="AP928" s="775">
        <f t="shared" si="3557"/>
        <v>0</v>
      </c>
      <c r="AQ928" s="775">
        <f t="shared" si="3557"/>
        <v>0</v>
      </c>
      <c r="AR928" s="775">
        <f t="shared" si="3557"/>
        <v>0</v>
      </c>
      <c r="AS928" s="775">
        <f t="shared" si="3557"/>
        <v>0</v>
      </c>
      <c r="AT928" s="775">
        <f t="shared" si="3557"/>
        <v>0</v>
      </c>
      <c r="AU928" s="775">
        <f t="shared" si="3557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8">SUM(BD213)</f>
        <v>0</v>
      </c>
      <c r="BE928" s="775">
        <f t="shared" si="3558"/>
        <v>0</v>
      </c>
      <c r="BF928" s="775">
        <f t="shared" si="3558"/>
        <v>0</v>
      </c>
      <c r="BG928" s="775">
        <f t="shared" si="3558"/>
        <v>0</v>
      </c>
      <c r="BH928" s="775">
        <f t="shared" si="3558"/>
        <v>0</v>
      </c>
      <c r="BI928" s="775">
        <f t="shared" si="3558"/>
        <v>0</v>
      </c>
      <c r="BJ928" s="775">
        <f t="shared" si="3558"/>
        <v>0</v>
      </c>
      <c r="BK928" s="775">
        <f t="shared" si="3558"/>
        <v>0</v>
      </c>
      <c r="BL928" s="775">
        <f t="shared" si="3558"/>
        <v>0</v>
      </c>
      <c r="BM928" s="775">
        <f t="shared" si="3558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99"/>
        <v>0</v>
      </c>
      <c r="CA928" s="582">
        <f t="shared" si="3500"/>
        <v>0</v>
      </c>
      <c r="CB928" s="582">
        <f t="shared" si="3501"/>
        <v>0</v>
      </c>
      <c r="CC928" s="582">
        <f t="shared" si="3502"/>
        <v>0</v>
      </c>
      <c r="CD928" s="988">
        <f t="shared" si="3529"/>
        <v>0</v>
      </c>
      <c r="CE928" s="989">
        <f t="shared" si="3530"/>
        <v>0</v>
      </c>
      <c r="CF928" s="989">
        <f t="shared" si="3530"/>
        <v>0</v>
      </c>
      <c r="CG928" s="989">
        <f t="shared" si="3530"/>
        <v>0</v>
      </c>
      <c r="CH928" s="990">
        <f t="shared" si="3530"/>
        <v>0</v>
      </c>
      <c r="CI928" s="990">
        <f t="shared" si="3530"/>
        <v>0</v>
      </c>
      <c r="CJ928" s="989">
        <f t="shared" si="3530"/>
        <v>0</v>
      </c>
      <c r="CK928" s="989">
        <f t="shared" si="3530"/>
        <v>0</v>
      </c>
      <c r="CL928" s="989">
        <f t="shared" si="3530"/>
        <v>0</v>
      </c>
      <c r="CM928" s="988">
        <f t="shared" si="3530"/>
        <v>0</v>
      </c>
      <c r="CN928" s="533" t="str">
        <f t="shared" si="3504"/>
        <v/>
      </c>
      <c r="CO928" s="534" t="str">
        <f t="shared" si="3505"/>
        <v/>
      </c>
      <c r="CP928" s="535" t="str">
        <f t="shared" si="3506"/>
        <v/>
      </c>
      <c r="CQ928" s="535" t="str">
        <f t="shared" si="3507"/>
        <v/>
      </c>
      <c r="CR928" s="535">
        <f t="shared" si="3508"/>
        <v>0</v>
      </c>
      <c r="CS928" s="535">
        <f t="shared" si="3509"/>
        <v>0</v>
      </c>
      <c r="CT928" s="535">
        <f t="shared" si="3510"/>
        <v>0</v>
      </c>
      <c r="CU928" s="536">
        <f t="shared" si="3511"/>
        <v>0</v>
      </c>
      <c r="CV928" s="536">
        <f t="shared" si="3512"/>
        <v>0</v>
      </c>
      <c r="CW928" s="536">
        <f t="shared" si="3513"/>
        <v>0</v>
      </c>
      <c r="CX928" s="535">
        <f t="shared" si="3514"/>
        <v>0</v>
      </c>
      <c r="CY928" s="535">
        <f t="shared" si="3515"/>
        <v>0</v>
      </c>
      <c r="CZ928" s="535">
        <f t="shared" si="3516"/>
        <v>0</v>
      </c>
      <c r="DA928" s="535">
        <f t="shared" si="3517"/>
        <v>0</v>
      </c>
      <c r="DB928" s="535" t="str">
        <f t="shared" si="3518"/>
        <v/>
      </c>
      <c r="DC928" s="534" t="str">
        <f t="shared" si="3519"/>
        <v/>
      </c>
      <c r="DD928" s="533" t="str">
        <f t="shared" si="3520"/>
        <v/>
      </c>
      <c r="DE928" s="635">
        <f t="shared" si="3521"/>
        <v>10</v>
      </c>
      <c r="DF928" s="95">
        <f t="shared" si="3522"/>
        <v>10</v>
      </c>
      <c r="DG928" s="95">
        <f t="shared" si="3523"/>
        <v>10</v>
      </c>
      <c r="DH928" s="95">
        <f t="shared" si="3524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59">SUM(B217)</f>
        <v>0</v>
      </c>
      <c r="C929" s="775">
        <f t="shared" si="3559"/>
        <v>0</v>
      </c>
      <c r="D929" s="775">
        <f t="shared" si="3559"/>
        <v>0</v>
      </c>
      <c r="E929" s="775">
        <f t="shared" si="3559"/>
        <v>0</v>
      </c>
      <c r="F929" s="775">
        <f t="shared" si="3559"/>
        <v>0</v>
      </c>
      <c r="G929" s="775">
        <f t="shared" si="3559"/>
        <v>0</v>
      </c>
      <c r="H929" s="775">
        <f t="shared" si="3559"/>
        <v>0</v>
      </c>
      <c r="I929" s="775">
        <f t="shared" si="3559"/>
        <v>0</v>
      </c>
      <c r="J929" s="775">
        <f t="shared" si="3559"/>
        <v>0</v>
      </c>
      <c r="K929" s="775">
        <f t="shared" si="3559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0">SUM(T217)</f>
        <v>0</v>
      </c>
      <c r="U929" s="775">
        <f t="shared" si="3560"/>
        <v>0</v>
      </c>
      <c r="V929" s="775">
        <f t="shared" si="3560"/>
        <v>0</v>
      </c>
      <c r="W929" s="775">
        <f t="shared" si="3560"/>
        <v>0</v>
      </c>
      <c r="X929" s="775">
        <f t="shared" si="3560"/>
        <v>0</v>
      </c>
      <c r="Y929" s="775">
        <f t="shared" si="3560"/>
        <v>0</v>
      </c>
      <c r="Z929" s="775">
        <f t="shared" si="3560"/>
        <v>0</v>
      </c>
      <c r="AA929" s="775">
        <f t="shared" si="3560"/>
        <v>0</v>
      </c>
      <c r="AB929" s="775">
        <f t="shared" si="3560"/>
        <v>0</v>
      </c>
      <c r="AC929" s="775">
        <f t="shared" si="3560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1">SUM(AL217)</f>
        <v>0</v>
      </c>
      <c r="AM929" s="775">
        <f t="shared" si="3561"/>
        <v>0</v>
      </c>
      <c r="AN929" s="775">
        <f t="shared" si="3561"/>
        <v>0</v>
      </c>
      <c r="AO929" s="775">
        <f t="shared" si="3561"/>
        <v>0</v>
      </c>
      <c r="AP929" s="775">
        <f t="shared" si="3561"/>
        <v>0</v>
      </c>
      <c r="AQ929" s="775">
        <f t="shared" si="3561"/>
        <v>0</v>
      </c>
      <c r="AR929" s="775">
        <f t="shared" si="3561"/>
        <v>0</v>
      </c>
      <c r="AS929" s="775">
        <f t="shared" si="3561"/>
        <v>0</v>
      </c>
      <c r="AT929" s="775">
        <f t="shared" si="3561"/>
        <v>0</v>
      </c>
      <c r="AU929" s="775">
        <f t="shared" si="3561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2">SUM(BD217)</f>
        <v>0</v>
      </c>
      <c r="BE929" s="775">
        <f t="shared" si="3562"/>
        <v>0</v>
      </c>
      <c r="BF929" s="775">
        <f t="shared" si="3562"/>
        <v>0</v>
      </c>
      <c r="BG929" s="775">
        <f t="shared" si="3562"/>
        <v>0</v>
      </c>
      <c r="BH929" s="775">
        <f t="shared" si="3562"/>
        <v>0</v>
      </c>
      <c r="BI929" s="775">
        <f t="shared" si="3562"/>
        <v>0</v>
      </c>
      <c r="BJ929" s="775">
        <f t="shared" si="3562"/>
        <v>0</v>
      </c>
      <c r="BK929" s="775">
        <f t="shared" si="3562"/>
        <v>0</v>
      </c>
      <c r="BL929" s="775">
        <f t="shared" si="3562"/>
        <v>0</v>
      </c>
      <c r="BM929" s="775">
        <f t="shared" si="3562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99"/>
        <v>0</v>
      </c>
      <c r="CA929" s="582">
        <f t="shared" si="3500"/>
        <v>0</v>
      </c>
      <c r="CB929" s="582">
        <f t="shared" si="3501"/>
        <v>0</v>
      </c>
      <c r="CC929" s="582">
        <f t="shared" si="3502"/>
        <v>0</v>
      </c>
      <c r="CD929" s="988">
        <f t="shared" si="3529"/>
        <v>0</v>
      </c>
      <c r="CE929" s="989">
        <f t="shared" si="3530"/>
        <v>0</v>
      </c>
      <c r="CF929" s="989">
        <f t="shared" si="3530"/>
        <v>0</v>
      </c>
      <c r="CG929" s="989">
        <f t="shared" si="3530"/>
        <v>0</v>
      </c>
      <c r="CH929" s="990">
        <f t="shared" si="3530"/>
        <v>0</v>
      </c>
      <c r="CI929" s="990">
        <f t="shared" si="3530"/>
        <v>0</v>
      </c>
      <c r="CJ929" s="989">
        <f t="shared" si="3530"/>
        <v>0</v>
      </c>
      <c r="CK929" s="989">
        <f t="shared" si="3530"/>
        <v>0</v>
      </c>
      <c r="CL929" s="989">
        <f t="shared" si="3530"/>
        <v>0</v>
      </c>
      <c r="CM929" s="988">
        <f t="shared" si="3530"/>
        <v>0</v>
      </c>
      <c r="CN929" s="533" t="str">
        <f t="shared" si="3504"/>
        <v/>
      </c>
      <c r="CO929" s="534" t="str">
        <f t="shared" si="3505"/>
        <v/>
      </c>
      <c r="CP929" s="535" t="str">
        <f t="shared" si="3506"/>
        <v/>
      </c>
      <c r="CQ929" s="535" t="str">
        <f t="shared" si="3507"/>
        <v/>
      </c>
      <c r="CR929" s="535">
        <f t="shared" si="3508"/>
        <v>0</v>
      </c>
      <c r="CS929" s="535">
        <f t="shared" si="3509"/>
        <v>0</v>
      </c>
      <c r="CT929" s="535">
        <f t="shared" si="3510"/>
        <v>0</v>
      </c>
      <c r="CU929" s="536">
        <f t="shared" si="3511"/>
        <v>0</v>
      </c>
      <c r="CV929" s="536">
        <f t="shared" si="3512"/>
        <v>0</v>
      </c>
      <c r="CW929" s="536">
        <f t="shared" si="3513"/>
        <v>0</v>
      </c>
      <c r="CX929" s="535">
        <f t="shared" si="3514"/>
        <v>0</v>
      </c>
      <c r="CY929" s="535">
        <f t="shared" si="3515"/>
        <v>0</v>
      </c>
      <c r="CZ929" s="535">
        <f t="shared" si="3516"/>
        <v>0</v>
      </c>
      <c r="DA929" s="535">
        <f t="shared" si="3517"/>
        <v>0</v>
      </c>
      <c r="DB929" s="535" t="str">
        <f t="shared" si="3518"/>
        <v/>
      </c>
      <c r="DC929" s="534" t="str">
        <f t="shared" si="3519"/>
        <v/>
      </c>
      <c r="DD929" s="533" t="str">
        <f t="shared" si="3520"/>
        <v/>
      </c>
      <c r="DE929" s="635">
        <f t="shared" si="3521"/>
        <v>10</v>
      </c>
      <c r="DF929" s="95">
        <f t="shared" si="3522"/>
        <v>10</v>
      </c>
      <c r="DG929" s="95">
        <f t="shared" si="3523"/>
        <v>10</v>
      </c>
      <c r="DH929" s="95">
        <f t="shared" si="3524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3">SUM(B236)</f>
        <v>0</v>
      </c>
      <c r="C931" s="775">
        <f t="shared" si="3563"/>
        <v>0</v>
      </c>
      <c r="D931" s="775">
        <f t="shared" si="3563"/>
        <v>0</v>
      </c>
      <c r="E931" s="775">
        <f t="shared" si="3563"/>
        <v>0</v>
      </c>
      <c r="F931" s="775">
        <f t="shared" si="3563"/>
        <v>0</v>
      </c>
      <c r="G931" s="775">
        <f t="shared" si="3563"/>
        <v>0</v>
      </c>
      <c r="H931" s="775">
        <f t="shared" si="3563"/>
        <v>0</v>
      </c>
      <c r="I931" s="775">
        <f t="shared" si="3563"/>
        <v>0</v>
      </c>
      <c r="J931" s="775">
        <f t="shared" si="3563"/>
        <v>0</v>
      </c>
      <c r="K931" s="775">
        <f t="shared" si="3563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4">SUM(T236)</f>
        <v>0</v>
      </c>
      <c r="U931" s="775">
        <f t="shared" si="3564"/>
        <v>0</v>
      </c>
      <c r="V931" s="775">
        <f t="shared" si="3564"/>
        <v>0</v>
      </c>
      <c r="W931" s="775">
        <f t="shared" si="3564"/>
        <v>0</v>
      </c>
      <c r="X931" s="775">
        <f t="shared" si="3564"/>
        <v>0</v>
      </c>
      <c r="Y931" s="775">
        <f t="shared" si="3564"/>
        <v>0</v>
      </c>
      <c r="Z931" s="775">
        <f t="shared" si="3564"/>
        <v>0</v>
      </c>
      <c r="AA931" s="775">
        <f t="shared" si="3564"/>
        <v>0</v>
      </c>
      <c r="AB931" s="775">
        <f t="shared" si="3564"/>
        <v>0</v>
      </c>
      <c r="AC931" s="775">
        <f t="shared" si="3564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5">SUM(AL236)</f>
        <v>0</v>
      </c>
      <c r="AM931" s="775">
        <f t="shared" si="3565"/>
        <v>0</v>
      </c>
      <c r="AN931" s="775">
        <f t="shared" si="3565"/>
        <v>0</v>
      </c>
      <c r="AO931" s="775">
        <f t="shared" si="3565"/>
        <v>0</v>
      </c>
      <c r="AP931" s="775">
        <f t="shared" si="3565"/>
        <v>0</v>
      </c>
      <c r="AQ931" s="775">
        <f t="shared" si="3565"/>
        <v>0</v>
      </c>
      <c r="AR931" s="775">
        <f t="shared" si="3565"/>
        <v>0</v>
      </c>
      <c r="AS931" s="775">
        <f t="shared" si="3565"/>
        <v>0</v>
      </c>
      <c r="AT931" s="775">
        <f t="shared" si="3565"/>
        <v>0</v>
      </c>
      <c r="AU931" s="775">
        <f t="shared" si="3565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6">SUM(BD236)</f>
        <v>0</v>
      </c>
      <c r="BE931" s="775">
        <f t="shared" si="3566"/>
        <v>0</v>
      </c>
      <c r="BF931" s="775">
        <f t="shared" si="3566"/>
        <v>0</v>
      </c>
      <c r="BG931" s="775">
        <f t="shared" si="3566"/>
        <v>0</v>
      </c>
      <c r="BH931" s="775">
        <f t="shared" si="3566"/>
        <v>0</v>
      </c>
      <c r="BI931" s="775">
        <f t="shared" si="3566"/>
        <v>0</v>
      </c>
      <c r="BJ931" s="775">
        <f t="shared" si="3566"/>
        <v>0</v>
      </c>
      <c r="BK931" s="775">
        <f t="shared" si="3566"/>
        <v>0</v>
      </c>
      <c r="BL931" s="775">
        <f t="shared" si="3566"/>
        <v>0</v>
      </c>
      <c r="BM931" s="775">
        <f t="shared" si="3566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7">IF(DE931&lt;3,"",(SUM(B931:R931)-MIN(B931:R931)-MAX(B931:R931))/(DE931-2))</f>
        <v>0</v>
      </c>
      <c r="CA931" s="582">
        <f t="shared" ref="CA931:CA960" si="3568">IF(DF931&lt;3,"",(SUM(T931:AJ931)-MIN(T931:AJ931)-MAX(T931:AJ931))/(DF931-2))</f>
        <v>0</v>
      </c>
      <c r="CB931" s="582">
        <f t="shared" ref="CB931:CB960" si="3569">IF(DG931&lt;3,"",(SUM(AL931:BB931)-MIN(AL931:BB931)-MAX(AL931:BB931))/(DG931-2))</f>
        <v>0</v>
      </c>
      <c r="CC931" s="582">
        <f t="shared" ref="CC931:CC960" si="3570">IF(DH931&lt;3,"",(SUM(BD931:BT931)-MIN(BD931:BT931)-MAX(BD931:BT931))/(DH931-2))</f>
        <v>0</v>
      </c>
      <c r="CD931" s="988">
        <f t="shared" ref="CD931:CM931" si="357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1"/>
        <v>0</v>
      </c>
      <c r="CF931" s="989">
        <f t="shared" si="3571"/>
        <v>0</v>
      </c>
      <c r="CG931" s="989">
        <f t="shared" si="3571"/>
        <v>0</v>
      </c>
      <c r="CH931" s="990">
        <f t="shared" si="3571"/>
        <v>0</v>
      </c>
      <c r="CI931" s="990">
        <f t="shared" si="3571"/>
        <v>0</v>
      </c>
      <c r="CJ931" s="989">
        <f t="shared" si="3571"/>
        <v>0</v>
      </c>
      <c r="CK931" s="989">
        <f t="shared" si="3571"/>
        <v>0</v>
      </c>
      <c r="CL931" s="989">
        <f t="shared" si="3571"/>
        <v>0</v>
      </c>
      <c r="CM931" s="988">
        <f t="shared" si="3571"/>
        <v>0</v>
      </c>
      <c r="CN931" s="533" t="str">
        <f t="shared" ref="CN931:CN960" si="357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7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89">COUNT(B931:R931)</f>
        <v>10</v>
      </c>
      <c r="DF931" s="95">
        <f t="shared" ref="DF931:DF960" si="3590">COUNT(T931:AJ931)</f>
        <v>10</v>
      </c>
      <c r="DG931" s="95">
        <f t="shared" ref="DG931:DG960" si="3591">COUNT(AL931:BB931)</f>
        <v>10</v>
      </c>
      <c r="DH931" s="95">
        <f t="shared" ref="DH931:DH960" si="3592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3">SUM(B241)</f>
        <v>0</v>
      </c>
      <c r="C932" s="775">
        <f t="shared" si="3593"/>
        <v>0</v>
      </c>
      <c r="D932" s="775">
        <f t="shared" si="3593"/>
        <v>0</v>
      </c>
      <c r="E932" s="775">
        <f t="shared" si="3593"/>
        <v>0</v>
      </c>
      <c r="F932" s="775">
        <f t="shared" si="3593"/>
        <v>0</v>
      </c>
      <c r="G932" s="775">
        <f t="shared" si="3593"/>
        <v>0</v>
      </c>
      <c r="H932" s="775">
        <f t="shared" si="3593"/>
        <v>0</v>
      </c>
      <c r="I932" s="775">
        <f t="shared" si="3593"/>
        <v>0</v>
      </c>
      <c r="J932" s="775">
        <f t="shared" si="3593"/>
        <v>0</v>
      </c>
      <c r="K932" s="775">
        <f t="shared" si="3593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4">SUM(T241)</f>
        <v>0</v>
      </c>
      <c r="U932" s="775">
        <f t="shared" si="3594"/>
        <v>0</v>
      </c>
      <c r="V932" s="775">
        <f t="shared" si="3594"/>
        <v>0</v>
      </c>
      <c r="W932" s="775">
        <f t="shared" si="3594"/>
        <v>0</v>
      </c>
      <c r="X932" s="775">
        <f t="shared" si="3594"/>
        <v>0</v>
      </c>
      <c r="Y932" s="775">
        <f t="shared" si="3594"/>
        <v>0</v>
      </c>
      <c r="Z932" s="775">
        <f t="shared" si="3594"/>
        <v>0</v>
      </c>
      <c r="AA932" s="775">
        <f t="shared" si="3594"/>
        <v>0</v>
      </c>
      <c r="AB932" s="775">
        <f t="shared" si="3594"/>
        <v>0</v>
      </c>
      <c r="AC932" s="775">
        <f t="shared" si="3594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5">SUM(AL241)</f>
        <v>0</v>
      </c>
      <c r="AM932" s="775">
        <f t="shared" si="3595"/>
        <v>0</v>
      </c>
      <c r="AN932" s="775">
        <f t="shared" si="3595"/>
        <v>0</v>
      </c>
      <c r="AO932" s="775">
        <f t="shared" si="3595"/>
        <v>0</v>
      </c>
      <c r="AP932" s="775">
        <f t="shared" si="3595"/>
        <v>0</v>
      </c>
      <c r="AQ932" s="775">
        <f t="shared" si="3595"/>
        <v>0</v>
      </c>
      <c r="AR932" s="775">
        <f t="shared" si="3595"/>
        <v>0</v>
      </c>
      <c r="AS932" s="775">
        <f t="shared" si="3595"/>
        <v>0</v>
      </c>
      <c r="AT932" s="775">
        <f t="shared" si="3595"/>
        <v>0</v>
      </c>
      <c r="AU932" s="775">
        <f t="shared" si="3595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6">SUM(BD241)</f>
        <v>0</v>
      </c>
      <c r="BE932" s="775">
        <f t="shared" si="3596"/>
        <v>0</v>
      </c>
      <c r="BF932" s="775">
        <f t="shared" si="3596"/>
        <v>0</v>
      </c>
      <c r="BG932" s="775">
        <f t="shared" si="3596"/>
        <v>0</v>
      </c>
      <c r="BH932" s="775">
        <f t="shared" si="3596"/>
        <v>0</v>
      </c>
      <c r="BI932" s="775">
        <f t="shared" si="3596"/>
        <v>0</v>
      </c>
      <c r="BJ932" s="775">
        <f t="shared" si="3596"/>
        <v>0</v>
      </c>
      <c r="BK932" s="775">
        <f t="shared" si="3596"/>
        <v>0</v>
      </c>
      <c r="BL932" s="775">
        <f t="shared" si="3596"/>
        <v>0</v>
      </c>
      <c r="BM932" s="775">
        <f t="shared" si="3596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7"/>
        <v>0</v>
      </c>
      <c r="CA932" s="582">
        <f t="shared" si="3568"/>
        <v>0</v>
      </c>
      <c r="CB932" s="582">
        <f t="shared" si="3569"/>
        <v>0</v>
      </c>
      <c r="CC932" s="582">
        <f t="shared" si="3570"/>
        <v>0</v>
      </c>
      <c r="CD932" s="988">
        <f t="shared" ref="CD932:CD960" si="359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8"/>
        <v>0</v>
      </c>
      <c r="CG932" s="989">
        <f t="shared" si="3598"/>
        <v>0</v>
      </c>
      <c r="CH932" s="990">
        <f t="shared" si="3598"/>
        <v>0</v>
      </c>
      <c r="CI932" s="990">
        <f t="shared" si="3598"/>
        <v>0</v>
      </c>
      <c r="CJ932" s="989">
        <f t="shared" si="3598"/>
        <v>0</v>
      </c>
      <c r="CK932" s="989">
        <f t="shared" si="3598"/>
        <v>0</v>
      </c>
      <c r="CL932" s="989">
        <f t="shared" si="3598"/>
        <v>0</v>
      </c>
      <c r="CM932" s="988">
        <f t="shared" si="3598"/>
        <v>0</v>
      </c>
      <c r="CN932" s="533" t="str">
        <f t="shared" si="3572"/>
        <v/>
      </c>
      <c r="CO932" s="534" t="str">
        <f t="shared" si="3573"/>
        <v/>
      </c>
      <c r="CP932" s="535" t="str">
        <f t="shared" si="3574"/>
        <v/>
      </c>
      <c r="CQ932" s="535" t="str">
        <f t="shared" si="3575"/>
        <v/>
      </c>
      <c r="CR932" s="535">
        <f t="shared" si="3576"/>
        <v>0</v>
      </c>
      <c r="CS932" s="535">
        <f t="shared" si="3577"/>
        <v>0</v>
      </c>
      <c r="CT932" s="535">
        <f t="shared" si="3578"/>
        <v>0</v>
      </c>
      <c r="CU932" s="536">
        <f t="shared" si="3579"/>
        <v>0</v>
      </c>
      <c r="CV932" s="536">
        <f t="shared" si="3580"/>
        <v>0</v>
      </c>
      <c r="CW932" s="536">
        <f t="shared" si="3581"/>
        <v>0</v>
      </c>
      <c r="CX932" s="535">
        <f t="shared" si="3582"/>
        <v>0</v>
      </c>
      <c r="CY932" s="535">
        <f t="shared" si="3583"/>
        <v>0</v>
      </c>
      <c r="CZ932" s="535">
        <f t="shared" si="3584"/>
        <v>0</v>
      </c>
      <c r="DA932" s="535">
        <f t="shared" si="3585"/>
        <v>0</v>
      </c>
      <c r="DB932" s="535" t="str">
        <f t="shared" si="3586"/>
        <v/>
      </c>
      <c r="DC932" s="534" t="str">
        <f t="shared" si="3587"/>
        <v/>
      </c>
      <c r="DD932" s="533" t="str">
        <f t="shared" si="3588"/>
        <v/>
      </c>
      <c r="DE932" s="635">
        <f t="shared" si="3589"/>
        <v>10</v>
      </c>
      <c r="DF932" s="95">
        <f t="shared" si="3590"/>
        <v>10</v>
      </c>
      <c r="DG932" s="95">
        <f t="shared" si="3591"/>
        <v>10</v>
      </c>
      <c r="DH932" s="95">
        <f t="shared" si="3592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99">SUM(B248)</f>
        <v>0</v>
      </c>
      <c r="C933" s="775">
        <f t="shared" si="3599"/>
        <v>0</v>
      </c>
      <c r="D933" s="775">
        <f t="shared" si="3599"/>
        <v>0</v>
      </c>
      <c r="E933" s="775">
        <f t="shared" si="3599"/>
        <v>0</v>
      </c>
      <c r="F933" s="775">
        <f t="shared" si="3599"/>
        <v>0</v>
      </c>
      <c r="G933" s="775">
        <f t="shared" si="3599"/>
        <v>0</v>
      </c>
      <c r="H933" s="775">
        <f t="shared" si="3599"/>
        <v>0</v>
      </c>
      <c r="I933" s="775">
        <f t="shared" si="3599"/>
        <v>0</v>
      </c>
      <c r="J933" s="775">
        <f t="shared" si="3599"/>
        <v>0</v>
      </c>
      <c r="K933" s="775">
        <f t="shared" si="3599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0">SUM(T248)</f>
        <v>0</v>
      </c>
      <c r="U933" s="775">
        <f t="shared" si="3600"/>
        <v>0</v>
      </c>
      <c r="V933" s="775">
        <f t="shared" si="3600"/>
        <v>0</v>
      </c>
      <c r="W933" s="775">
        <f t="shared" si="3600"/>
        <v>0</v>
      </c>
      <c r="X933" s="775">
        <f t="shared" si="3600"/>
        <v>0</v>
      </c>
      <c r="Y933" s="775">
        <f t="shared" si="3600"/>
        <v>0</v>
      </c>
      <c r="Z933" s="775">
        <f t="shared" si="3600"/>
        <v>0</v>
      </c>
      <c r="AA933" s="775">
        <f t="shared" si="3600"/>
        <v>0</v>
      </c>
      <c r="AB933" s="775">
        <f t="shared" si="3600"/>
        <v>0</v>
      </c>
      <c r="AC933" s="775">
        <f t="shared" si="3600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1">SUM(AL248)</f>
        <v>0</v>
      </c>
      <c r="AM933" s="775">
        <f t="shared" si="3601"/>
        <v>0</v>
      </c>
      <c r="AN933" s="775">
        <f t="shared" si="3601"/>
        <v>0</v>
      </c>
      <c r="AO933" s="775">
        <f t="shared" si="3601"/>
        <v>0</v>
      </c>
      <c r="AP933" s="775">
        <f t="shared" si="3601"/>
        <v>0</v>
      </c>
      <c r="AQ933" s="775">
        <f t="shared" si="3601"/>
        <v>0</v>
      </c>
      <c r="AR933" s="775">
        <f t="shared" si="3601"/>
        <v>0</v>
      </c>
      <c r="AS933" s="775">
        <f t="shared" si="3601"/>
        <v>0</v>
      </c>
      <c r="AT933" s="775">
        <f t="shared" si="3601"/>
        <v>0</v>
      </c>
      <c r="AU933" s="775">
        <f t="shared" si="3601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2">SUM(BD248)</f>
        <v>0</v>
      </c>
      <c r="BE933" s="775">
        <f t="shared" si="3602"/>
        <v>0</v>
      </c>
      <c r="BF933" s="775">
        <f t="shared" si="3602"/>
        <v>0</v>
      </c>
      <c r="BG933" s="775">
        <f t="shared" si="3602"/>
        <v>0</v>
      </c>
      <c r="BH933" s="775">
        <f t="shared" si="3602"/>
        <v>0</v>
      </c>
      <c r="BI933" s="775">
        <f t="shared" si="3602"/>
        <v>0</v>
      </c>
      <c r="BJ933" s="775">
        <f t="shared" si="3602"/>
        <v>0</v>
      </c>
      <c r="BK933" s="775">
        <f t="shared" si="3602"/>
        <v>0</v>
      </c>
      <c r="BL933" s="775">
        <f t="shared" si="3602"/>
        <v>0</v>
      </c>
      <c r="BM933" s="775">
        <f t="shared" si="3602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7"/>
        <v>0</v>
      </c>
      <c r="CA933" s="582">
        <f t="shared" si="3568"/>
        <v>0</v>
      </c>
      <c r="CB933" s="582">
        <f t="shared" si="3569"/>
        <v>0</v>
      </c>
      <c r="CC933" s="582">
        <f t="shared" si="3570"/>
        <v>0</v>
      </c>
      <c r="CD933" s="988">
        <f t="shared" si="3597"/>
        <v>0</v>
      </c>
      <c r="CE933" s="989">
        <f t="shared" si="3598"/>
        <v>0</v>
      </c>
      <c r="CF933" s="989">
        <f t="shared" si="3598"/>
        <v>0</v>
      </c>
      <c r="CG933" s="989">
        <f t="shared" si="3598"/>
        <v>0</v>
      </c>
      <c r="CH933" s="990">
        <f t="shared" si="3598"/>
        <v>0</v>
      </c>
      <c r="CI933" s="990">
        <f t="shared" si="3598"/>
        <v>0</v>
      </c>
      <c r="CJ933" s="989">
        <f t="shared" si="3598"/>
        <v>0</v>
      </c>
      <c r="CK933" s="989">
        <f t="shared" si="3598"/>
        <v>0</v>
      </c>
      <c r="CL933" s="989">
        <f t="shared" si="3598"/>
        <v>0</v>
      </c>
      <c r="CM933" s="988">
        <f t="shared" si="3598"/>
        <v>0</v>
      </c>
      <c r="CN933" s="533" t="str">
        <f t="shared" si="3572"/>
        <v/>
      </c>
      <c r="CO933" s="534" t="str">
        <f t="shared" si="3573"/>
        <v/>
      </c>
      <c r="CP933" s="535" t="str">
        <f t="shared" si="3574"/>
        <v/>
      </c>
      <c r="CQ933" s="535" t="str">
        <f t="shared" si="3575"/>
        <v/>
      </c>
      <c r="CR933" s="535">
        <f t="shared" si="3576"/>
        <v>0</v>
      </c>
      <c r="CS933" s="535">
        <f t="shared" si="3577"/>
        <v>0</v>
      </c>
      <c r="CT933" s="535">
        <f t="shared" si="3578"/>
        <v>0</v>
      </c>
      <c r="CU933" s="536">
        <f t="shared" si="3579"/>
        <v>0</v>
      </c>
      <c r="CV933" s="536">
        <f t="shared" si="3580"/>
        <v>0</v>
      </c>
      <c r="CW933" s="536">
        <f t="shared" si="3581"/>
        <v>0</v>
      </c>
      <c r="CX933" s="535">
        <f t="shared" si="3582"/>
        <v>0</v>
      </c>
      <c r="CY933" s="535">
        <f t="shared" si="3583"/>
        <v>0</v>
      </c>
      <c r="CZ933" s="535">
        <f t="shared" si="3584"/>
        <v>0</v>
      </c>
      <c r="DA933" s="535">
        <f t="shared" si="3585"/>
        <v>0</v>
      </c>
      <c r="DB933" s="535" t="str">
        <f t="shared" si="3586"/>
        <v/>
      </c>
      <c r="DC933" s="534" t="str">
        <f t="shared" si="3587"/>
        <v/>
      </c>
      <c r="DD933" s="533" t="str">
        <f t="shared" si="3588"/>
        <v/>
      </c>
      <c r="DE933" s="635">
        <f t="shared" si="3589"/>
        <v>10</v>
      </c>
      <c r="DF933" s="95">
        <f t="shared" si="3590"/>
        <v>10</v>
      </c>
      <c r="DG933" s="95">
        <f t="shared" si="3591"/>
        <v>10</v>
      </c>
      <c r="DH933" s="95">
        <f t="shared" si="3592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3">SUM(B255)</f>
        <v>0</v>
      </c>
      <c r="C934" s="775">
        <f t="shared" si="3603"/>
        <v>0</v>
      </c>
      <c r="D934" s="775">
        <f t="shared" si="3603"/>
        <v>0</v>
      </c>
      <c r="E934" s="775">
        <f t="shared" si="3603"/>
        <v>0</v>
      </c>
      <c r="F934" s="775">
        <f t="shared" si="3603"/>
        <v>0</v>
      </c>
      <c r="G934" s="775">
        <f t="shared" si="3603"/>
        <v>0</v>
      </c>
      <c r="H934" s="775">
        <f t="shared" si="3603"/>
        <v>0</v>
      </c>
      <c r="I934" s="775">
        <f t="shared" si="3603"/>
        <v>0</v>
      </c>
      <c r="J934" s="775">
        <f t="shared" si="3603"/>
        <v>0</v>
      </c>
      <c r="K934" s="775">
        <f t="shared" si="3603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4">SUM(T255)</f>
        <v>0</v>
      </c>
      <c r="U934" s="775">
        <f t="shared" si="3604"/>
        <v>0</v>
      </c>
      <c r="V934" s="775">
        <f t="shared" si="3604"/>
        <v>0</v>
      </c>
      <c r="W934" s="775">
        <f t="shared" si="3604"/>
        <v>0</v>
      </c>
      <c r="X934" s="775">
        <f t="shared" si="3604"/>
        <v>0</v>
      </c>
      <c r="Y934" s="775">
        <f t="shared" si="3604"/>
        <v>0</v>
      </c>
      <c r="Z934" s="775">
        <f t="shared" si="3604"/>
        <v>0</v>
      </c>
      <c r="AA934" s="775">
        <f t="shared" si="3604"/>
        <v>0</v>
      </c>
      <c r="AB934" s="775">
        <f t="shared" si="3604"/>
        <v>0</v>
      </c>
      <c r="AC934" s="775">
        <f t="shared" si="3604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5">SUM(AL255)</f>
        <v>0</v>
      </c>
      <c r="AM934" s="775">
        <f t="shared" si="3605"/>
        <v>0</v>
      </c>
      <c r="AN934" s="775">
        <f t="shared" si="3605"/>
        <v>0</v>
      </c>
      <c r="AO934" s="775">
        <f t="shared" si="3605"/>
        <v>0</v>
      </c>
      <c r="AP934" s="775">
        <f t="shared" si="3605"/>
        <v>0</v>
      </c>
      <c r="AQ934" s="775">
        <f t="shared" si="3605"/>
        <v>0</v>
      </c>
      <c r="AR934" s="775">
        <f t="shared" si="3605"/>
        <v>0</v>
      </c>
      <c r="AS934" s="775">
        <f t="shared" si="3605"/>
        <v>0</v>
      </c>
      <c r="AT934" s="775">
        <f t="shared" si="3605"/>
        <v>0</v>
      </c>
      <c r="AU934" s="775">
        <f t="shared" si="3605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6">SUM(BD255)</f>
        <v>0</v>
      </c>
      <c r="BE934" s="775">
        <f t="shared" si="3606"/>
        <v>0</v>
      </c>
      <c r="BF934" s="775">
        <f t="shared" si="3606"/>
        <v>0</v>
      </c>
      <c r="BG934" s="775">
        <f t="shared" si="3606"/>
        <v>0</v>
      </c>
      <c r="BH934" s="775">
        <f t="shared" si="3606"/>
        <v>0</v>
      </c>
      <c r="BI934" s="775">
        <f t="shared" si="3606"/>
        <v>0</v>
      </c>
      <c r="BJ934" s="775">
        <f t="shared" si="3606"/>
        <v>0</v>
      </c>
      <c r="BK934" s="775">
        <f t="shared" si="3606"/>
        <v>0</v>
      </c>
      <c r="BL934" s="775">
        <f t="shared" si="3606"/>
        <v>0</v>
      </c>
      <c r="BM934" s="775">
        <f t="shared" si="3606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7"/>
        <v>0</v>
      </c>
      <c r="CA934" s="582">
        <f t="shared" si="3568"/>
        <v>0</v>
      </c>
      <c r="CB934" s="582">
        <f t="shared" si="3569"/>
        <v>0</v>
      </c>
      <c r="CC934" s="582">
        <f t="shared" si="3570"/>
        <v>0</v>
      </c>
      <c r="CD934" s="988">
        <f t="shared" si="3597"/>
        <v>0</v>
      </c>
      <c r="CE934" s="989">
        <f t="shared" si="3598"/>
        <v>0</v>
      </c>
      <c r="CF934" s="989">
        <f t="shared" si="3598"/>
        <v>0</v>
      </c>
      <c r="CG934" s="989">
        <f t="shared" si="3598"/>
        <v>0</v>
      </c>
      <c r="CH934" s="990">
        <f t="shared" si="3598"/>
        <v>0</v>
      </c>
      <c r="CI934" s="990">
        <f t="shared" si="3598"/>
        <v>0</v>
      </c>
      <c r="CJ934" s="989">
        <f t="shared" si="3598"/>
        <v>0</v>
      </c>
      <c r="CK934" s="989">
        <f t="shared" si="3598"/>
        <v>0</v>
      </c>
      <c r="CL934" s="989">
        <f t="shared" si="3598"/>
        <v>0</v>
      </c>
      <c r="CM934" s="988">
        <f t="shared" si="3598"/>
        <v>0</v>
      </c>
      <c r="CN934" s="533" t="str">
        <f t="shared" si="3572"/>
        <v/>
      </c>
      <c r="CO934" s="534" t="str">
        <f t="shared" si="3573"/>
        <v/>
      </c>
      <c r="CP934" s="535" t="str">
        <f t="shared" si="3574"/>
        <v/>
      </c>
      <c r="CQ934" s="535" t="str">
        <f t="shared" si="3575"/>
        <v/>
      </c>
      <c r="CR934" s="535">
        <f t="shared" si="3576"/>
        <v>0</v>
      </c>
      <c r="CS934" s="535">
        <f t="shared" si="3577"/>
        <v>0</v>
      </c>
      <c r="CT934" s="535">
        <f t="shared" si="3578"/>
        <v>0</v>
      </c>
      <c r="CU934" s="536">
        <f t="shared" si="3579"/>
        <v>0</v>
      </c>
      <c r="CV934" s="536">
        <f t="shared" si="3580"/>
        <v>0</v>
      </c>
      <c r="CW934" s="536">
        <f t="shared" si="3581"/>
        <v>0</v>
      </c>
      <c r="CX934" s="535">
        <f t="shared" si="3582"/>
        <v>0</v>
      </c>
      <c r="CY934" s="535">
        <f t="shared" si="3583"/>
        <v>0</v>
      </c>
      <c r="CZ934" s="535">
        <f t="shared" si="3584"/>
        <v>0</v>
      </c>
      <c r="DA934" s="535">
        <f t="shared" si="3585"/>
        <v>0</v>
      </c>
      <c r="DB934" s="535" t="str">
        <f t="shared" si="3586"/>
        <v/>
      </c>
      <c r="DC934" s="534" t="str">
        <f t="shared" si="3587"/>
        <v/>
      </c>
      <c r="DD934" s="533" t="str">
        <f t="shared" si="3588"/>
        <v/>
      </c>
      <c r="DE934" s="635">
        <f t="shared" si="3589"/>
        <v>10</v>
      </c>
      <c r="DF934" s="95">
        <f t="shared" si="3590"/>
        <v>10</v>
      </c>
      <c r="DG934" s="95">
        <f t="shared" si="3591"/>
        <v>10</v>
      </c>
      <c r="DH934" s="95">
        <f t="shared" si="3592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7">SUM(B262)</f>
        <v>0</v>
      </c>
      <c r="C935" s="775">
        <f t="shared" si="3607"/>
        <v>0</v>
      </c>
      <c r="D935" s="775">
        <f t="shared" si="3607"/>
        <v>0</v>
      </c>
      <c r="E935" s="775">
        <f t="shared" si="3607"/>
        <v>0</v>
      </c>
      <c r="F935" s="775">
        <f t="shared" si="3607"/>
        <v>0</v>
      </c>
      <c r="G935" s="775">
        <f t="shared" si="3607"/>
        <v>0</v>
      </c>
      <c r="H935" s="775">
        <f t="shared" si="3607"/>
        <v>0</v>
      </c>
      <c r="I935" s="775">
        <f t="shared" si="3607"/>
        <v>0</v>
      </c>
      <c r="J935" s="775">
        <f t="shared" si="3607"/>
        <v>0</v>
      </c>
      <c r="K935" s="775">
        <f t="shared" si="3607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8">SUM(T262)</f>
        <v>0</v>
      </c>
      <c r="U935" s="775">
        <f t="shared" si="3608"/>
        <v>0</v>
      </c>
      <c r="V935" s="775">
        <f t="shared" si="3608"/>
        <v>0</v>
      </c>
      <c r="W935" s="775">
        <f t="shared" si="3608"/>
        <v>0</v>
      </c>
      <c r="X935" s="775">
        <f t="shared" si="3608"/>
        <v>0</v>
      </c>
      <c r="Y935" s="775">
        <f t="shared" si="3608"/>
        <v>0</v>
      </c>
      <c r="Z935" s="775">
        <f t="shared" si="3608"/>
        <v>0</v>
      </c>
      <c r="AA935" s="775">
        <f t="shared" si="3608"/>
        <v>0</v>
      </c>
      <c r="AB935" s="775">
        <f t="shared" si="3608"/>
        <v>0</v>
      </c>
      <c r="AC935" s="775">
        <f t="shared" si="3608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09">SUM(AL262)</f>
        <v>0</v>
      </c>
      <c r="AM935" s="775">
        <f t="shared" si="3609"/>
        <v>0</v>
      </c>
      <c r="AN935" s="775">
        <f t="shared" si="3609"/>
        <v>0</v>
      </c>
      <c r="AO935" s="775">
        <f t="shared" si="3609"/>
        <v>0</v>
      </c>
      <c r="AP935" s="775">
        <f t="shared" si="3609"/>
        <v>0</v>
      </c>
      <c r="AQ935" s="775">
        <f t="shared" si="3609"/>
        <v>0</v>
      </c>
      <c r="AR935" s="775">
        <f t="shared" si="3609"/>
        <v>0</v>
      </c>
      <c r="AS935" s="775">
        <f t="shared" si="3609"/>
        <v>0</v>
      </c>
      <c r="AT935" s="775">
        <f t="shared" si="3609"/>
        <v>0</v>
      </c>
      <c r="AU935" s="775">
        <f t="shared" si="3609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0">SUM(BD262)</f>
        <v>0</v>
      </c>
      <c r="BE935" s="775">
        <f t="shared" si="3610"/>
        <v>0</v>
      </c>
      <c r="BF935" s="775">
        <f t="shared" si="3610"/>
        <v>0</v>
      </c>
      <c r="BG935" s="775">
        <f t="shared" si="3610"/>
        <v>0</v>
      </c>
      <c r="BH935" s="775">
        <f t="shared" si="3610"/>
        <v>0</v>
      </c>
      <c r="BI935" s="775">
        <f t="shared" si="3610"/>
        <v>0</v>
      </c>
      <c r="BJ935" s="775">
        <f t="shared" si="3610"/>
        <v>0</v>
      </c>
      <c r="BK935" s="775">
        <f t="shared" si="3610"/>
        <v>0</v>
      </c>
      <c r="BL935" s="775">
        <f t="shared" si="3610"/>
        <v>0</v>
      </c>
      <c r="BM935" s="775">
        <f t="shared" si="3610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7"/>
        <v>0</v>
      </c>
      <c r="CA935" s="582">
        <f t="shared" si="3568"/>
        <v>0</v>
      </c>
      <c r="CB935" s="582">
        <f t="shared" si="3569"/>
        <v>0</v>
      </c>
      <c r="CC935" s="582">
        <f t="shared" si="3570"/>
        <v>0</v>
      </c>
      <c r="CD935" s="988">
        <f t="shared" si="3597"/>
        <v>0</v>
      </c>
      <c r="CE935" s="989">
        <f t="shared" si="3598"/>
        <v>0</v>
      </c>
      <c r="CF935" s="989">
        <f t="shared" si="3598"/>
        <v>0</v>
      </c>
      <c r="CG935" s="989">
        <f t="shared" si="3598"/>
        <v>0</v>
      </c>
      <c r="CH935" s="990">
        <f t="shared" si="3598"/>
        <v>0</v>
      </c>
      <c r="CI935" s="990">
        <f t="shared" si="3598"/>
        <v>0</v>
      </c>
      <c r="CJ935" s="989">
        <f t="shared" si="3598"/>
        <v>0</v>
      </c>
      <c r="CK935" s="989">
        <f t="shared" si="3598"/>
        <v>0</v>
      </c>
      <c r="CL935" s="989">
        <f t="shared" si="3598"/>
        <v>0</v>
      </c>
      <c r="CM935" s="988">
        <f t="shared" si="3598"/>
        <v>0</v>
      </c>
      <c r="CN935" s="533" t="str">
        <f t="shared" si="3572"/>
        <v/>
      </c>
      <c r="CO935" s="534" t="str">
        <f t="shared" si="3573"/>
        <v/>
      </c>
      <c r="CP935" s="535" t="str">
        <f t="shared" si="3574"/>
        <v/>
      </c>
      <c r="CQ935" s="535" t="str">
        <f t="shared" si="3575"/>
        <v/>
      </c>
      <c r="CR935" s="535">
        <f t="shared" si="3576"/>
        <v>0</v>
      </c>
      <c r="CS935" s="535">
        <f t="shared" si="3577"/>
        <v>0</v>
      </c>
      <c r="CT935" s="535">
        <f t="shared" si="3578"/>
        <v>0</v>
      </c>
      <c r="CU935" s="536">
        <f t="shared" si="3579"/>
        <v>0</v>
      </c>
      <c r="CV935" s="536">
        <f t="shared" si="3580"/>
        <v>0</v>
      </c>
      <c r="CW935" s="536">
        <f t="shared" si="3581"/>
        <v>0</v>
      </c>
      <c r="CX935" s="535">
        <f t="shared" si="3582"/>
        <v>0</v>
      </c>
      <c r="CY935" s="535">
        <f t="shared" si="3583"/>
        <v>0</v>
      </c>
      <c r="CZ935" s="535">
        <f t="shared" si="3584"/>
        <v>0</v>
      </c>
      <c r="DA935" s="535">
        <f t="shared" si="3585"/>
        <v>0</v>
      </c>
      <c r="DB935" s="535" t="str">
        <f t="shared" si="3586"/>
        <v/>
      </c>
      <c r="DC935" s="534" t="str">
        <f t="shared" si="3587"/>
        <v/>
      </c>
      <c r="DD935" s="533" t="str">
        <f t="shared" si="3588"/>
        <v/>
      </c>
      <c r="DE935" s="635">
        <f t="shared" si="3589"/>
        <v>10</v>
      </c>
      <c r="DF935" s="95">
        <f t="shared" si="3590"/>
        <v>10</v>
      </c>
      <c r="DG935" s="95">
        <f t="shared" si="3591"/>
        <v>10</v>
      </c>
      <c r="DH935" s="95">
        <f t="shared" si="3592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1">SUM(B269)</f>
        <v>0</v>
      </c>
      <c r="C936" s="775">
        <f t="shared" si="3611"/>
        <v>0</v>
      </c>
      <c r="D936" s="775">
        <f t="shared" si="3611"/>
        <v>0</v>
      </c>
      <c r="E936" s="775">
        <f t="shared" si="3611"/>
        <v>0</v>
      </c>
      <c r="F936" s="775">
        <f t="shared" si="3611"/>
        <v>0</v>
      </c>
      <c r="G936" s="775">
        <f t="shared" si="3611"/>
        <v>0</v>
      </c>
      <c r="H936" s="775">
        <f t="shared" si="3611"/>
        <v>0</v>
      </c>
      <c r="I936" s="775">
        <f t="shared" si="3611"/>
        <v>0</v>
      </c>
      <c r="J936" s="775">
        <f t="shared" si="3611"/>
        <v>0</v>
      </c>
      <c r="K936" s="775">
        <f t="shared" si="3611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2">SUM(T269)</f>
        <v>0</v>
      </c>
      <c r="U936" s="775">
        <f t="shared" si="3612"/>
        <v>0</v>
      </c>
      <c r="V936" s="775">
        <f t="shared" si="3612"/>
        <v>0</v>
      </c>
      <c r="W936" s="775">
        <f t="shared" si="3612"/>
        <v>0</v>
      </c>
      <c r="X936" s="775">
        <f t="shared" si="3612"/>
        <v>0</v>
      </c>
      <c r="Y936" s="775">
        <f t="shared" si="3612"/>
        <v>0</v>
      </c>
      <c r="Z936" s="775">
        <f t="shared" si="3612"/>
        <v>0</v>
      </c>
      <c r="AA936" s="775">
        <f t="shared" si="3612"/>
        <v>0</v>
      </c>
      <c r="AB936" s="775">
        <f t="shared" si="3612"/>
        <v>0</v>
      </c>
      <c r="AC936" s="775">
        <f t="shared" si="3612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3">SUM(AL269)</f>
        <v>0</v>
      </c>
      <c r="AM936" s="775">
        <f t="shared" si="3613"/>
        <v>0</v>
      </c>
      <c r="AN936" s="775">
        <f t="shared" si="3613"/>
        <v>0</v>
      </c>
      <c r="AO936" s="775">
        <f t="shared" si="3613"/>
        <v>0</v>
      </c>
      <c r="AP936" s="775">
        <f t="shared" si="3613"/>
        <v>0</v>
      </c>
      <c r="AQ936" s="775">
        <f t="shared" si="3613"/>
        <v>0</v>
      </c>
      <c r="AR936" s="775">
        <f t="shared" si="3613"/>
        <v>0</v>
      </c>
      <c r="AS936" s="775">
        <f t="shared" si="3613"/>
        <v>0</v>
      </c>
      <c r="AT936" s="775">
        <f t="shared" si="3613"/>
        <v>0</v>
      </c>
      <c r="AU936" s="775">
        <f t="shared" si="3613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4">SUM(BD269)</f>
        <v>0</v>
      </c>
      <c r="BE936" s="775">
        <f t="shared" si="3614"/>
        <v>0</v>
      </c>
      <c r="BF936" s="775">
        <f t="shared" si="3614"/>
        <v>0</v>
      </c>
      <c r="BG936" s="775">
        <f t="shared" si="3614"/>
        <v>0</v>
      </c>
      <c r="BH936" s="775">
        <f t="shared" si="3614"/>
        <v>0</v>
      </c>
      <c r="BI936" s="775">
        <f t="shared" si="3614"/>
        <v>0</v>
      </c>
      <c r="BJ936" s="775">
        <f t="shared" si="3614"/>
        <v>0</v>
      </c>
      <c r="BK936" s="775">
        <f t="shared" si="3614"/>
        <v>0</v>
      </c>
      <c r="BL936" s="775">
        <f t="shared" si="3614"/>
        <v>0</v>
      </c>
      <c r="BM936" s="775">
        <f t="shared" si="3614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7"/>
        <v>0</v>
      </c>
      <c r="CA936" s="582">
        <f t="shared" si="3568"/>
        <v>0</v>
      </c>
      <c r="CB936" s="582">
        <f t="shared" si="3569"/>
        <v>0</v>
      </c>
      <c r="CC936" s="582">
        <f t="shared" si="3570"/>
        <v>0</v>
      </c>
      <c r="CD936" s="988">
        <f t="shared" si="3597"/>
        <v>0</v>
      </c>
      <c r="CE936" s="989">
        <f t="shared" si="3598"/>
        <v>0</v>
      </c>
      <c r="CF936" s="989">
        <f t="shared" si="3598"/>
        <v>0</v>
      </c>
      <c r="CG936" s="989">
        <f t="shared" si="3598"/>
        <v>0</v>
      </c>
      <c r="CH936" s="990">
        <f t="shared" si="3598"/>
        <v>0</v>
      </c>
      <c r="CI936" s="990">
        <f t="shared" si="3598"/>
        <v>0</v>
      </c>
      <c r="CJ936" s="989">
        <f t="shared" si="3598"/>
        <v>0</v>
      </c>
      <c r="CK936" s="989">
        <f t="shared" si="3598"/>
        <v>0</v>
      </c>
      <c r="CL936" s="989">
        <f t="shared" si="3598"/>
        <v>0</v>
      </c>
      <c r="CM936" s="988">
        <f t="shared" si="3598"/>
        <v>0</v>
      </c>
      <c r="CN936" s="533" t="str">
        <f t="shared" si="3572"/>
        <v/>
      </c>
      <c r="CO936" s="534" t="str">
        <f t="shared" si="3573"/>
        <v/>
      </c>
      <c r="CP936" s="535" t="str">
        <f t="shared" si="3574"/>
        <v/>
      </c>
      <c r="CQ936" s="535" t="str">
        <f t="shared" si="3575"/>
        <v/>
      </c>
      <c r="CR936" s="535">
        <f t="shared" si="3576"/>
        <v>0</v>
      </c>
      <c r="CS936" s="535">
        <f t="shared" si="3577"/>
        <v>0</v>
      </c>
      <c r="CT936" s="535">
        <f t="shared" si="3578"/>
        <v>0</v>
      </c>
      <c r="CU936" s="536">
        <f t="shared" si="3579"/>
        <v>0</v>
      </c>
      <c r="CV936" s="536">
        <f t="shared" si="3580"/>
        <v>0</v>
      </c>
      <c r="CW936" s="536">
        <f t="shared" si="3581"/>
        <v>0</v>
      </c>
      <c r="CX936" s="535">
        <f t="shared" si="3582"/>
        <v>0</v>
      </c>
      <c r="CY936" s="535">
        <f t="shared" si="3583"/>
        <v>0</v>
      </c>
      <c r="CZ936" s="535">
        <f t="shared" si="3584"/>
        <v>0</v>
      </c>
      <c r="DA936" s="535">
        <f t="shared" si="3585"/>
        <v>0</v>
      </c>
      <c r="DB936" s="535" t="str">
        <f t="shared" si="3586"/>
        <v/>
      </c>
      <c r="DC936" s="534" t="str">
        <f t="shared" si="3587"/>
        <v/>
      </c>
      <c r="DD936" s="533" t="str">
        <f t="shared" si="3588"/>
        <v/>
      </c>
      <c r="DE936" s="635">
        <f t="shared" si="3589"/>
        <v>10</v>
      </c>
      <c r="DF936" s="95">
        <f t="shared" si="3590"/>
        <v>10</v>
      </c>
      <c r="DG936" s="95">
        <f t="shared" si="3591"/>
        <v>10</v>
      </c>
      <c r="DH936" s="95">
        <f t="shared" si="3592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5">SUM(B276)</f>
        <v>0</v>
      </c>
      <c r="C937" s="775">
        <f t="shared" si="3615"/>
        <v>0</v>
      </c>
      <c r="D937" s="775">
        <f t="shared" si="3615"/>
        <v>0</v>
      </c>
      <c r="E937" s="775">
        <f t="shared" si="3615"/>
        <v>0</v>
      </c>
      <c r="F937" s="775">
        <f t="shared" si="3615"/>
        <v>0</v>
      </c>
      <c r="G937" s="775">
        <f t="shared" si="3615"/>
        <v>0</v>
      </c>
      <c r="H937" s="775">
        <f t="shared" si="3615"/>
        <v>0</v>
      </c>
      <c r="I937" s="775">
        <f t="shared" si="3615"/>
        <v>0</v>
      </c>
      <c r="J937" s="775">
        <f t="shared" si="3615"/>
        <v>0</v>
      </c>
      <c r="K937" s="775">
        <f t="shared" si="3615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6">SUM(T276)</f>
        <v>0</v>
      </c>
      <c r="U937" s="775">
        <f t="shared" si="3616"/>
        <v>0</v>
      </c>
      <c r="V937" s="775">
        <f t="shared" si="3616"/>
        <v>0</v>
      </c>
      <c r="W937" s="775">
        <f t="shared" si="3616"/>
        <v>0</v>
      </c>
      <c r="X937" s="775">
        <f t="shared" si="3616"/>
        <v>0</v>
      </c>
      <c r="Y937" s="775">
        <f t="shared" si="3616"/>
        <v>0</v>
      </c>
      <c r="Z937" s="775">
        <f t="shared" si="3616"/>
        <v>0</v>
      </c>
      <c r="AA937" s="775">
        <f t="shared" si="3616"/>
        <v>0</v>
      </c>
      <c r="AB937" s="775">
        <f t="shared" si="3616"/>
        <v>0</v>
      </c>
      <c r="AC937" s="775">
        <f t="shared" si="3616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7">SUM(AL276)</f>
        <v>0</v>
      </c>
      <c r="AM937" s="775">
        <f t="shared" si="3617"/>
        <v>0</v>
      </c>
      <c r="AN937" s="775">
        <f t="shared" si="3617"/>
        <v>0</v>
      </c>
      <c r="AO937" s="775">
        <f t="shared" si="3617"/>
        <v>0</v>
      </c>
      <c r="AP937" s="775">
        <f t="shared" si="3617"/>
        <v>0</v>
      </c>
      <c r="AQ937" s="775">
        <f t="shared" si="3617"/>
        <v>0</v>
      </c>
      <c r="AR937" s="775">
        <f t="shared" si="3617"/>
        <v>0</v>
      </c>
      <c r="AS937" s="775">
        <f t="shared" si="3617"/>
        <v>0</v>
      </c>
      <c r="AT937" s="775">
        <f t="shared" si="3617"/>
        <v>0</v>
      </c>
      <c r="AU937" s="775">
        <f t="shared" si="3617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8">SUM(BD276)</f>
        <v>0</v>
      </c>
      <c r="BE937" s="775">
        <f t="shared" si="3618"/>
        <v>0</v>
      </c>
      <c r="BF937" s="775">
        <f t="shared" si="3618"/>
        <v>0</v>
      </c>
      <c r="BG937" s="775">
        <f t="shared" si="3618"/>
        <v>0</v>
      </c>
      <c r="BH937" s="775">
        <f t="shared" si="3618"/>
        <v>0</v>
      </c>
      <c r="BI937" s="775">
        <f t="shared" si="3618"/>
        <v>0</v>
      </c>
      <c r="BJ937" s="775">
        <f t="shared" si="3618"/>
        <v>0</v>
      </c>
      <c r="BK937" s="775">
        <f t="shared" si="3618"/>
        <v>0</v>
      </c>
      <c r="BL937" s="775">
        <f t="shared" si="3618"/>
        <v>0</v>
      </c>
      <c r="BM937" s="775">
        <f t="shared" si="3618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7"/>
        <v>0</v>
      </c>
      <c r="CA937" s="582">
        <f t="shared" si="3568"/>
        <v>0</v>
      </c>
      <c r="CB937" s="582">
        <f t="shared" si="3569"/>
        <v>0</v>
      </c>
      <c r="CC937" s="582">
        <f t="shared" si="3570"/>
        <v>0</v>
      </c>
      <c r="CD937" s="988">
        <f t="shared" si="3597"/>
        <v>0</v>
      </c>
      <c r="CE937" s="989">
        <f t="shared" si="3598"/>
        <v>0</v>
      </c>
      <c r="CF937" s="989">
        <f t="shared" si="3598"/>
        <v>0</v>
      </c>
      <c r="CG937" s="989">
        <f t="shared" si="3598"/>
        <v>0</v>
      </c>
      <c r="CH937" s="990">
        <f t="shared" si="3598"/>
        <v>0</v>
      </c>
      <c r="CI937" s="990">
        <f t="shared" si="3598"/>
        <v>0</v>
      </c>
      <c r="CJ937" s="989">
        <f t="shared" si="3598"/>
        <v>0</v>
      </c>
      <c r="CK937" s="989">
        <f t="shared" si="3598"/>
        <v>0</v>
      </c>
      <c r="CL937" s="989">
        <f t="shared" si="3598"/>
        <v>0</v>
      </c>
      <c r="CM937" s="988">
        <f t="shared" si="3598"/>
        <v>0</v>
      </c>
      <c r="CN937" s="533" t="str">
        <f t="shared" si="3572"/>
        <v/>
      </c>
      <c r="CO937" s="534" t="str">
        <f t="shared" si="3573"/>
        <v/>
      </c>
      <c r="CP937" s="535" t="str">
        <f t="shared" si="3574"/>
        <v/>
      </c>
      <c r="CQ937" s="535" t="str">
        <f t="shared" si="3575"/>
        <v/>
      </c>
      <c r="CR937" s="535">
        <f t="shared" si="3576"/>
        <v>0</v>
      </c>
      <c r="CS937" s="535">
        <f t="shared" si="3577"/>
        <v>0</v>
      </c>
      <c r="CT937" s="535">
        <f t="shared" si="3578"/>
        <v>0</v>
      </c>
      <c r="CU937" s="536">
        <f t="shared" si="3579"/>
        <v>0</v>
      </c>
      <c r="CV937" s="536">
        <f t="shared" si="3580"/>
        <v>0</v>
      </c>
      <c r="CW937" s="536">
        <f t="shared" si="3581"/>
        <v>0</v>
      </c>
      <c r="CX937" s="535">
        <f t="shared" si="3582"/>
        <v>0</v>
      </c>
      <c r="CY937" s="535">
        <f t="shared" si="3583"/>
        <v>0</v>
      </c>
      <c r="CZ937" s="535">
        <f t="shared" si="3584"/>
        <v>0</v>
      </c>
      <c r="DA937" s="535">
        <f t="shared" si="3585"/>
        <v>0</v>
      </c>
      <c r="DB937" s="535" t="str">
        <f t="shared" si="3586"/>
        <v/>
      </c>
      <c r="DC937" s="534" t="str">
        <f t="shared" si="3587"/>
        <v/>
      </c>
      <c r="DD937" s="533" t="str">
        <f t="shared" si="3588"/>
        <v/>
      </c>
      <c r="DE937" s="635">
        <f t="shared" si="3589"/>
        <v>10</v>
      </c>
      <c r="DF937" s="95">
        <f t="shared" si="3590"/>
        <v>10</v>
      </c>
      <c r="DG937" s="95">
        <f t="shared" si="3591"/>
        <v>10</v>
      </c>
      <c r="DH937" s="95">
        <f t="shared" si="3592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19">SUM(B283)</f>
        <v>0</v>
      </c>
      <c r="C938" s="775">
        <f t="shared" si="3619"/>
        <v>0</v>
      </c>
      <c r="D938" s="775">
        <f t="shared" si="3619"/>
        <v>0</v>
      </c>
      <c r="E938" s="775">
        <f t="shared" si="3619"/>
        <v>0</v>
      </c>
      <c r="F938" s="775">
        <f t="shared" si="3619"/>
        <v>0</v>
      </c>
      <c r="G938" s="775">
        <f t="shared" si="3619"/>
        <v>0</v>
      </c>
      <c r="H938" s="775">
        <f t="shared" si="3619"/>
        <v>0</v>
      </c>
      <c r="I938" s="775">
        <f t="shared" si="3619"/>
        <v>0</v>
      </c>
      <c r="J938" s="775">
        <f t="shared" si="3619"/>
        <v>0</v>
      </c>
      <c r="K938" s="775">
        <f t="shared" si="3619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0">SUM(T283)</f>
        <v>0</v>
      </c>
      <c r="U938" s="775">
        <f t="shared" si="3620"/>
        <v>0</v>
      </c>
      <c r="V938" s="775">
        <f t="shared" si="3620"/>
        <v>0</v>
      </c>
      <c r="W938" s="775">
        <f t="shared" si="3620"/>
        <v>0</v>
      </c>
      <c r="X938" s="775">
        <f t="shared" si="3620"/>
        <v>0</v>
      </c>
      <c r="Y938" s="775">
        <f t="shared" si="3620"/>
        <v>0</v>
      </c>
      <c r="Z938" s="775">
        <f t="shared" si="3620"/>
        <v>0</v>
      </c>
      <c r="AA938" s="775">
        <f t="shared" si="3620"/>
        <v>0</v>
      </c>
      <c r="AB938" s="775">
        <f t="shared" si="3620"/>
        <v>0</v>
      </c>
      <c r="AC938" s="775">
        <f t="shared" si="3620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1">SUM(AL283)</f>
        <v>0</v>
      </c>
      <c r="AM938" s="775">
        <f t="shared" si="3621"/>
        <v>0</v>
      </c>
      <c r="AN938" s="775">
        <f t="shared" si="3621"/>
        <v>0</v>
      </c>
      <c r="AO938" s="775">
        <f t="shared" si="3621"/>
        <v>0</v>
      </c>
      <c r="AP938" s="775">
        <f t="shared" si="3621"/>
        <v>0</v>
      </c>
      <c r="AQ938" s="775">
        <f t="shared" si="3621"/>
        <v>0</v>
      </c>
      <c r="AR938" s="775">
        <f t="shared" si="3621"/>
        <v>0</v>
      </c>
      <c r="AS938" s="775">
        <f t="shared" si="3621"/>
        <v>0</v>
      </c>
      <c r="AT938" s="775">
        <f t="shared" si="3621"/>
        <v>0</v>
      </c>
      <c r="AU938" s="775">
        <f t="shared" si="3621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2">SUM(BD283)</f>
        <v>0</v>
      </c>
      <c r="BE938" s="775">
        <f t="shared" si="3622"/>
        <v>0</v>
      </c>
      <c r="BF938" s="775">
        <f t="shared" si="3622"/>
        <v>0</v>
      </c>
      <c r="BG938" s="775">
        <f t="shared" si="3622"/>
        <v>0</v>
      </c>
      <c r="BH938" s="775">
        <f t="shared" si="3622"/>
        <v>0</v>
      </c>
      <c r="BI938" s="775">
        <f t="shared" si="3622"/>
        <v>0</v>
      </c>
      <c r="BJ938" s="775">
        <f t="shared" si="3622"/>
        <v>0</v>
      </c>
      <c r="BK938" s="775">
        <f t="shared" si="3622"/>
        <v>0</v>
      </c>
      <c r="BL938" s="775">
        <f t="shared" si="3622"/>
        <v>0</v>
      </c>
      <c r="BM938" s="775">
        <f t="shared" si="3622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7"/>
        <v>0</v>
      </c>
      <c r="CA938" s="582">
        <f t="shared" si="3568"/>
        <v>0</v>
      </c>
      <c r="CB938" s="582">
        <f t="shared" si="3569"/>
        <v>0</v>
      </c>
      <c r="CC938" s="582">
        <f t="shared" si="3570"/>
        <v>0</v>
      </c>
      <c r="CD938" s="988">
        <f t="shared" si="3597"/>
        <v>0</v>
      </c>
      <c r="CE938" s="989">
        <f t="shared" si="3598"/>
        <v>0</v>
      </c>
      <c r="CF938" s="989">
        <f t="shared" si="3598"/>
        <v>0</v>
      </c>
      <c r="CG938" s="989">
        <f t="shared" si="3598"/>
        <v>0</v>
      </c>
      <c r="CH938" s="990">
        <f t="shared" si="3598"/>
        <v>0</v>
      </c>
      <c r="CI938" s="990">
        <f t="shared" si="3598"/>
        <v>0</v>
      </c>
      <c r="CJ938" s="989">
        <f t="shared" si="3598"/>
        <v>0</v>
      </c>
      <c r="CK938" s="989">
        <f t="shared" si="3598"/>
        <v>0</v>
      </c>
      <c r="CL938" s="989">
        <f t="shared" si="3598"/>
        <v>0</v>
      </c>
      <c r="CM938" s="988">
        <f t="shared" si="3598"/>
        <v>0</v>
      </c>
      <c r="CN938" s="533" t="str">
        <f t="shared" si="3572"/>
        <v/>
      </c>
      <c r="CO938" s="534" t="str">
        <f t="shared" si="3573"/>
        <v/>
      </c>
      <c r="CP938" s="535" t="str">
        <f t="shared" si="3574"/>
        <v/>
      </c>
      <c r="CQ938" s="535" t="str">
        <f t="shared" si="3575"/>
        <v/>
      </c>
      <c r="CR938" s="535">
        <f t="shared" si="3576"/>
        <v>0</v>
      </c>
      <c r="CS938" s="535">
        <f t="shared" si="3577"/>
        <v>0</v>
      </c>
      <c r="CT938" s="535">
        <f t="shared" si="3578"/>
        <v>0</v>
      </c>
      <c r="CU938" s="536">
        <f t="shared" si="3579"/>
        <v>0</v>
      </c>
      <c r="CV938" s="536">
        <f t="shared" si="3580"/>
        <v>0</v>
      </c>
      <c r="CW938" s="536">
        <f t="shared" si="3581"/>
        <v>0</v>
      </c>
      <c r="CX938" s="535">
        <f t="shared" si="3582"/>
        <v>0</v>
      </c>
      <c r="CY938" s="535">
        <f t="shared" si="3583"/>
        <v>0</v>
      </c>
      <c r="CZ938" s="535">
        <f t="shared" si="3584"/>
        <v>0</v>
      </c>
      <c r="DA938" s="535">
        <f t="shared" si="3585"/>
        <v>0</v>
      </c>
      <c r="DB938" s="535" t="str">
        <f t="shared" si="3586"/>
        <v/>
      </c>
      <c r="DC938" s="534" t="str">
        <f t="shared" si="3587"/>
        <v/>
      </c>
      <c r="DD938" s="533" t="str">
        <f t="shared" si="3588"/>
        <v/>
      </c>
      <c r="DE938" s="635">
        <f t="shared" si="3589"/>
        <v>10</v>
      </c>
      <c r="DF938" s="95">
        <f t="shared" si="3590"/>
        <v>10</v>
      </c>
      <c r="DG938" s="95">
        <f t="shared" si="3591"/>
        <v>10</v>
      </c>
      <c r="DH938" s="95">
        <f t="shared" si="3592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3">SUM(B290)</f>
        <v>0</v>
      </c>
      <c r="C939" s="775">
        <f t="shared" si="3623"/>
        <v>0</v>
      </c>
      <c r="D939" s="775">
        <f t="shared" si="3623"/>
        <v>0</v>
      </c>
      <c r="E939" s="775">
        <f t="shared" si="3623"/>
        <v>0</v>
      </c>
      <c r="F939" s="775">
        <f t="shared" si="3623"/>
        <v>0</v>
      </c>
      <c r="G939" s="775">
        <f t="shared" si="3623"/>
        <v>0</v>
      </c>
      <c r="H939" s="775">
        <f t="shared" si="3623"/>
        <v>0</v>
      </c>
      <c r="I939" s="775">
        <f t="shared" si="3623"/>
        <v>0</v>
      </c>
      <c r="J939" s="775">
        <f t="shared" si="3623"/>
        <v>0</v>
      </c>
      <c r="K939" s="775">
        <f t="shared" si="3623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4">SUM(T290)</f>
        <v>0</v>
      </c>
      <c r="U939" s="775">
        <f t="shared" si="3624"/>
        <v>0</v>
      </c>
      <c r="V939" s="775">
        <f t="shared" si="3624"/>
        <v>0</v>
      </c>
      <c r="W939" s="775">
        <f t="shared" si="3624"/>
        <v>0</v>
      </c>
      <c r="X939" s="775">
        <f t="shared" si="3624"/>
        <v>0</v>
      </c>
      <c r="Y939" s="775">
        <f t="shared" si="3624"/>
        <v>0</v>
      </c>
      <c r="Z939" s="775">
        <f t="shared" si="3624"/>
        <v>0</v>
      </c>
      <c r="AA939" s="775">
        <f t="shared" si="3624"/>
        <v>0</v>
      </c>
      <c r="AB939" s="775">
        <f t="shared" si="3624"/>
        <v>0</v>
      </c>
      <c r="AC939" s="775">
        <f t="shared" si="3624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5">SUM(AL290)</f>
        <v>0</v>
      </c>
      <c r="AM939" s="775">
        <f t="shared" si="3625"/>
        <v>0</v>
      </c>
      <c r="AN939" s="775">
        <f t="shared" si="3625"/>
        <v>0</v>
      </c>
      <c r="AO939" s="775">
        <f t="shared" si="3625"/>
        <v>0</v>
      </c>
      <c r="AP939" s="775">
        <f t="shared" si="3625"/>
        <v>0</v>
      </c>
      <c r="AQ939" s="775">
        <f t="shared" si="3625"/>
        <v>0</v>
      </c>
      <c r="AR939" s="775">
        <f t="shared" si="3625"/>
        <v>0</v>
      </c>
      <c r="AS939" s="775">
        <f t="shared" si="3625"/>
        <v>0</v>
      </c>
      <c r="AT939" s="775">
        <f t="shared" si="3625"/>
        <v>0</v>
      </c>
      <c r="AU939" s="775">
        <f t="shared" si="3625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6">SUM(BD290)</f>
        <v>0</v>
      </c>
      <c r="BE939" s="775">
        <f t="shared" si="3626"/>
        <v>0</v>
      </c>
      <c r="BF939" s="775">
        <f t="shared" si="3626"/>
        <v>0</v>
      </c>
      <c r="BG939" s="775">
        <f t="shared" si="3626"/>
        <v>0</v>
      </c>
      <c r="BH939" s="775">
        <f t="shared" si="3626"/>
        <v>0</v>
      </c>
      <c r="BI939" s="775">
        <f t="shared" si="3626"/>
        <v>0</v>
      </c>
      <c r="BJ939" s="775">
        <f t="shared" si="3626"/>
        <v>0</v>
      </c>
      <c r="BK939" s="775">
        <f t="shared" si="3626"/>
        <v>0</v>
      </c>
      <c r="BL939" s="775">
        <f t="shared" si="3626"/>
        <v>0</v>
      </c>
      <c r="BM939" s="775">
        <f t="shared" si="3626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7"/>
        <v>0</v>
      </c>
      <c r="CA939" s="582">
        <f t="shared" si="3568"/>
        <v>0</v>
      </c>
      <c r="CB939" s="582">
        <f t="shared" si="3569"/>
        <v>0</v>
      </c>
      <c r="CC939" s="582">
        <f t="shared" si="3570"/>
        <v>0</v>
      </c>
      <c r="CD939" s="988">
        <f t="shared" si="3597"/>
        <v>0</v>
      </c>
      <c r="CE939" s="989">
        <f t="shared" si="3598"/>
        <v>0</v>
      </c>
      <c r="CF939" s="989">
        <f t="shared" si="3598"/>
        <v>0</v>
      </c>
      <c r="CG939" s="989">
        <f t="shared" si="3598"/>
        <v>0</v>
      </c>
      <c r="CH939" s="990">
        <f t="shared" si="3598"/>
        <v>0</v>
      </c>
      <c r="CI939" s="990">
        <f t="shared" si="3598"/>
        <v>0</v>
      </c>
      <c r="CJ939" s="989">
        <f t="shared" si="3598"/>
        <v>0</v>
      </c>
      <c r="CK939" s="989">
        <f t="shared" si="3598"/>
        <v>0</v>
      </c>
      <c r="CL939" s="989">
        <f t="shared" si="3598"/>
        <v>0</v>
      </c>
      <c r="CM939" s="988">
        <f t="shared" si="3598"/>
        <v>0</v>
      </c>
      <c r="CN939" s="533" t="str">
        <f t="shared" si="3572"/>
        <v/>
      </c>
      <c r="CO939" s="534" t="str">
        <f t="shared" si="3573"/>
        <v/>
      </c>
      <c r="CP939" s="535" t="str">
        <f t="shared" si="3574"/>
        <v/>
      </c>
      <c r="CQ939" s="535" t="str">
        <f t="shared" si="3575"/>
        <v/>
      </c>
      <c r="CR939" s="535">
        <f t="shared" si="3576"/>
        <v>0</v>
      </c>
      <c r="CS939" s="535">
        <f t="shared" si="3577"/>
        <v>0</v>
      </c>
      <c r="CT939" s="535">
        <f t="shared" si="3578"/>
        <v>0</v>
      </c>
      <c r="CU939" s="536">
        <f t="shared" si="3579"/>
        <v>0</v>
      </c>
      <c r="CV939" s="536">
        <f t="shared" si="3580"/>
        <v>0</v>
      </c>
      <c r="CW939" s="536">
        <f t="shared" si="3581"/>
        <v>0</v>
      </c>
      <c r="CX939" s="535">
        <f t="shared" si="3582"/>
        <v>0</v>
      </c>
      <c r="CY939" s="535">
        <f t="shared" si="3583"/>
        <v>0</v>
      </c>
      <c r="CZ939" s="535">
        <f t="shared" si="3584"/>
        <v>0</v>
      </c>
      <c r="DA939" s="535">
        <f t="shared" si="3585"/>
        <v>0</v>
      </c>
      <c r="DB939" s="535" t="str">
        <f t="shared" si="3586"/>
        <v/>
      </c>
      <c r="DC939" s="534" t="str">
        <f t="shared" si="3587"/>
        <v/>
      </c>
      <c r="DD939" s="533" t="str">
        <f t="shared" si="3588"/>
        <v/>
      </c>
      <c r="DE939" s="635">
        <f t="shared" si="3589"/>
        <v>10</v>
      </c>
      <c r="DF939" s="95">
        <f t="shared" si="3590"/>
        <v>10</v>
      </c>
      <c r="DG939" s="95">
        <f t="shared" si="3591"/>
        <v>10</v>
      </c>
      <c r="DH939" s="95">
        <f t="shared" si="3592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7">SUM(B297)</f>
        <v>0</v>
      </c>
      <c r="C940" s="775">
        <f t="shared" si="3627"/>
        <v>0</v>
      </c>
      <c r="D940" s="775">
        <f t="shared" si="3627"/>
        <v>0</v>
      </c>
      <c r="E940" s="775">
        <f t="shared" si="3627"/>
        <v>0</v>
      </c>
      <c r="F940" s="775">
        <f t="shared" si="3627"/>
        <v>0</v>
      </c>
      <c r="G940" s="775">
        <f t="shared" si="3627"/>
        <v>0</v>
      </c>
      <c r="H940" s="775">
        <f t="shared" si="3627"/>
        <v>0</v>
      </c>
      <c r="I940" s="775">
        <f t="shared" si="3627"/>
        <v>0</v>
      </c>
      <c r="J940" s="775">
        <f t="shared" si="3627"/>
        <v>0</v>
      </c>
      <c r="K940" s="775">
        <f t="shared" si="3627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8">SUM(T297)</f>
        <v>0</v>
      </c>
      <c r="U940" s="775">
        <f t="shared" si="3628"/>
        <v>0</v>
      </c>
      <c r="V940" s="775">
        <f t="shared" si="3628"/>
        <v>0</v>
      </c>
      <c r="W940" s="775">
        <f t="shared" si="3628"/>
        <v>0</v>
      </c>
      <c r="X940" s="775">
        <f t="shared" si="3628"/>
        <v>0</v>
      </c>
      <c r="Y940" s="775">
        <f t="shared" si="3628"/>
        <v>0</v>
      </c>
      <c r="Z940" s="775">
        <f t="shared" si="3628"/>
        <v>0</v>
      </c>
      <c r="AA940" s="775">
        <f t="shared" si="3628"/>
        <v>0</v>
      </c>
      <c r="AB940" s="775">
        <f t="shared" si="3628"/>
        <v>0</v>
      </c>
      <c r="AC940" s="775">
        <f t="shared" si="3628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29">SUM(AL297)</f>
        <v>0</v>
      </c>
      <c r="AM940" s="775">
        <f t="shared" si="3629"/>
        <v>0</v>
      </c>
      <c r="AN940" s="775">
        <f t="shared" si="3629"/>
        <v>0</v>
      </c>
      <c r="AO940" s="775">
        <f t="shared" si="3629"/>
        <v>0</v>
      </c>
      <c r="AP940" s="775">
        <f t="shared" si="3629"/>
        <v>0</v>
      </c>
      <c r="AQ940" s="775">
        <f t="shared" si="3629"/>
        <v>0</v>
      </c>
      <c r="AR940" s="775">
        <f t="shared" si="3629"/>
        <v>0</v>
      </c>
      <c r="AS940" s="775">
        <f t="shared" si="3629"/>
        <v>0</v>
      </c>
      <c r="AT940" s="775">
        <f t="shared" si="3629"/>
        <v>0</v>
      </c>
      <c r="AU940" s="775">
        <f t="shared" si="3629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0">SUM(BD297)</f>
        <v>0</v>
      </c>
      <c r="BE940" s="775">
        <f t="shared" si="3630"/>
        <v>0</v>
      </c>
      <c r="BF940" s="775">
        <f t="shared" si="3630"/>
        <v>0</v>
      </c>
      <c r="BG940" s="775">
        <f t="shared" si="3630"/>
        <v>0</v>
      </c>
      <c r="BH940" s="775">
        <f t="shared" si="3630"/>
        <v>0</v>
      </c>
      <c r="BI940" s="775">
        <f t="shared" si="3630"/>
        <v>0</v>
      </c>
      <c r="BJ940" s="775">
        <f t="shared" si="3630"/>
        <v>0</v>
      </c>
      <c r="BK940" s="775">
        <f t="shared" si="3630"/>
        <v>0</v>
      </c>
      <c r="BL940" s="775">
        <f t="shared" si="3630"/>
        <v>0</v>
      </c>
      <c r="BM940" s="775">
        <f t="shared" si="3630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7"/>
        <v>0</v>
      </c>
      <c r="CA940" s="582">
        <f t="shared" si="3568"/>
        <v>0</v>
      </c>
      <c r="CB940" s="582">
        <f t="shared" si="3569"/>
        <v>0</v>
      </c>
      <c r="CC940" s="582">
        <f t="shared" si="3570"/>
        <v>0</v>
      </c>
      <c r="CD940" s="988">
        <f t="shared" si="3597"/>
        <v>0</v>
      </c>
      <c r="CE940" s="989">
        <f t="shared" si="3598"/>
        <v>0</v>
      </c>
      <c r="CF940" s="989">
        <f t="shared" si="3598"/>
        <v>0</v>
      </c>
      <c r="CG940" s="989">
        <f t="shared" si="3598"/>
        <v>0</v>
      </c>
      <c r="CH940" s="990">
        <f t="shared" si="3598"/>
        <v>0</v>
      </c>
      <c r="CI940" s="990">
        <f t="shared" si="3598"/>
        <v>0</v>
      </c>
      <c r="CJ940" s="989">
        <f t="shared" si="3598"/>
        <v>0</v>
      </c>
      <c r="CK940" s="989">
        <f t="shared" si="3598"/>
        <v>0</v>
      </c>
      <c r="CL940" s="989">
        <f t="shared" si="3598"/>
        <v>0</v>
      </c>
      <c r="CM940" s="988">
        <f t="shared" si="3598"/>
        <v>0</v>
      </c>
      <c r="CN940" s="533" t="str">
        <f t="shared" si="3572"/>
        <v/>
      </c>
      <c r="CO940" s="534" t="str">
        <f t="shared" si="3573"/>
        <v/>
      </c>
      <c r="CP940" s="535" t="str">
        <f t="shared" si="3574"/>
        <v/>
      </c>
      <c r="CQ940" s="535" t="str">
        <f t="shared" si="3575"/>
        <v/>
      </c>
      <c r="CR940" s="535">
        <f t="shared" si="3576"/>
        <v>0</v>
      </c>
      <c r="CS940" s="535">
        <f t="shared" si="3577"/>
        <v>0</v>
      </c>
      <c r="CT940" s="535">
        <f t="shared" si="3578"/>
        <v>0</v>
      </c>
      <c r="CU940" s="536">
        <f t="shared" si="3579"/>
        <v>0</v>
      </c>
      <c r="CV940" s="536">
        <f t="shared" si="3580"/>
        <v>0</v>
      </c>
      <c r="CW940" s="536">
        <f t="shared" si="3581"/>
        <v>0</v>
      </c>
      <c r="CX940" s="535">
        <f t="shared" si="3582"/>
        <v>0</v>
      </c>
      <c r="CY940" s="535">
        <f t="shared" si="3583"/>
        <v>0</v>
      </c>
      <c r="CZ940" s="535">
        <f t="shared" si="3584"/>
        <v>0</v>
      </c>
      <c r="DA940" s="535">
        <f t="shared" si="3585"/>
        <v>0</v>
      </c>
      <c r="DB940" s="535" t="str">
        <f t="shared" si="3586"/>
        <v/>
      </c>
      <c r="DC940" s="534" t="str">
        <f t="shared" si="3587"/>
        <v/>
      </c>
      <c r="DD940" s="533" t="str">
        <f t="shared" si="3588"/>
        <v/>
      </c>
      <c r="DE940" s="635">
        <f t="shared" si="3589"/>
        <v>10</v>
      </c>
      <c r="DF940" s="95">
        <f t="shared" si="3590"/>
        <v>10</v>
      </c>
      <c r="DG940" s="95">
        <f t="shared" si="3591"/>
        <v>10</v>
      </c>
      <c r="DH940" s="95">
        <f t="shared" si="3592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1">SUM(B307)</f>
        <v>0</v>
      </c>
      <c r="C941" s="775">
        <f t="shared" si="3631"/>
        <v>0</v>
      </c>
      <c r="D941" s="775">
        <f t="shared" si="3631"/>
        <v>0</v>
      </c>
      <c r="E941" s="775">
        <f t="shared" si="3631"/>
        <v>0</v>
      </c>
      <c r="F941" s="775">
        <f t="shared" si="3631"/>
        <v>0</v>
      </c>
      <c r="G941" s="775">
        <f t="shared" si="3631"/>
        <v>0</v>
      </c>
      <c r="H941" s="775">
        <f t="shared" si="3631"/>
        <v>0</v>
      </c>
      <c r="I941" s="775">
        <f t="shared" si="3631"/>
        <v>0</v>
      </c>
      <c r="J941" s="775">
        <f t="shared" si="3631"/>
        <v>0</v>
      </c>
      <c r="K941" s="775">
        <f t="shared" si="3631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2">SUM(T307)</f>
        <v>0</v>
      </c>
      <c r="U941" s="775">
        <f t="shared" si="3632"/>
        <v>0</v>
      </c>
      <c r="V941" s="775">
        <f t="shared" si="3632"/>
        <v>0</v>
      </c>
      <c r="W941" s="775">
        <f t="shared" si="3632"/>
        <v>0</v>
      </c>
      <c r="X941" s="775">
        <f t="shared" si="3632"/>
        <v>0</v>
      </c>
      <c r="Y941" s="775">
        <f t="shared" si="3632"/>
        <v>0</v>
      </c>
      <c r="Z941" s="775">
        <f t="shared" si="3632"/>
        <v>0</v>
      </c>
      <c r="AA941" s="775">
        <f t="shared" si="3632"/>
        <v>0</v>
      </c>
      <c r="AB941" s="775">
        <f t="shared" si="3632"/>
        <v>0</v>
      </c>
      <c r="AC941" s="775">
        <f t="shared" si="3632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3">SUM(AL307)</f>
        <v>0</v>
      </c>
      <c r="AM941" s="775">
        <f t="shared" si="3633"/>
        <v>0</v>
      </c>
      <c r="AN941" s="775">
        <f t="shared" si="3633"/>
        <v>0</v>
      </c>
      <c r="AO941" s="775">
        <f t="shared" si="3633"/>
        <v>0</v>
      </c>
      <c r="AP941" s="775">
        <f t="shared" si="3633"/>
        <v>0</v>
      </c>
      <c r="AQ941" s="775">
        <f t="shared" si="3633"/>
        <v>0</v>
      </c>
      <c r="AR941" s="775">
        <f t="shared" si="3633"/>
        <v>0</v>
      </c>
      <c r="AS941" s="775">
        <f t="shared" si="3633"/>
        <v>0</v>
      </c>
      <c r="AT941" s="775">
        <f t="shared" si="3633"/>
        <v>0</v>
      </c>
      <c r="AU941" s="775">
        <f t="shared" si="3633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4">SUM(BD307)</f>
        <v>0</v>
      </c>
      <c r="BE941" s="775">
        <f t="shared" si="3634"/>
        <v>0</v>
      </c>
      <c r="BF941" s="775">
        <f t="shared" si="3634"/>
        <v>0</v>
      </c>
      <c r="BG941" s="775">
        <f t="shared" si="3634"/>
        <v>0</v>
      </c>
      <c r="BH941" s="775">
        <f t="shared" si="3634"/>
        <v>0</v>
      </c>
      <c r="BI941" s="775">
        <f t="shared" si="3634"/>
        <v>0</v>
      </c>
      <c r="BJ941" s="775">
        <f t="shared" si="3634"/>
        <v>0</v>
      </c>
      <c r="BK941" s="775">
        <f t="shared" si="3634"/>
        <v>0</v>
      </c>
      <c r="BL941" s="775">
        <f t="shared" si="3634"/>
        <v>0</v>
      </c>
      <c r="BM941" s="775">
        <f t="shared" si="3634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7"/>
        <v>0</v>
      </c>
      <c r="CA941" s="582">
        <f t="shared" si="3568"/>
        <v>0</v>
      </c>
      <c r="CB941" s="582">
        <f t="shared" si="3569"/>
        <v>0</v>
      </c>
      <c r="CC941" s="582">
        <f t="shared" si="3570"/>
        <v>0</v>
      </c>
      <c r="CD941" s="988">
        <f t="shared" si="3597"/>
        <v>0</v>
      </c>
      <c r="CE941" s="989">
        <f t="shared" si="3598"/>
        <v>0</v>
      </c>
      <c r="CF941" s="989">
        <f t="shared" si="3598"/>
        <v>0</v>
      </c>
      <c r="CG941" s="989">
        <f t="shared" si="3598"/>
        <v>0</v>
      </c>
      <c r="CH941" s="990">
        <f t="shared" si="3598"/>
        <v>0</v>
      </c>
      <c r="CI941" s="990">
        <f t="shared" si="3598"/>
        <v>0</v>
      </c>
      <c r="CJ941" s="989">
        <f t="shared" si="3598"/>
        <v>0</v>
      </c>
      <c r="CK941" s="989">
        <f t="shared" si="3598"/>
        <v>0</v>
      </c>
      <c r="CL941" s="989">
        <f t="shared" si="3598"/>
        <v>0</v>
      </c>
      <c r="CM941" s="988">
        <f t="shared" si="3598"/>
        <v>0</v>
      </c>
      <c r="CN941" s="533" t="str">
        <f t="shared" si="3572"/>
        <v/>
      </c>
      <c r="CO941" s="534" t="str">
        <f t="shared" si="3573"/>
        <v/>
      </c>
      <c r="CP941" s="535" t="str">
        <f t="shared" si="3574"/>
        <v/>
      </c>
      <c r="CQ941" s="535" t="str">
        <f t="shared" si="3575"/>
        <v/>
      </c>
      <c r="CR941" s="535">
        <f t="shared" si="3576"/>
        <v>0</v>
      </c>
      <c r="CS941" s="535">
        <f t="shared" si="3577"/>
        <v>0</v>
      </c>
      <c r="CT941" s="535">
        <f t="shared" si="3578"/>
        <v>0</v>
      </c>
      <c r="CU941" s="536">
        <f t="shared" si="3579"/>
        <v>0</v>
      </c>
      <c r="CV941" s="536">
        <f t="shared" si="3580"/>
        <v>0</v>
      </c>
      <c r="CW941" s="536">
        <f t="shared" si="3581"/>
        <v>0</v>
      </c>
      <c r="CX941" s="535">
        <f t="shared" si="3582"/>
        <v>0</v>
      </c>
      <c r="CY941" s="535">
        <f t="shared" si="3583"/>
        <v>0</v>
      </c>
      <c r="CZ941" s="535">
        <f t="shared" si="3584"/>
        <v>0</v>
      </c>
      <c r="DA941" s="535">
        <f t="shared" si="3585"/>
        <v>0</v>
      </c>
      <c r="DB941" s="535" t="str">
        <f t="shared" si="3586"/>
        <v/>
      </c>
      <c r="DC941" s="534" t="str">
        <f t="shared" si="3587"/>
        <v/>
      </c>
      <c r="DD941" s="533" t="str">
        <f t="shared" si="3588"/>
        <v/>
      </c>
      <c r="DE941" s="635">
        <f t="shared" si="3589"/>
        <v>10</v>
      </c>
      <c r="DF941" s="95">
        <f t="shared" si="3590"/>
        <v>10</v>
      </c>
      <c r="DG941" s="95">
        <f t="shared" si="3591"/>
        <v>10</v>
      </c>
      <c r="DH941" s="95">
        <f t="shared" si="3592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5">SUM(B317)</f>
        <v>0</v>
      </c>
      <c r="C942" s="775">
        <f t="shared" si="3635"/>
        <v>0</v>
      </c>
      <c r="D942" s="775">
        <f t="shared" si="3635"/>
        <v>0</v>
      </c>
      <c r="E942" s="775">
        <f t="shared" si="3635"/>
        <v>0</v>
      </c>
      <c r="F942" s="775">
        <f t="shared" si="3635"/>
        <v>0</v>
      </c>
      <c r="G942" s="775">
        <f t="shared" si="3635"/>
        <v>0</v>
      </c>
      <c r="H942" s="775">
        <f t="shared" si="3635"/>
        <v>0</v>
      </c>
      <c r="I942" s="775">
        <f t="shared" si="3635"/>
        <v>0</v>
      </c>
      <c r="J942" s="775">
        <f t="shared" si="3635"/>
        <v>0</v>
      </c>
      <c r="K942" s="775">
        <f t="shared" si="3635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6">SUM(T317)</f>
        <v>0</v>
      </c>
      <c r="U942" s="775">
        <f t="shared" si="3636"/>
        <v>0</v>
      </c>
      <c r="V942" s="775">
        <f t="shared" si="3636"/>
        <v>0</v>
      </c>
      <c r="W942" s="775">
        <f t="shared" si="3636"/>
        <v>0</v>
      </c>
      <c r="X942" s="775">
        <f t="shared" si="3636"/>
        <v>0</v>
      </c>
      <c r="Y942" s="775">
        <f t="shared" si="3636"/>
        <v>0</v>
      </c>
      <c r="Z942" s="775">
        <f t="shared" si="3636"/>
        <v>0</v>
      </c>
      <c r="AA942" s="775">
        <f t="shared" si="3636"/>
        <v>0</v>
      </c>
      <c r="AB942" s="775">
        <f t="shared" si="3636"/>
        <v>0</v>
      </c>
      <c r="AC942" s="775">
        <f t="shared" si="3636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7">SUM(AL317)</f>
        <v>0</v>
      </c>
      <c r="AM942" s="775">
        <f t="shared" si="3637"/>
        <v>0</v>
      </c>
      <c r="AN942" s="775">
        <f t="shared" si="3637"/>
        <v>0</v>
      </c>
      <c r="AO942" s="775">
        <f t="shared" si="3637"/>
        <v>0</v>
      </c>
      <c r="AP942" s="775">
        <f t="shared" si="3637"/>
        <v>0</v>
      </c>
      <c r="AQ942" s="775">
        <f t="shared" si="3637"/>
        <v>0</v>
      </c>
      <c r="AR942" s="775">
        <f t="shared" si="3637"/>
        <v>0</v>
      </c>
      <c r="AS942" s="775">
        <f t="shared" si="3637"/>
        <v>0</v>
      </c>
      <c r="AT942" s="775">
        <f t="shared" si="3637"/>
        <v>0</v>
      </c>
      <c r="AU942" s="775">
        <f t="shared" si="3637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8">SUM(BD317)</f>
        <v>0</v>
      </c>
      <c r="BE942" s="775">
        <f t="shared" si="3638"/>
        <v>0</v>
      </c>
      <c r="BF942" s="775">
        <f t="shared" si="3638"/>
        <v>0</v>
      </c>
      <c r="BG942" s="775">
        <f t="shared" si="3638"/>
        <v>0</v>
      </c>
      <c r="BH942" s="775">
        <f t="shared" si="3638"/>
        <v>0</v>
      </c>
      <c r="BI942" s="775">
        <f t="shared" si="3638"/>
        <v>0</v>
      </c>
      <c r="BJ942" s="775">
        <f t="shared" si="3638"/>
        <v>0</v>
      </c>
      <c r="BK942" s="775">
        <f t="shared" si="3638"/>
        <v>0</v>
      </c>
      <c r="BL942" s="775">
        <f t="shared" si="3638"/>
        <v>0</v>
      </c>
      <c r="BM942" s="775">
        <f t="shared" si="3638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7"/>
        <v>0</v>
      </c>
      <c r="CA942" s="582">
        <f t="shared" si="3568"/>
        <v>0</v>
      </c>
      <c r="CB942" s="582">
        <f t="shared" si="3569"/>
        <v>0</v>
      </c>
      <c r="CC942" s="582">
        <f t="shared" si="3570"/>
        <v>0</v>
      </c>
      <c r="CD942" s="988">
        <f t="shared" si="3597"/>
        <v>0</v>
      </c>
      <c r="CE942" s="989">
        <f t="shared" si="3598"/>
        <v>0</v>
      </c>
      <c r="CF942" s="989">
        <f t="shared" si="3598"/>
        <v>0</v>
      </c>
      <c r="CG942" s="989">
        <f t="shared" si="3598"/>
        <v>0</v>
      </c>
      <c r="CH942" s="990">
        <f t="shared" si="3598"/>
        <v>0</v>
      </c>
      <c r="CI942" s="990">
        <f t="shared" si="3598"/>
        <v>0</v>
      </c>
      <c r="CJ942" s="989">
        <f t="shared" si="3598"/>
        <v>0</v>
      </c>
      <c r="CK942" s="989">
        <f t="shared" si="3598"/>
        <v>0</v>
      </c>
      <c r="CL942" s="989">
        <f t="shared" si="3598"/>
        <v>0</v>
      </c>
      <c r="CM942" s="988">
        <f t="shared" si="3598"/>
        <v>0</v>
      </c>
      <c r="CN942" s="533" t="str">
        <f t="shared" si="3572"/>
        <v/>
      </c>
      <c r="CO942" s="534" t="str">
        <f t="shared" si="3573"/>
        <v/>
      </c>
      <c r="CP942" s="535" t="str">
        <f t="shared" si="3574"/>
        <v/>
      </c>
      <c r="CQ942" s="535" t="str">
        <f t="shared" si="3575"/>
        <v/>
      </c>
      <c r="CR942" s="535">
        <f t="shared" si="3576"/>
        <v>0</v>
      </c>
      <c r="CS942" s="535">
        <f t="shared" si="3577"/>
        <v>0</v>
      </c>
      <c r="CT942" s="535">
        <f t="shared" si="3578"/>
        <v>0</v>
      </c>
      <c r="CU942" s="536">
        <f t="shared" si="3579"/>
        <v>0</v>
      </c>
      <c r="CV942" s="536">
        <f t="shared" si="3580"/>
        <v>0</v>
      </c>
      <c r="CW942" s="536">
        <f t="shared" si="3581"/>
        <v>0</v>
      </c>
      <c r="CX942" s="535">
        <f t="shared" si="3582"/>
        <v>0</v>
      </c>
      <c r="CY942" s="535">
        <f t="shared" si="3583"/>
        <v>0</v>
      </c>
      <c r="CZ942" s="535">
        <f t="shared" si="3584"/>
        <v>0</v>
      </c>
      <c r="DA942" s="535">
        <f t="shared" si="3585"/>
        <v>0</v>
      </c>
      <c r="DB942" s="535" t="str">
        <f t="shared" si="3586"/>
        <v/>
      </c>
      <c r="DC942" s="534" t="str">
        <f t="shared" si="3587"/>
        <v/>
      </c>
      <c r="DD942" s="533" t="str">
        <f t="shared" si="3588"/>
        <v/>
      </c>
      <c r="DE942" s="635">
        <f t="shared" si="3589"/>
        <v>10</v>
      </c>
      <c r="DF942" s="95">
        <f t="shared" si="3590"/>
        <v>10</v>
      </c>
      <c r="DG942" s="95">
        <f t="shared" si="3591"/>
        <v>10</v>
      </c>
      <c r="DH942" s="95">
        <f t="shared" si="3592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39">SUM(B327)</f>
        <v>0</v>
      </c>
      <c r="C943" s="775">
        <f t="shared" si="3639"/>
        <v>0</v>
      </c>
      <c r="D943" s="775">
        <f t="shared" si="3639"/>
        <v>0</v>
      </c>
      <c r="E943" s="775">
        <f t="shared" si="3639"/>
        <v>0</v>
      </c>
      <c r="F943" s="775">
        <f t="shared" si="3639"/>
        <v>0</v>
      </c>
      <c r="G943" s="775">
        <f t="shared" si="3639"/>
        <v>0</v>
      </c>
      <c r="H943" s="775">
        <f t="shared" si="3639"/>
        <v>0</v>
      </c>
      <c r="I943" s="775">
        <f t="shared" si="3639"/>
        <v>0</v>
      </c>
      <c r="J943" s="775">
        <f t="shared" si="3639"/>
        <v>0</v>
      </c>
      <c r="K943" s="775">
        <f t="shared" si="3639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0">SUM(T327)</f>
        <v>0</v>
      </c>
      <c r="U943" s="775">
        <f t="shared" si="3640"/>
        <v>0</v>
      </c>
      <c r="V943" s="775">
        <f t="shared" si="3640"/>
        <v>0</v>
      </c>
      <c r="W943" s="775">
        <f t="shared" si="3640"/>
        <v>0</v>
      </c>
      <c r="X943" s="775">
        <f t="shared" si="3640"/>
        <v>0</v>
      </c>
      <c r="Y943" s="775">
        <f t="shared" si="3640"/>
        <v>0</v>
      </c>
      <c r="Z943" s="775">
        <f t="shared" si="3640"/>
        <v>0</v>
      </c>
      <c r="AA943" s="775">
        <f t="shared" si="3640"/>
        <v>0</v>
      </c>
      <c r="AB943" s="775">
        <f t="shared" si="3640"/>
        <v>0</v>
      </c>
      <c r="AC943" s="775">
        <f t="shared" si="3640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1">SUM(AL327)</f>
        <v>0</v>
      </c>
      <c r="AM943" s="775">
        <f t="shared" si="3641"/>
        <v>0</v>
      </c>
      <c r="AN943" s="775">
        <f t="shared" si="3641"/>
        <v>0</v>
      </c>
      <c r="AO943" s="775">
        <f t="shared" si="3641"/>
        <v>0</v>
      </c>
      <c r="AP943" s="775">
        <f t="shared" si="3641"/>
        <v>0</v>
      </c>
      <c r="AQ943" s="775">
        <f t="shared" si="3641"/>
        <v>0</v>
      </c>
      <c r="AR943" s="775">
        <f t="shared" si="3641"/>
        <v>0</v>
      </c>
      <c r="AS943" s="775">
        <f t="shared" si="3641"/>
        <v>0</v>
      </c>
      <c r="AT943" s="775">
        <f t="shared" si="3641"/>
        <v>0</v>
      </c>
      <c r="AU943" s="775">
        <f t="shared" si="3641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2">SUM(BD327)</f>
        <v>0</v>
      </c>
      <c r="BE943" s="775">
        <f t="shared" si="3642"/>
        <v>0</v>
      </c>
      <c r="BF943" s="775">
        <f t="shared" si="3642"/>
        <v>0</v>
      </c>
      <c r="BG943" s="775">
        <f t="shared" si="3642"/>
        <v>0</v>
      </c>
      <c r="BH943" s="775">
        <f t="shared" si="3642"/>
        <v>0</v>
      </c>
      <c r="BI943" s="775">
        <f t="shared" si="3642"/>
        <v>0</v>
      </c>
      <c r="BJ943" s="775">
        <f t="shared" si="3642"/>
        <v>0</v>
      </c>
      <c r="BK943" s="775">
        <f t="shared" si="3642"/>
        <v>0</v>
      </c>
      <c r="BL943" s="775">
        <f t="shared" si="3642"/>
        <v>0</v>
      </c>
      <c r="BM943" s="775">
        <f t="shared" si="3642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7"/>
        <v>0</v>
      </c>
      <c r="CA943" s="582">
        <f t="shared" si="3568"/>
        <v>0</v>
      </c>
      <c r="CB943" s="582">
        <f t="shared" si="3569"/>
        <v>0</v>
      </c>
      <c r="CC943" s="582">
        <f t="shared" si="3570"/>
        <v>0</v>
      </c>
      <c r="CD943" s="988">
        <f t="shared" si="3597"/>
        <v>0</v>
      </c>
      <c r="CE943" s="989">
        <f t="shared" si="3598"/>
        <v>0</v>
      </c>
      <c r="CF943" s="989">
        <f t="shared" si="3598"/>
        <v>0</v>
      </c>
      <c r="CG943" s="989">
        <f t="shared" si="3598"/>
        <v>0</v>
      </c>
      <c r="CH943" s="990">
        <f t="shared" si="3598"/>
        <v>0</v>
      </c>
      <c r="CI943" s="990">
        <f t="shared" si="3598"/>
        <v>0</v>
      </c>
      <c r="CJ943" s="989">
        <f t="shared" si="3598"/>
        <v>0</v>
      </c>
      <c r="CK943" s="989">
        <f t="shared" si="3598"/>
        <v>0</v>
      </c>
      <c r="CL943" s="989">
        <f t="shared" si="3598"/>
        <v>0</v>
      </c>
      <c r="CM943" s="988">
        <f t="shared" si="3598"/>
        <v>0</v>
      </c>
      <c r="CN943" s="533" t="str">
        <f t="shared" si="3572"/>
        <v/>
      </c>
      <c r="CO943" s="534" t="str">
        <f t="shared" si="3573"/>
        <v/>
      </c>
      <c r="CP943" s="535" t="str">
        <f t="shared" si="3574"/>
        <v/>
      </c>
      <c r="CQ943" s="535" t="str">
        <f t="shared" si="3575"/>
        <v/>
      </c>
      <c r="CR943" s="535">
        <f t="shared" si="3576"/>
        <v>0</v>
      </c>
      <c r="CS943" s="535">
        <f t="shared" si="3577"/>
        <v>0</v>
      </c>
      <c r="CT943" s="535">
        <f t="shared" si="3578"/>
        <v>0</v>
      </c>
      <c r="CU943" s="536">
        <f t="shared" si="3579"/>
        <v>0</v>
      </c>
      <c r="CV943" s="536">
        <f t="shared" si="3580"/>
        <v>0</v>
      </c>
      <c r="CW943" s="536">
        <f t="shared" si="3581"/>
        <v>0</v>
      </c>
      <c r="CX943" s="535">
        <f t="shared" si="3582"/>
        <v>0</v>
      </c>
      <c r="CY943" s="535">
        <f t="shared" si="3583"/>
        <v>0</v>
      </c>
      <c r="CZ943" s="535">
        <f t="shared" si="3584"/>
        <v>0</v>
      </c>
      <c r="DA943" s="535">
        <f t="shared" si="3585"/>
        <v>0</v>
      </c>
      <c r="DB943" s="535" t="str">
        <f t="shared" si="3586"/>
        <v/>
      </c>
      <c r="DC943" s="534" t="str">
        <f t="shared" si="3587"/>
        <v/>
      </c>
      <c r="DD943" s="533" t="str">
        <f t="shared" si="3588"/>
        <v/>
      </c>
      <c r="DE943" s="635">
        <f t="shared" si="3589"/>
        <v>10</v>
      </c>
      <c r="DF943" s="95">
        <f t="shared" si="3590"/>
        <v>10</v>
      </c>
      <c r="DG943" s="95">
        <f t="shared" si="3591"/>
        <v>10</v>
      </c>
      <c r="DH943" s="95">
        <f t="shared" si="3592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3">SUM(B337)</f>
        <v>0</v>
      </c>
      <c r="C944" s="775">
        <f t="shared" si="3643"/>
        <v>0</v>
      </c>
      <c r="D944" s="775">
        <f t="shared" si="3643"/>
        <v>0</v>
      </c>
      <c r="E944" s="775">
        <f t="shared" si="3643"/>
        <v>0</v>
      </c>
      <c r="F944" s="775">
        <f t="shared" si="3643"/>
        <v>0</v>
      </c>
      <c r="G944" s="775">
        <f t="shared" si="3643"/>
        <v>0</v>
      </c>
      <c r="H944" s="775">
        <f t="shared" si="3643"/>
        <v>0</v>
      </c>
      <c r="I944" s="775">
        <f t="shared" si="3643"/>
        <v>0</v>
      </c>
      <c r="J944" s="775">
        <f t="shared" si="3643"/>
        <v>0</v>
      </c>
      <c r="K944" s="775">
        <f t="shared" si="3643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4">SUM(T337)</f>
        <v>0</v>
      </c>
      <c r="U944" s="775">
        <f t="shared" si="3644"/>
        <v>0</v>
      </c>
      <c r="V944" s="775">
        <f t="shared" si="3644"/>
        <v>0</v>
      </c>
      <c r="W944" s="775">
        <f t="shared" si="3644"/>
        <v>0</v>
      </c>
      <c r="X944" s="775">
        <f t="shared" si="3644"/>
        <v>0</v>
      </c>
      <c r="Y944" s="775">
        <f t="shared" si="3644"/>
        <v>0</v>
      </c>
      <c r="Z944" s="775">
        <f t="shared" si="3644"/>
        <v>0</v>
      </c>
      <c r="AA944" s="775">
        <f t="shared" si="3644"/>
        <v>0</v>
      </c>
      <c r="AB944" s="775">
        <f t="shared" si="3644"/>
        <v>0</v>
      </c>
      <c r="AC944" s="775">
        <f t="shared" si="3644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5">SUM(AL337)</f>
        <v>0</v>
      </c>
      <c r="AM944" s="775">
        <f t="shared" si="3645"/>
        <v>0</v>
      </c>
      <c r="AN944" s="775">
        <f t="shared" si="3645"/>
        <v>0</v>
      </c>
      <c r="AO944" s="775">
        <f t="shared" si="3645"/>
        <v>0</v>
      </c>
      <c r="AP944" s="775">
        <f t="shared" si="3645"/>
        <v>0</v>
      </c>
      <c r="AQ944" s="775">
        <f t="shared" si="3645"/>
        <v>0</v>
      </c>
      <c r="AR944" s="775">
        <f t="shared" si="3645"/>
        <v>0</v>
      </c>
      <c r="AS944" s="775">
        <f t="shared" si="3645"/>
        <v>0</v>
      </c>
      <c r="AT944" s="775">
        <f t="shared" si="3645"/>
        <v>0</v>
      </c>
      <c r="AU944" s="775">
        <f t="shared" si="3645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6">SUM(BD337)</f>
        <v>0</v>
      </c>
      <c r="BE944" s="775">
        <f t="shared" si="3646"/>
        <v>0</v>
      </c>
      <c r="BF944" s="775">
        <f t="shared" si="3646"/>
        <v>0</v>
      </c>
      <c r="BG944" s="775">
        <f t="shared" si="3646"/>
        <v>0</v>
      </c>
      <c r="BH944" s="775">
        <f t="shared" si="3646"/>
        <v>0</v>
      </c>
      <c r="BI944" s="775">
        <f t="shared" si="3646"/>
        <v>0</v>
      </c>
      <c r="BJ944" s="775">
        <f t="shared" si="3646"/>
        <v>0</v>
      </c>
      <c r="BK944" s="775">
        <f t="shared" si="3646"/>
        <v>0</v>
      </c>
      <c r="BL944" s="775">
        <f t="shared" si="3646"/>
        <v>0</v>
      </c>
      <c r="BM944" s="775">
        <f t="shared" si="3646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7"/>
        <v>0</v>
      </c>
      <c r="CA944" s="582">
        <f t="shared" si="3568"/>
        <v>0</v>
      </c>
      <c r="CB944" s="582">
        <f t="shared" si="3569"/>
        <v>0</v>
      </c>
      <c r="CC944" s="582">
        <f t="shared" si="3570"/>
        <v>0</v>
      </c>
      <c r="CD944" s="988">
        <f t="shared" si="3597"/>
        <v>0</v>
      </c>
      <c r="CE944" s="989">
        <f t="shared" si="3598"/>
        <v>0</v>
      </c>
      <c r="CF944" s="989">
        <f t="shared" si="3598"/>
        <v>0</v>
      </c>
      <c r="CG944" s="989">
        <f t="shared" si="3598"/>
        <v>0</v>
      </c>
      <c r="CH944" s="990">
        <f t="shared" si="3598"/>
        <v>0</v>
      </c>
      <c r="CI944" s="990">
        <f t="shared" si="3598"/>
        <v>0</v>
      </c>
      <c r="CJ944" s="989">
        <f t="shared" si="3598"/>
        <v>0</v>
      </c>
      <c r="CK944" s="989">
        <f t="shared" si="3598"/>
        <v>0</v>
      </c>
      <c r="CL944" s="989">
        <f t="shared" si="3598"/>
        <v>0</v>
      </c>
      <c r="CM944" s="988">
        <f t="shared" si="3598"/>
        <v>0</v>
      </c>
      <c r="CN944" s="533" t="str">
        <f t="shared" si="3572"/>
        <v/>
      </c>
      <c r="CO944" s="534" t="str">
        <f t="shared" si="3573"/>
        <v/>
      </c>
      <c r="CP944" s="535" t="str">
        <f t="shared" si="3574"/>
        <v/>
      </c>
      <c r="CQ944" s="535" t="str">
        <f t="shared" si="3575"/>
        <v/>
      </c>
      <c r="CR944" s="535">
        <f t="shared" si="3576"/>
        <v>0</v>
      </c>
      <c r="CS944" s="535">
        <f t="shared" si="3577"/>
        <v>0</v>
      </c>
      <c r="CT944" s="535">
        <f t="shared" si="3578"/>
        <v>0</v>
      </c>
      <c r="CU944" s="536">
        <f t="shared" si="3579"/>
        <v>0</v>
      </c>
      <c r="CV944" s="536">
        <f t="shared" si="3580"/>
        <v>0</v>
      </c>
      <c r="CW944" s="536">
        <f t="shared" si="3581"/>
        <v>0</v>
      </c>
      <c r="CX944" s="535">
        <f t="shared" si="3582"/>
        <v>0</v>
      </c>
      <c r="CY944" s="535">
        <f t="shared" si="3583"/>
        <v>0</v>
      </c>
      <c r="CZ944" s="535">
        <f t="shared" si="3584"/>
        <v>0</v>
      </c>
      <c r="DA944" s="535">
        <f t="shared" si="3585"/>
        <v>0</v>
      </c>
      <c r="DB944" s="535" t="str">
        <f t="shared" si="3586"/>
        <v/>
      </c>
      <c r="DC944" s="534" t="str">
        <f t="shared" si="3587"/>
        <v/>
      </c>
      <c r="DD944" s="533" t="str">
        <f t="shared" si="3588"/>
        <v/>
      </c>
      <c r="DE944" s="635">
        <f t="shared" si="3589"/>
        <v>10</v>
      </c>
      <c r="DF944" s="95">
        <f t="shared" si="3590"/>
        <v>10</v>
      </c>
      <c r="DG944" s="95">
        <f t="shared" si="3591"/>
        <v>10</v>
      </c>
      <c r="DH944" s="95">
        <f t="shared" si="3592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7">SUM(B347)</f>
        <v>0</v>
      </c>
      <c r="C945" s="775">
        <f t="shared" si="3647"/>
        <v>0</v>
      </c>
      <c r="D945" s="775">
        <f t="shared" si="3647"/>
        <v>0</v>
      </c>
      <c r="E945" s="775">
        <f t="shared" si="3647"/>
        <v>0</v>
      </c>
      <c r="F945" s="775">
        <f t="shared" si="3647"/>
        <v>0</v>
      </c>
      <c r="G945" s="775">
        <f t="shared" si="3647"/>
        <v>0</v>
      </c>
      <c r="H945" s="775">
        <f t="shared" si="3647"/>
        <v>0</v>
      </c>
      <c r="I945" s="775">
        <f t="shared" si="3647"/>
        <v>0</v>
      </c>
      <c r="J945" s="775">
        <f t="shared" si="3647"/>
        <v>0</v>
      </c>
      <c r="K945" s="775">
        <f t="shared" si="3647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8">SUM(T347)</f>
        <v>0</v>
      </c>
      <c r="U945" s="775">
        <f t="shared" si="3648"/>
        <v>0</v>
      </c>
      <c r="V945" s="775">
        <f t="shared" si="3648"/>
        <v>0</v>
      </c>
      <c r="W945" s="775">
        <f t="shared" si="3648"/>
        <v>0</v>
      </c>
      <c r="X945" s="775">
        <f t="shared" si="3648"/>
        <v>0</v>
      </c>
      <c r="Y945" s="775">
        <f t="shared" si="3648"/>
        <v>0</v>
      </c>
      <c r="Z945" s="775">
        <f t="shared" si="3648"/>
        <v>0</v>
      </c>
      <c r="AA945" s="775">
        <f t="shared" si="3648"/>
        <v>0</v>
      </c>
      <c r="AB945" s="775">
        <f t="shared" si="3648"/>
        <v>0</v>
      </c>
      <c r="AC945" s="775">
        <f t="shared" si="3648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49">SUM(AL347)</f>
        <v>0</v>
      </c>
      <c r="AM945" s="775">
        <f t="shared" si="3649"/>
        <v>0</v>
      </c>
      <c r="AN945" s="775">
        <f t="shared" si="3649"/>
        <v>0</v>
      </c>
      <c r="AO945" s="775">
        <f t="shared" si="3649"/>
        <v>0</v>
      </c>
      <c r="AP945" s="775">
        <f t="shared" si="3649"/>
        <v>0</v>
      </c>
      <c r="AQ945" s="775">
        <f t="shared" si="3649"/>
        <v>0</v>
      </c>
      <c r="AR945" s="775">
        <f t="shared" si="3649"/>
        <v>0</v>
      </c>
      <c r="AS945" s="775">
        <f t="shared" si="3649"/>
        <v>0</v>
      </c>
      <c r="AT945" s="775">
        <f t="shared" si="3649"/>
        <v>0</v>
      </c>
      <c r="AU945" s="775">
        <f t="shared" si="3649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0">SUM(BD347)</f>
        <v>0</v>
      </c>
      <c r="BE945" s="775">
        <f t="shared" si="3650"/>
        <v>0</v>
      </c>
      <c r="BF945" s="775">
        <f t="shared" si="3650"/>
        <v>0</v>
      </c>
      <c r="BG945" s="775">
        <f t="shared" si="3650"/>
        <v>0</v>
      </c>
      <c r="BH945" s="775">
        <f t="shared" si="3650"/>
        <v>0</v>
      </c>
      <c r="BI945" s="775">
        <f t="shared" si="3650"/>
        <v>0</v>
      </c>
      <c r="BJ945" s="775">
        <f t="shared" si="3650"/>
        <v>0</v>
      </c>
      <c r="BK945" s="775">
        <f t="shared" si="3650"/>
        <v>0</v>
      </c>
      <c r="BL945" s="775">
        <f t="shared" si="3650"/>
        <v>0</v>
      </c>
      <c r="BM945" s="775">
        <f t="shared" si="3650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7"/>
        <v>0</v>
      </c>
      <c r="CA945" s="582">
        <f t="shared" si="3568"/>
        <v>0</v>
      </c>
      <c r="CB945" s="582">
        <f t="shared" si="3569"/>
        <v>0</v>
      </c>
      <c r="CC945" s="582">
        <f t="shared" si="3570"/>
        <v>0</v>
      </c>
      <c r="CD945" s="988">
        <f t="shared" si="3597"/>
        <v>0</v>
      </c>
      <c r="CE945" s="989">
        <f t="shared" si="3598"/>
        <v>0</v>
      </c>
      <c r="CF945" s="989">
        <f t="shared" si="3598"/>
        <v>0</v>
      </c>
      <c r="CG945" s="989">
        <f t="shared" si="3598"/>
        <v>0</v>
      </c>
      <c r="CH945" s="990">
        <f t="shared" si="3598"/>
        <v>0</v>
      </c>
      <c r="CI945" s="990">
        <f t="shared" si="3598"/>
        <v>0</v>
      </c>
      <c r="CJ945" s="989">
        <f t="shared" si="3598"/>
        <v>0</v>
      </c>
      <c r="CK945" s="989">
        <f t="shared" si="3598"/>
        <v>0</v>
      </c>
      <c r="CL945" s="989">
        <f t="shared" si="3598"/>
        <v>0</v>
      </c>
      <c r="CM945" s="988">
        <f t="shared" si="3598"/>
        <v>0</v>
      </c>
      <c r="CN945" s="533" t="str">
        <f t="shared" si="3572"/>
        <v/>
      </c>
      <c r="CO945" s="534" t="str">
        <f t="shared" si="3573"/>
        <v/>
      </c>
      <c r="CP945" s="535" t="str">
        <f t="shared" si="3574"/>
        <v/>
      </c>
      <c r="CQ945" s="535" t="str">
        <f t="shared" si="3575"/>
        <v/>
      </c>
      <c r="CR945" s="535">
        <f t="shared" si="3576"/>
        <v>0</v>
      </c>
      <c r="CS945" s="535">
        <f t="shared" si="3577"/>
        <v>0</v>
      </c>
      <c r="CT945" s="535">
        <f t="shared" si="3578"/>
        <v>0</v>
      </c>
      <c r="CU945" s="536">
        <f t="shared" si="3579"/>
        <v>0</v>
      </c>
      <c r="CV945" s="536">
        <f t="shared" si="3580"/>
        <v>0</v>
      </c>
      <c r="CW945" s="536">
        <f t="shared" si="3581"/>
        <v>0</v>
      </c>
      <c r="CX945" s="535">
        <f t="shared" si="3582"/>
        <v>0</v>
      </c>
      <c r="CY945" s="535">
        <f t="shared" si="3583"/>
        <v>0</v>
      </c>
      <c r="CZ945" s="535">
        <f t="shared" si="3584"/>
        <v>0</v>
      </c>
      <c r="DA945" s="535">
        <f t="shared" si="3585"/>
        <v>0</v>
      </c>
      <c r="DB945" s="535" t="str">
        <f t="shared" si="3586"/>
        <v/>
      </c>
      <c r="DC945" s="534" t="str">
        <f t="shared" si="3587"/>
        <v/>
      </c>
      <c r="DD945" s="533" t="str">
        <f t="shared" si="3588"/>
        <v/>
      </c>
      <c r="DE945" s="635">
        <f t="shared" si="3589"/>
        <v>10</v>
      </c>
      <c r="DF945" s="95">
        <f t="shared" si="3590"/>
        <v>10</v>
      </c>
      <c r="DG945" s="95">
        <f t="shared" si="3591"/>
        <v>10</v>
      </c>
      <c r="DH945" s="95">
        <f t="shared" si="3592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1">SUM(B357)</f>
        <v>0</v>
      </c>
      <c r="C946" s="775">
        <f t="shared" si="3651"/>
        <v>0</v>
      </c>
      <c r="D946" s="775">
        <f t="shared" si="3651"/>
        <v>0</v>
      </c>
      <c r="E946" s="775">
        <f t="shared" si="3651"/>
        <v>0</v>
      </c>
      <c r="F946" s="775">
        <f t="shared" si="3651"/>
        <v>0</v>
      </c>
      <c r="G946" s="775">
        <f t="shared" si="3651"/>
        <v>0</v>
      </c>
      <c r="H946" s="775">
        <f t="shared" si="3651"/>
        <v>0</v>
      </c>
      <c r="I946" s="775">
        <f t="shared" si="3651"/>
        <v>0</v>
      </c>
      <c r="J946" s="775">
        <f t="shared" si="3651"/>
        <v>0</v>
      </c>
      <c r="K946" s="775">
        <f t="shared" si="3651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2">SUM(T357)</f>
        <v>0</v>
      </c>
      <c r="U946" s="775">
        <f t="shared" si="3652"/>
        <v>0</v>
      </c>
      <c r="V946" s="775">
        <f t="shared" si="3652"/>
        <v>0</v>
      </c>
      <c r="W946" s="775">
        <f t="shared" si="3652"/>
        <v>0</v>
      </c>
      <c r="X946" s="775">
        <f t="shared" si="3652"/>
        <v>0</v>
      </c>
      <c r="Y946" s="775">
        <f t="shared" si="3652"/>
        <v>0</v>
      </c>
      <c r="Z946" s="775">
        <f t="shared" si="3652"/>
        <v>0</v>
      </c>
      <c r="AA946" s="775">
        <f t="shared" si="3652"/>
        <v>0</v>
      </c>
      <c r="AB946" s="775">
        <f t="shared" si="3652"/>
        <v>0</v>
      </c>
      <c r="AC946" s="775">
        <f t="shared" si="3652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3">SUM(AL357)</f>
        <v>0</v>
      </c>
      <c r="AM946" s="775">
        <f t="shared" si="3653"/>
        <v>0</v>
      </c>
      <c r="AN946" s="775">
        <f t="shared" si="3653"/>
        <v>0</v>
      </c>
      <c r="AO946" s="775">
        <f t="shared" si="3653"/>
        <v>0</v>
      </c>
      <c r="AP946" s="775">
        <f t="shared" si="3653"/>
        <v>0</v>
      </c>
      <c r="AQ946" s="775">
        <f t="shared" si="3653"/>
        <v>0</v>
      </c>
      <c r="AR946" s="775">
        <f t="shared" si="3653"/>
        <v>0</v>
      </c>
      <c r="AS946" s="775">
        <f t="shared" si="3653"/>
        <v>0</v>
      </c>
      <c r="AT946" s="775">
        <f t="shared" si="3653"/>
        <v>0</v>
      </c>
      <c r="AU946" s="775">
        <f t="shared" si="3653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4">SUM(BD357)</f>
        <v>0</v>
      </c>
      <c r="BE946" s="775">
        <f t="shared" si="3654"/>
        <v>0</v>
      </c>
      <c r="BF946" s="775">
        <f t="shared" si="3654"/>
        <v>0</v>
      </c>
      <c r="BG946" s="775">
        <f t="shared" si="3654"/>
        <v>0</v>
      </c>
      <c r="BH946" s="775">
        <f t="shared" si="3654"/>
        <v>0</v>
      </c>
      <c r="BI946" s="775">
        <f t="shared" si="3654"/>
        <v>0</v>
      </c>
      <c r="BJ946" s="775">
        <f t="shared" si="3654"/>
        <v>0</v>
      </c>
      <c r="BK946" s="775">
        <f t="shared" si="3654"/>
        <v>0</v>
      </c>
      <c r="BL946" s="775">
        <f t="shared" si="3654"/>
        <v>0</v>
      </c>
      <c r="BM946" s="775">
        <f t="shared" si="3654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7"/>
        <v>0</v>
      </c>
      <c r="CA946" s="582">
        <f t="shared" si="3568"/>
        <v>0</v>
      </c>
      <c r="CB946" s="582">
        <f t="shared" si="3569"/>
        <v>0</v>
      </c>
      <c r="CC946" s="582">
        <f t="shared" si="3570"/>
        <v>0</v>
      </c>
      <c r="CD946" s="988">
        <f t="shared" si="3597"/>
        <v>0</v>
      </c>
      <c r="CE946" s="989">
        <f t="shared" si="3598"/>
        <v>0</v>
      </c>
      <c r="CF946" s="989">
        <f t="shared" si="3598"/>
        <v>0</v>
      </c>
      <c r="CG946" s="989">
        <f t="shared" si="3598"/>
        <v>0</v>
      </c>
      <c r="CH946" s="990">
        <f t="shared" si="3598"/>
        <v>0</v>
      </c>
      <c r="CI946" s="990">
        <f t="shared" si="3598"/>
        <v>0</v>
      </c>
      <c r="CJ946" s="989">
        <f t="shared" si="3598"/>
        <v>0</v>
      </c>
      <c r="CK946" s="989">
        <f t="shared" si="3598"/>
        <v>0</v>
      </c>
      <c r="CL946" s="989">
        <f t="shared" si="3598"/>
        <v>0</v>
      </c>
      <c r="CM946" s="988">
        <f t="shared" si="3598"/>
        <v>0</v>
      </c>
      <c r="CN946" s="533" t="str">
        <f t="shared" si="3572"/>
        <v/>
      </c>
      <c r="CO946" s="534" t="str">
        <f t="shared" si="3573"/>
        <v/>
      </c>
      <c r="CP946" s="535" t="str">
        <f t="shared" si="3574"/>
        <v/>
      </c>
      <c r="CQ946" s="535" t="str">
        <f t="shared" si="3575"/>
        <v/>
      </c>
      <c r="CR946" s="535">
        <f t="shared" si="3576"/>
        <v>0</v>
      </c>
      <c r="CS946" s="535">
        <f t="shared" si="3577"/>
        <v>0</v>
      </c>
      <c r="CT946" s="535">
        <f t="shared" si="3578"/>
        <v>0</v>
      </c>
      <c r="CU946" s="536">
        <f t="shared" si="3579"/>
        <v>0</v>
      </c>
      <c r="CV946" s="536">
        <f t="shared" si="3580"/>
        <v>0</v>
      </c>
      <c r="CW946" s="536">
        <f t="shared" si="3581"/>
        <v>0</v>
      </c>
      <c r="CX946" s="535">
        <f t="shared" si="3582"/>
        <v>0</v>
      </c>
      <c r="CY946" s="535">
        <f t="shared" si="3583"/>
        <v>0</v>
      </c>
      <c r="CZ946" s="535">
        <f t="shared" si="3584"/>
        <v>0</v>
      </c>
      <c r="DA946" s="535">
        <f t="shared" si="3585"/>
        <v>0</v>
      </c>
      <c r="DB946" s="535" t="str">
        <f t="shared" si="3586"/>
        <v/>
      </c>
      <c r="DC946" s="534" t="str">
        <f t="shared" si="3587"/>
        <v/>
      </c>
      <c r="DD946" s="533" t="str">
        <f t="shared" si="3588"/>
        <v/>
      </c>
      <c r="DE946" s="635">
        <f t="shared" si="3589"/>
        <v>10</v>
      </c>
      <c r="DF946" s="95">
        <f t="shared" si="3590"/>
        <v>10</v>
      </c>
      <c r="DG946" s="95">
        <f t="shared" si="3591"/>
        <v>10</v>
      </c>
      <c r="DH946" s="95">
        <f t="shared" si="3592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5">SUM(B368)</f>
        <v>0</v>
      </c>
      <c r="C947" s="775">
        <f t="shared" si="3655"/>
        <v>0</v>
      </c>
      <c r="D947" s="775">
        <f t="shared" si="3655"/>
        <v>0</v>
      </c>
      <c r="E947" s="775">
        <f t="shared" si="3655"/>
        <v>0</v>
      </c>
      <c r="F947" s="775">
        <f t="shared" si="3655"/>
        <v>0</v>
      </c>
      <c r="G947" s="775">
        <f t="shared" si="3655"/>
        <v>0</v>
      </c>
      <c r="H947" s="775">
        <f t="shared" si="3655"/>
        <v>0</v>
      </c>
      <c r="I947" s="775">
        <f t="shared" si="3655"/>
        <v>0</v>
      </c>
      <c r="J947" s="775">
        <f t="shared" si="3655"/>
        <v>0</v>
      </c>
      <c r="K947" s="775">
        <f t="shared" si="3655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6">SUM(T368)</f>
        <v>0</v>
      </c>
      <c r="U947" s="775">
        <f t="shared" si="3656"/>
        <v>0</v>
      </c>
      <c r="V947" s="775">
        <f t="shared" si="3656"/>
        <v>0</v>
      </c>
      <c r="W947" s="775">
        <f t="shared" si="3656"/>
        <v>0</v>
      </c>
      <c r="X947" s="775">
        <f t="shared" si="3656"/>
        <v>0</v>
      </c>
      <c r="Y947" s="775">
        <f t="shared" si="3656"/>
        <v>0</v>
      </c>
      <c r="Z947" s="775">
        <f t="shared" si="3656"/>
        <v>0</v>
      </c>
      <c r="AA947" s="775">
        <f t="shared" si="3656"/>
        <v>0</v>
      </c>
      <c r="AB947" s="775">
        <f t="shared" si="3656"/>
        <v>0</v>
      </c>
      <c r="AC947" s="775">
        <f t="shared" si="3656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7">SUM(AL368)</f>
        <v>0</v>
      </c>
      <c r="AM947" s="775">
        <f t="shared" si="3657"/>
        <v>0</v>
      </c>
      <c r="AN947" s="775">
        <f t="shared" si="3657"/>
        <v>0</v>
      </c>
      <c r="AO947" s="775">
        <f t="shared" si="3657"/>
        <v>0</v>
      </c>
      <c r="AP947" s="775">
        <f t="shared" si="3657"/>
        <v>0</v>
      </c>
      <c r="AQ947" s="775">
        <f t="shared" si="3657"/>
        <v>0</v>
      </c>
      <c r="AR947" s="775">
        <f t="shared" si="3657"/>
        <v>0</v>
      </c>
      <c r="AS947" s="775">
        <f t="shared" si="3657"/>
        <v>0</v>
      </c>
      <c r="AT947" s="775">
        <f t="shared" si="3657"/>
        <v>0</v>
      </c>
      <c r="AU947" s="775">
        <f t="shared" si="3657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8">SUM(BD368)</f>
        <v>0</v>
      </c>
      <c r="BE947" s="775">
        <f t="shared" si="3658"/>
        <v>0</v>
      </c>
      <c r="BF947" s="775">
        <f t="shared" si="3658"/>
        <v>0</v>
      </c>
      <c r="BG947" s="775">
        <f t="shared" si="3658"/>
        <v>0</v>
      </c>
      <c r="BH947" s="775">
        <f t="shared" si="3658"/>
        <v>0</v>
      </c>
      <c r="BI947" s="775">
        <f t="shared" si="3658"/>
        <v>0</v>
      </c>
      <c r="BJ947" s="775">
        <f t="shared" si="3658"/>
        <v>0</v>
      </c>
      <c r="BK947" s="775">
        <f t="shared" si="3658"/>
        <v>0</v>
      </c>
      <c r="BL947" s="775">
        <f t="shared" si="3658"/>
        <v>0</v>
      </c>
      <c r="BM947" s="775">
        <f t="shared" si="3658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7"/>
        <v>0</v>
      </c>
      <c r="CA947" s="582">
        <f t="shared" si="3568"/>
        <v>0</v>
      </c>
      <c r="CB947" s="582">
        <f t="shared" si="3569"/>
        <v>0</v>
      </c>
      <c r="CC947" s="582">
        <f t="shared" si="3570"/>
        <v>0</v>
      </c>
      <c r="CD947" s="988">
        <f t="shared" si="3597"/>
        <v>0</v>
      </c>
      <c r="CE947" s="989">
        <f t="shared" si="3598"/>
        <v>0</v>
      </c>
      <c r="CF947" s="989">
        <f t="shared" si="3598"/>
        <v>0</v>
      </c>
      <c r="CG947" s="989">
        <f t="shared" si="3598"/>
        <v>0</v>
      </c>
      <c r="CH947" s="990">
        <f t="shared" si="3598"/>
        <v>0</v>
      </c>
      <c r="CI947" s="990">
        <f t="shared" si="3598"/>
        <v>0</v>
      </c>
      <c r="CJ947" s="989">
        <f t="shared" si="3598"/>
        <v>0</v>
      </c>
      <c r="CK947" s="989">
        <f t="shared" si="3598"/>
        <v>0</v>
      </c>
      <c r="CL947" s="989">
        <f t="shared" si="3598"/>
        <v>0</v>
      </c>
      <c r="CM947" s="988">
        <f t="shared" si="3598"/>
        <v>0</v>
      </c>
      <c r="CN947" s="533" t="str">
        <f t="shared" si="3572"/>
        <v/>
      </c>
      <c r="CO947" s="534" t="str">
        <f t="shared" si="3573"/>
        <v/>
      </c>
      <c r="CP947" s="535" t="str">
        <f t="shared" si="3574"/>
        <v/>
      </c>
      <c r="CQ947" s="535" t="str">
        <f t="shared" si="3575"/>
        <v/>
      </c>
      <c r="CR947" s="535">
        <f t="shared" si="3576"/>
        <v>0</v>
      </c>
      <c r="CS947" s="535">
        <f t="shared" si="3577"/>
        <v>0</v>
      </c>
      <c r="CT947" s="535">
        <f t="shared" si="3578"/>
        <v>0</v>
      </c>
      <c r="CU947" s="536">
        <f t="shared" si="3579"/>
        <v>0</v>
      </c>
      <c r="CV947" s="536">
        <f t="shared" si="3580"/>
        <v>0</v>
      </c>
      <c r="CW947" s="536">
        <f t="shared" si="3581"/>
        <v>0</v>
      </c>
      <c r="CX947" s="535">
        <f t="shared" si="3582"/>
        <v>0</v>
      </c>
      <c r="CY947" s="535">
        <f t="shared" si="3583"/>
        <v>0</v>
      </c>
      <c r="CZ947" s="535">
        <f t="shared" si="3584"/>
        <v>0</v>
      </c>
      <c r="DA947" s="535">
        <f t="shared" si="3585"/>
        <v>0</v>
      </c>
      <c r="DB947" s="535" t="str">
        <f t="shared" si="3586"/>
        <v/>
      </c>
      <c r="DC947" s="534" t="str">
        <f t="shared" si="3587"/>
        <v/>
      </c>
      <c r="DD947" s="533" t="str">
        <f t="shared" si="3588"/>
        <v/>
      </c>
      <c r="DE947" s="635">
        <f t="shared" si="3589"/>
        <v>10</v>
      </c>
      <c r="DF947" s="95">
        <f t="shared" si="3590"/>
        <v>10</v>
      </c>
      <c r="DG947" s="95">
        <f t="shared" si="3591"/>
        <v>10</v>
      </c>
      <c r="DH947" s="95">
        <f t="shared" si="3592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59">SUM(B379)</f>
        <v>0</v>
      </c>
      <c r="C948" s="775">
        <f t="shared" si="3659"/>
        <v>0</v>
      </c>
      <c r="D948" s="775">
        <f t="shared" si="3659"/>
        <v>0</v>
      </c>
      <c r="E948" s="775">
        <f t="shared" si="3659"/>
        <v>0</v>
      </c>
      <c r="F948" s="775">
        <f t="shared" si="3659"/>
        <v>0</v>
      </c>
      <c r="G948" s="775">
        <f t="shared" si="3659"/>
        <v>0</v>
      </c>
      <c r="H948" s="775">
        <f t="shared" si="3659"/>
        <v>0</v>
      </c>
      <c r="I948" s="775">
        <f t="shared" si="3659"/>
        <v>0</v>
      </c>
      <c r="J948" s="775">
        <f t="shared" si="3659"/>
        <v>0</v>
      </c>
      <c r="K948" s="775">
        <f t="shared" si="3659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0">SUM(T379)</f>
        <v>0</v>
      </c>
      <c r="U948" s="775">
        <f t="shared" si="3660"/>
        <v>0</v>
      </c>
      <c r="V948" s="775">
        <f t="shared" si="3660"/>
        <v>0</v>
      </c>
      <c r="W948" s="775">
        <f t="shared" si="3660"/>
        <v>0</v>
      </c>
      <c r="X948" s="775">
        <f t="shared" si="3660"/>
        <v>0</v>
      </c>
      <c r="Y948" s="775">
        <f t="shared" si="3660"/>
        <v>0</v>
      </c>
      <c r="Z948" s="775">
        <f t="shared" si="3660"/>
        <v>0</v>
      </c>
      <c r="AA948" s="775">
        <f t="shared" si="3660"/>
        <v>0</v>
      </c>
      <c r="AB948" s="775">
        <f t="shared" si="3660"/>
        <v>0</v>
      </c>
      <c r="AC948" s="775">
        <f t="shared" si="3660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1">SUM(AL379)</f>
        <v>0</v>
      </c>
      <c r="AM948" s="775">
        <f t="shared" si="3661"/>
        <v>0</v>
      </c>
      <c r="AN948" s="775">
        <f t="shared" si="3661"/>
        <v>0</v>
      </c>
      <c r="AO948" s="775">
        <f t="shared" si="3661"/>
        <v>0</v>
      </c>
      <c r="AP948" s="775">
        <f t="shared" si="3661"/>
        <v>0</v>
      </c>
      <c r="AQ948" s="775">
        <f t="shared" si="3661"/>
        <v>0</v>
      </c>
      <c r="AR948" s="775">
        <f t="shared" si="3661"/>
        <v>0</v>
      </c>
      <c r="AS948" s="775">
        <f t="shared" si="3661"/>
        <v>0</v>
      </c>
      <c r="AT948" s="775">
        <f t="shared" si="3661"/>
        <v>0</v>
      </c>
      <c r="AU948" s="775">
        <f t="shared" si="3661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2">SUM(BD379)</f>
        <v>0</v>
      </c>
      <c r="BE948" s="775">
        <f t="shared" si="3662"/>
        <v>0</v>
      </c>
      <c r="BF948" s="775">
        <f t="shared" si="3662"/>
        <v>0</v>
      </c>
      <c r="BG948" s="775">
        <f t="shared" si="3662"/>
        <v>0</v>
      </c>
      <c r="BH948" s="775">
        <f t="shared" si="3662"/>
        <v>0</v>
      </c>
      <c r="BI948" s="775">
        <f t="shared" si="3662"/>
        <v>0</v>
      </c>
      <c r="BJ948" s="775">
        <f t="shared" si="3662"/>
        <v>0</v>
      </c>
      <c r="BK948" s="775">
        <f t="shared" si="3662"/>
        <v>0</v>
      </c>
      <c r="BL948" s="775">
        <f t="shared" si="3662"/>
        <v>0</v>
      </c>
      <c r="BM948" s="775">
        <f t="shared" si="3662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7"/>
        <v>0</v>
      </c>
      <c r="CA948" s="582">
        <f t="shared" si="3568"/>
        <v>0</v>
      </c>
      <c r="CB948" s="582">
        <f t="shared" si="3569"/>
        <v>0</v>
      </c>
      <c r="CC948" s="582">
        <f t="shared" si="3570"/>
        <v>0</v>
      </c>
      <c r="CD948" s="988">
        <f t="shared" si="3597"/>
        <v>0</v>
      </c>
      <c r="CE948" s="989">
        <f t="shared" ref="CE948:CM960" si="366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3"/>
        <v>0</v>
      </c>
      <c r="CG948" s="989">
        <f t="shared" si="3663"/>
        <v>0</v>
      </c>
      <c r="CH948" s="990">
        <f t="shared" si="3663"/>
        <v>0</v>
      </c>
      <c r="CI948" s="990">
        <f t="shared" si="3663"/>
        <v>0</v>
      </c>
      <c r="CJ948" s="989">
        <f t="shared" si="3663"/>
        <v>0</v>
      </c>
      <c r="CK948" s="989">
        <f t="shared" si="3663"/>
        <v>0</v>
      </c>
      <c r="CL948" s="989">
        <f t="shared" si="3663"/>
        <v>0</v>
      </c>
      <c r="CM948" s="988">
        <f t="shared" si="3663"/>
        <v>0</v>
      </c>
      <c r="CN948" s="533" t="str">
        <f t="shared" si="3572"/>
        <v/>
      </c>
      <c r="CO948" s="534" t="str">
        <f t="shared" si="3573"/>
        <v/>
      </c>
      <c r="CP948" s="535" t="str">
        <f t="shared" si="3574"/>
        <v/>
      </c>
      <c r="CQ948" s="535" t="str">
        <f t="shared" si="3575"/>
        <v/>
      </c>
      <c r="CR948" s="535">
        <f t="shared" si="3576"/>
        <v>0</v>
      </c>
      <c r="CS948" s="535">
        <f t="shared" si="3577"/>
        <v>0</v>
      </c>
      <c r="CT948" s="535">
        <f t="shared" si="3578"/>
        <v>0</v>
      </c>
      <c r="CU948" s="536">
        <f t="shared" si="3579"/>
        <v>0</v>
      </c>
      <c r="CV948" s="536">
        <f t="shared" si="3580"/>
        <v>0</v>
      </c>
      <c r="CW948" s="536">
        <f t="shared" si="3581"/>
        <v>0</v>
      </c>
      <c r="CX948" s="535">
        <f t="shared" si="3582"/>
        <v>0</v>
      </c>
      <c r="CY948" s="535">
        <f t="shared" si="3583"/>
        <v>0</v>
      </c>
      <c r="CZ948" s="535">
        <f t="shared" si="3584"/>
        <v>0</v>
      </c>
      <c r="DA948" s="535">
        <f t="shared" si="3585"/>
        <v>0</v>
      </c>
      <c r="DB948" s="535" t="str">
        <f t="shared" si="3586"/>
        <v/>
      </c>
      <c r="DC948" s="534" t="str">
        <f t="shared" si="3587"/>
        <v/>
      </c>
      <c r="DD948" s="533" t="str">
        <f t="shared" si="3588"/>
        <v/>
      </c>
      <c r="DE948" s="635">
        <f t="shared" si="3589"/>
        <v>10</v>
      </c>
      <c r="DF948" s="95">
        <f t="shared" si="3590"/>
        <v>10</v>
      </c>
      <c r="DG948" s="95">
        <f t="shared" si="3591"/>
        <v>10</v>
      </c>
      <c r="DH948" s="95">
        <f t="shared" si="3592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4">SUM(B389)</f>
        <v>0</v>
      </c>
      <c r="C949" s="775">
        <f t="shared" si="3664"/>
        <v>0</v>
      </c>
      <c r="D949" s="775">
        <f t="shared" si="3664"/>
        <v>0</v>
      </c>
      <c r="E949" s="775">
        <f t="shared" si="3664"/>
        <v>0</v>
      </c>
      <c r="F949" s="775">
        <f t="shared" si="3664"/>
        <v>0</v>
      </c>
      <c r="G949" s="775">
        <f t="shared" si="3664"/>
        <v>0</v>
      </c>
      <c r="H949" s="775">
        <f t="shared" si="3664"/>
        <v>0</v>
      </c>
      <c r="I949" s="775">
        <f t="shared" si="3664"/>
        <v>0</v>
      </c>
      <c r="J949" s="775">
        <f t="shared" si="3664"/>
        <v>0</v>
      </c>
      <c r="K949" s="775">
        <f t="shared" si="3664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5">SUM(T389)</f>
        <v>0</v>
      </c>
      <c r="U949" s="775">
        <f t="shared" si="3665"/>
        <v>0</v>
      </c>
      <c r="V949" s="775">
        <f t="shared" si="3665"/>
        <v>0</v>
      </c>
      <c r="W949" s="775">
        <f t="shared" si="3665"/>
        <v>0</v>
      </c>
      <c r="X949" s="775">
        <f t="shared" si="3665"/>
        <v>0</v>
      </c>
      <c r="Y949" s="775">
        <f t="shared" si="3665"/>
        <v>0</v>
      </c>
      <c r="Z949" s="775">
        <f t="shared" si="3665"/>
        <v>0</v>
      </c>
      <c r="AA949" s="775">
        <f t="shared" si="3665"/>
        <v>0</v>
      </c>
      <c r="AB949" s="775">
        <f t="shared" si="3665"/>
        <v>0</v>
      </c>
      <c r="AC949" s="775">
        <f t="shared" si="3665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6">SUM(AL389)</f>
        <v>0</v>
      </c>
      <c r="AM949" s="775">
        <f t="shared" si="3666"/>
        <v>0</v>
      </c>
      <c r="AN949" s="775">
        <f t="shared" si="3666"/>
        <v>0</v>
      </c>
      <c r="AO949" s="775">
        <f t="shared" si="3666"/>
        <v>0</v>
      </c>
      <c r="AP949" s="775">
        <f t="shared" si="3666"/>
        <v>0</v>
      </c>
      <c r="AQ949" s="775">
        <f t="shared" si="3666"/>
        <v>0</v>
      </c>
      <c r="AR949" s="775">
        <f t="shared" si="3666"/>
        <v>0</v>
      </c>
      <c r="AS949" s="775">
        <f t="shared" si="3666"/>
        <v>0</v>
      </c>
      <c r="AT949" s="775">
        <f t="shared" si="3666"/>
        <v>0</v>
      </c>
      <c r="AU949" s="775">
        <f t="shared" si="3666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7">SUM(BD389)</f>
        <v>0</v>
      </c>
      <c r="BE949" s="775">
        <f t="shared" si="3667"/>
        <v>0</v>
      </c>
      <c r="BF949" s="775">
        <f t="shared" si="3667"/>
        <v>0</v>
      </c>
      <c r="BG949" s="775">
        <f t="shared" si="3667"/>
        <v>0</v>
      </c>
      <c r="BH949" s="775">
        <f t="shared" si="3667"/>
        <v>0</v>
      </c>
      <c r="BI949" s="775">
        <f t="shared" si="3667"/>
        <v>0</v>
      </c>
      <c r="BJ949" s="775">
        <f t="shared" si="3667"/>
        <v>0</v>
      </c>
      <c r="BK949" s="775">
        <f t="shared" si="3667"/>
        <v>0</v>
      </c>
      <c r="BL949" s="775">
        <f t="shared" si="3667"/>
        <v>0</v>
      </c>
      <c r="BM949" s="775">
        <f t="shared" si="3667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7"/>
        <v>0</v>
      </c>
      <c r="CA949" s="582">
        <f t="shared" si="3568"/>
        <v>0</v>
      </c>
      <c r="CB949" s="582">
        <f t="shared" si="3569"/>
        <v>0</v>
      </c>
      <c r="CC949" s="582">
        <f t="shared" si="3570"/>
        <v>0</v>
      </c>
      <c r="CD949" s="988">
        <f t="shared" si="3597"/>
        <v>0</v>
      </c>
      <c r="CE949" s="989">
        <f t="shared" si="3663"/>
        <v>0</v>
      </c>
      <c r="CF949" s="989">
        <f t="shared" si="3663"/>
        <v>0</v>
      </c>
      <c r="CG949" s="989">
        <f t="shared" si="3663"/>
        <v>0</v>
      </c>
      <c r="CH949" s="990">
        <f t="shared" si="3663"/>
        <v>0</v>
      </c>
      <c r="CI949" s="990">
        <f t="shared" si="3663"/>
        <v>0</v>
      </c>
      <c r="CJ949" s="989">
        <f t="shared" si="3663"/>
        <v>0</v>
      </c>
      <c r="CK949" s="989">
        <f t="shared" si="3663"/>
        <v>0</v>
      </c>
      <c r="CL949" s="989">
        <f t="shared" si="3663"/>
        <v>0</v>
      </c>
      <c r="CM949" s="988">
        <f t="shared" si="3663"/>
        <v>0</v>
      </c>
      <c r="CN949" s="533" t="str">
        <f t="shared" si="3572"/>
        <v/>
      </c>
      <c r="CO949" s="534" t="str">
        <f t="shared" si="3573"/>
        <v/>
      </c>
      <c r="CP949" s="535" t="str">
        <f t="shared" si="3574"/>
        <v/>
      </c>
      <c r="CQ949" s="535" t="str">
        <f t="shared" si="3575"/>
        <v/>
      </c>
      <c r="CR949" s="535">
        <f t="shared" si="3576"/>
        <v>0</v>
      </c>
      <c r="CS949" s="535">
        <f t="shared" si="3577"/>
        <v>0</v>
      </c>
      <c r="CT949" s="535">
        <f t="shared" si="3578"/>
        <v>0</v>
      </c>
      <c r="CU949" s="536">
        <f t="shared" si="3579"/>
        <v>0</v>
      </c>
      <c r="CV949" s="536">
        <f t="shared" si="3580"/>
        <v>0</v>
      </c>
      <c r="CW949" s="536">
        <f t="shared" si="3581"/>
        <v>0</v>
      </c>
      <c r="CX949" s="535">
        <f t="shared" si="3582"/>
        <v>0</v>
      </c>
      <c r="CY949" s="535">
        <f t="shared" si="3583"/>
        <v>0</v>
      </c>
      <c r="CZ949" s="535">
        <f t="shared" si="3584"/>
        <v>0</v>
      </c>
      <c r="DA949" s="535">
        <f t="shared" si="3585"/>
        <v>0</v>
      </c>
      <c r="DB949" s="535" t="str">
        <f t="shared" si="3586"/>
        <v/>
      </c>
      <c r="DC949" s="534" t="str">
        <f t="shared" si="3587"/>
        <v/>
      </c>
      <c r="DD949" s="533" t="str">
        <f t="shared" si="3588"/>
        <v/>
      </c>
      <c r="DE949" s="635">
        <f t="shared" si="3589"/>
        <v>10</v>
      </c>
      <c r="DF949" s="95">
        <f t="shared" si="3590"/>
        <v>10</v>
      </c>
      <c r="DG949" s="95">
        <f t="shared" si="3591"/>
        <v>10</v>
      </c>
      <c r="DH949" s="95">
        <f t="shared" si="3592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8">SUM(B394)</f>
        <v>0</v>
      </c>
      <c r="C950" s="775">
        <f t="shared" si="3668"/>
        <v>0</v>
      </c>
      <c r="D950" s="775">
        <f t="shared" si="3668"/>
        <v>0</v>
      </c>
      <c r="E950" s="775">
        <f t="shared" si="3668"/>
        <v>0</v>
      </c>
      <c r="F950" s="775">
        <f t="shared" si="3668"/>
        <v>0</v>
      </c>
      <c r="G950" s="775">
        <f t="shared" si="3668"/>
        <v>0</v>
      </c>
      <c r="H950" s="775">
        <f t="shared" si="3668"/>
        <v>0</v>
      </c>
      <c r="I950" s="775">
        <f t="shared" si="3668"/>
        <v>0</v>
      </c>
      <c r="J950" s="775">
        <f t="shared" si="3668"/>
        <v>0</v>
      </c>
      <c r="K950" s="775">
        <f t="shared" si="3668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69">SUM(T394)</f>
        <v>0</v>
      </c>
      <c r="U950" s="775">
        <f t="shared" si="3669"/>
        <v>0</v>
      </c>
      <c r="V950" s="775">
        <f t="shared" si="3669"/>
        <v>0</v>
      </c>
      <c r="W950" s="775">
        <f t="shared" si="3669"/>
        <v>0</v>
      </c>
      <c r="X950" s="775">
        <f t="shared" si="3669"/>
        <v>0</v>
      </c>
      <c r="Y950" s="775">
        <f t="shared" si="3669"/>
        <v>0</v>
      </c>
      <c r="Z950" s="775">
        <f t="shared" si="3669"/>
        <v>0</v>
      </c>
      <c r="AA950" s="775">
        <f t="shared" si="3669"/>
        <v>0</v>
      </c>
      <c r="AB950" s="775">
        <f t="shared" si="3669"/>
        <v>0</v>
      </c>
      <c r="AC950" s="775">
        <f t="shared" si="3669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0">SUM(AL394)</f>
        <v>0</v>
      </c>
      <c r="AM950" s="775">
        <f t="shared" si="3670"/>
        <v>0</v>
      </c>
      <c r="AN950" s="775">
        <f t="shared" si="3670"/>
        <v>0</v>
      </c>
      <c r="AO950" s="775">
        <f t="shared" si="3670"/>
        <v>0</v>
      </c>
      <c r="AP950" s="775">
        <f t="shared" si="3670"/>
        <v>0</v>
      </c>
      <c r="AQ950" s="775">
        <f t="shared" si="3670"/>
        <v>0</v>
      </c>
      <c r="AR950" s="775">
        <f t="shared" si="3670"/>
        <v>0</v>
      </c>
      <c r="AS950" s="775">
        <f t="shared" si="3670"/>
        <v>0</v>
      </c>
      <c r="AT950" s="775">
        <f t="shared" si="3670"/>
        <v>0</v>
      </c>
      <c r="AU950" s="775">
        <f t="shared" si="3670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1">SUM(BD394)</f>
        <v>0</v>
      </c>
      <c r="BE950" s="775">
        <f t="shared" si="3671"/>
        <v>0</v>
      </c>
      <c r="BF950" s="775">
        <f t="shared" si="3671"/>
        <v>0</v>
      </c>
      <c r="BG950" s="775">
        <f t="shared" si="3671"/>
        <v>0</v>
      </c>
      <c r="BH950" s="775">
        <f t="shared" si="3671"/>
        <v>0</v>
      </c>
      <c r="BI950" s="775">
        <f t="shared" si="3671"/>
        <v>0</v>
      </c>
      <c r="BJ950" s="775">
        <f t="shared" si="3671"/>
        <v>0</v>
      </c>
      <c r="BK950" s="775">
        <f t="shared" si="3671"/>
        <v>0</v>
      </c>
      <c r="BL950" s="775">
        <f t="shared" si="3671"/>
        <v>0</v>
      </c>
      <c r="BM950" s="775">
        <f t="shared" si="3671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7"/>
        <v>0</v>
      </c>
      <c r="CA950" s="582">
        <f t="shared" si="3568"/>
        <v>0</v>
      </c>
      <c r="CB950" s="582">
        <f t="shared" si="3569"/>
        <v>0</v>
      </c>
      <c r="CC950" s="582">
        <f t="shared" si="3570"/>
        <v>0</v>
      </c>
      <c r="CD950" s="988">
        <f t="shared" si="3597"/>
        <v>0</v>
      </c>
      <c r="CE950" s="989">
        <f t="shared" si="3663"/>
        <v>0</v>
      </c>
      <c r="CF950" s="989">
        <f t="shared" si="3663"/>
        <v>0</v>
      </c>
      <c r="CG950" s="989">
        <f t="shared" si="3663"/>
        <v>0</v>
      </c>
      <c r="CH950" s="990">
        <f t="shared" si="3663"/>
        <v>0</v>
      </c>
      <c r="CI950" s="990">
        <f t="shared" si="3663"/>
        <v>0</v>
      </c>
      <c r="CJ950" s="989">
        <f t="shared" si="3663"/>
        <v>0</v>
      </c>
      <c r="CK950" s="989">
        <f t="shared" si="3663"/>
        <v>0</v>
      </c>
      <c r="CL950" s="989">
        <f t="shared" si="3663"/>
        <v>0</v>
      </c>
      <c r="CM950" s="988">
        <f t="shared" si="3663"/>
        <v>0</v>
      </c>
      <c r="CN950" s="533" t="str">
        <f t="shared" si="3572"/>
        <v/>
      </c>
      <c r="CO950" s="534" t="str">
        <f t="shared" si="3573"/>
        <v/>
      </c>
      <c r="CP950" s="535" t="str">
        <f t="shared" si="3574"/>
        <v/>
      </c>
      <c r="CQ950" s="535" t="str">
        <f t="shared" si="3575"/>
        <v/>
      </c>
      <c r="CR950" s="535">
        <f t="shared" si="3576"/>
        <v>0</v>
      </c>
      <c r="CS950" s="535">
        <f t="shared" si="3577"/>
        <v>0</v>
      </c>
      <c r="CT950" s="535">
        <f t="shared" si="3578"/>
        <v>0</v>
      </c>
      <c r="CU950" s="536">
        <f t="shared" si="3579"/>
        <v>0</v>
      </c>
      <c r="CV950" s="536">
        <f t="shared" si="3580"/>
        <v>0</v>
      </c>
      <c r="CW950" s="536">
        <f t="shared" si="3581"/>
        <v>0</v>
      </c>
      <c r="CX950" s="535">
        <f t="shared" si="3582"/>
        <v>0</v>
      </c>
      <c r="CY950" s="535">
        <f t="shared" si="3583"/>
        <v>0</v>
      </c>
      <c r="CZ950" s="535">
        <f t="shared" si="3584"/>
        <v>0</v>
      </c>
      <c r="DA950" s="535">
        <f t="shared" si="3585"/>
        <v>0</v>
      </c>
      <c r="DB950" s="535" t="str">
        <f t="shared" si="3586"/>
        <v/>
      </c>
      <c r="DC950" s="534" t="str">
        <f t="shared" si="3587"/>
        <v/>
      </c>
      <c r="DD950" s="533" t="str">
        <f t="shared" si="3588"/>
        <v/>
      </c>
      <c r="DE950" s="635">
        <f t="shared" si="3589"/>
        <v>10</v>
      </c>
      <c r="DF950" s="95">
        <f t="shared" si="3590"/>
        <v>10</v>
      </c>
      <c r="DG950" s="95">
        <f t="shared" si="3591"/>
        <v>10</v>
      </c>
      <c r="DH950" s="95">
        <f t="shared" si="3592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2">SUM(B397)</f>
        <v>0</v>
      </c>
      <c r="C951" s="775">
        <f t="shared" si="3672"/>
        <v>0</v>
      </c>
      <c r="D951" s="775">
        <f t="shared" si="3672"/>
        <v>0</v>
      </c>
      <c r="E951" s="775">
        <f t="shared" si="3672"/>
        <v>0</v>
      </c>
      <c r="F951" s="775">
        <f t="shared" si="3672"/>
        <v>0</v>
      </c>
      <c r="G951" s="775">
        <f t="shared" si="3672"/>
        <v>0</v>
      </c>
      <c r="H951" s="775">
        <f t="shared" si="3672"/>
        <v>0</v>
      </c>
      <c r="I951" s="775">
        <f t="shared" si="3672"/>
        <v>0</v>
      </c>
      <c r="J951" s="775">
        <f t="shared" si="3672"/>
        <v>0</v>
      </c>
      <c r="K951" s="775">
        <f t="shared" si="3672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3">SUM(T397)</f>
        <v>0</v>
      </c>
      <c r="U951" s="775">
        <f t="shared" si="3673"/>
        <v>0</v>
      </c>
      <c r="V951" s="775">
        <f t="shared" si="3673"/>
        <v>0</v>
      </c>
      <c r="W951" s="775">
        <f t="shared" si="3673"/>
        <v>0</v>
      </c>
      <c r="X951" s="775">
        <f t="shared" si="3673"/>
        <v>0</v>
      </c>
      <c r="Y951" s="775">
        <f t="shared" si="3673"/>
        <v>0</v>
      </c>
      <c r="Z951" s="775">
        <f t="shared" si="3673"/>
        <v>0</v>
      </c>
      <c r="AA951" s="775">
        <f t="shared" si="3673"/>
        <v>0</v>
      </c>
      <c r="AB951" s="775">
        <f t="shared" si="3673"/>
        <v>0</v>
      </c>
      <c r="AC951" s="775">
        <f t="shared" si="3673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4">SUM(AL397)</f>
        <v>0</v>
      </c>
      <c r="AM951" s="775">
        <f t="shared" si="3674"/>
        <v>0</v>
      </c>
      <c r="AN951" s="775">
        <f t="shared" si="3674"/>
        <v>0</v>
      </c>
      <c r="AO951" s="775">
        <f t="shared" si="3674"/>
        <v>0</v>
      </c>
      <c r="AP951" s="775">
        <f t="shared" si="3674"/>
        <v>0</v>
      </c>
      <c r="AQ951" s="775">
        <f t="shared" si="3674"/>
        <v>0</v>
      </c>
      <c r="AR951" s="775">
        <f t="shared" si="3674"/>
        <v>0</v>
      </c>
      <c r="AS951" s="775">
        <f t="shared" si="3674"/>
        <v>0</v>
      </c>
      <c r="AT951" s="775">
        <f t="shared" si="3674"/>
        <v>0</v>
      </c>
      <c r="AU951" s="775">
        <f t="shared" si="3674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5">SUM(BD397)</f>
        <v>0</v>
      </c>
      <c r="BE951" s="775">
        <f t="shared" si="3675"/>
        <v>0</v>
      </c>
      <c r="BF951" s="775">
        <f t="shared" si="3675"/>
        <v>0</v>
      </c>
      <c r="BG951" s="775">
        <f t="shared" si="3675"/>
        <v>0</v>
      </c>
      <c r="BH951" s="775">
        <f t="shared" si="3675"/>
        <v>0</v>
      </c>
      <c r="BI951" s="775">
        <f t="shared" si="3675"/>
        <v>0</v>
      </c>
      <c r="BJ951" s="775">
        <f t="shared" si="3675"/>
        <v>0</v>
      </c>
      <c r="BK951" s="775">
        <f t="shared" si="3675"/>
        <v>0</v>
      </c>
      <c r="BL951" s="775">
        <f t="shared" si="3675"/>
        <v>0</v>
      </c>
      <c r="BM951" s="775">
        <f t="shared" si="3675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7"/>
        <v>0</v>
      </c>
      <c r="CA951" s="582">
        <f t="shared" si="3568"/>
        <v>0</v>
      </c>
      <c r="CB951" s="582">
        <f t="shared" si="3569"/>
        <v>0</v>
      </c>
      <c r="CC951" s="582">
        <f t="shared" si="3570"/>
        <v>0</v>
      </c>
      <c r="CD951" s="988">
        <f t="shared" si="3597"/>
        <v>0</v>
      </c>
      <c r="CE951" s="989">
        <f t="shared" si="3663"/>
        <v>0</v>
      </c>
      <c r="CF951" s="989">
        <f t="shared" si="3663"/>
        <v>0</v>
      </c>
      <c r="CG951" s="989">
        <f t="shared" si="3663"/>
        <v>0</v>
      </c>
      <c r="CH951" s="990">
        <f t="shared" si="3663"/>
        <v>0</v>
      </c>
      <c r="CI951" s="990">
        <f t="shared" si="3663"/>
        <v>0</v>
      </c>
      <c r="CJ951" s="989">
        <f t="shared" si="3663"/>
        <v>0</v>
      </c>
      <c r="CK951" s="989">
        <f t="shared" si="3663"/>
        <v>0</v>
      </c>
      <c r="CL951" s="989">
        <f t="shared" si="3663"/>
        <v>0</v>
      </c>
      <c r="CM951" s="988">
        <f t="shared" si="3663"/>
        <v>0</v>
      </c>
      <c r="CN951" s="533" t="str">
        <f t="shared" si="3572"/>
        <v/>
      </c>
      <c r="CO951" s="534" t="str">
        <f t="shared" si="3573"/>
        <v/>
      </c>
      <c r="CP951" s="535" t="str">
        <f t="shared" si="3574"/>
        <v/>
      </c>
      <c r="CQ951" s="535" t="str">
        <f t="shared" si="3575"/>
        <v/>
      </c>
      <c r="CR951" s="535">
        <f t="shared" si="3576"/>
        <v>0</v>
      </c>
      <c r="CS951" s="535">
        <f t="shared" si="3577"/>
        <v>0</v>
      </c>
      <c r="CT951" s="535">
        <f t="shared" si="3578"/>
        <v>0</v>
      </c>
      <c r="CU951" s="536">
        <f t="shared" si="3579"/>
        <v>0</v>
      </c>
      <c r="CV951" s="536">
        <f t="shared" si="3580"/>
        <v>0</v>
      </c>
      <c r="CW951" s="536">
        <f t="shared" si="3581"/>
        <v>0</v>
      </c>
      <c r="CX951" s="535">
        <f t="shared" si="3582"/>
        <v>0</v>
      </c>
      <c r="CY951" s="535">
        <f t="shared" si="3583"/>
        <v>0</v>
      </c>
      <c r="CZ951" s="535">
        <f t="shared" si="3584"/>
        <v>0</v>
      </c>
      <c r="DA951" s="535">
        <f t="shared" si="3585"/>
        <v>0</v>
      </c>
      <c r="DB951" s="535" t="str">
        <f t="shared" si="3586"/>
        <v/>
      </c>
      <c r="DC951" s="534" t="str">
        <f t="shared" si="3587"/>
        <v/>
      </c>
      <c r="DD951" s="533" t="str">
        <f t="shared" si="3588"/>
        <v/>
      </c>
      <c r="DE951" s="635">
        <f t="shared" si="3589"/>
        <v>10</v>
      </c>
      <c r="DF951" s="95">
        <f t="shared" si="3590"/>
        <v>10</v>
      </c>
      <c r="DG951" s="95">
        <f t="shared" si="3591"/>
        <v>10</v>
      </c>
      <c r="DH951" s="95">
        <f t="shared" si="3592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6">SUM(B400)</f>
        <v>0</v>
      </c>
      <c r="C952" s="775">
        <f t="shared" si="3676"/>
        <v>0</v>
      </c>
      <c r="D952" s="775">
        <f t="shared" si="3676"/>
        <v>0</v>
      </c>
      <c r="E952" s="775">
        <f t="shared" si="3676"/>
        <v>0</v>
      </c>
      <c r="F952" s="775">
        <f t="shared" si="3676"/>
        <v>0</v>
      </c>
      <c r="G952" s="775">
        <f t="shared" si="3676"/>
        <v>0</v>
      </c>
      <c r="H952" s="775">
        <f t="shared" si="3676"/>
        <v>0</v>
      </c>
      <c r="I952" s="775">
        <f t="shared" si="3676"/>
        <v>0</v>
      </c>
      <c r="J952" s="775">
        <f t="shared" si="3676"/>
        <v>0</v>
      </c>
      <c r="K952" s="775">
        <f t="shared" si="3676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7">SUM(T400)</f>
        <v>0</v>
      </c>
      <c r="U952" s="775">
        <f t="shared" si="3677"/>
        <v>0</v>
      </c>
      <c r="V952" s="775">
        <f t="shared" si="3677"/>
        <v>0</v>
      </c>
      <c r="W952" s="775">
        <f t="shared" si="3677"/>
        <v>0</v>
      </c>
      <c r="X952" s="775">
        <f t="shared" si="3677"/>
        <v>0</v>
      </c>
      <c r="Y952" s="775">
        <f t="shared" si="3677"/>
        <v>0</v>
      </c>
      <c r="Z952" s="775">
        <f t="shared" si="3677"/>
        <v>0</v>
      </c>
      <c r="AA952" s="775">
        <f t="shared" si="3677"/>
        <v>0</v>
      </c>
      <c r="AB952" s="775">
        <f t="shared" si="3677"/>
        <v>0</v>
      </c>
      <c r="AC952" s="775">
        <f t="shared" si="3677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8">SUM(AL400)</f>
        <v>0</v>
      </c>
      <c r="AM952" s="775">
        <f t="shared" si="3678"/>
        <v>0</v>
      </c>
      <c r="AN952" s="775">
        <f t="shared" si="3678"/>
        <v>0</v>
      </c>
      <c r="AO952" s="775">
        <f t="shared" si="3678"/>
        <v>0</v>
      </c>
      <c r="AP952" s="775">
        <f t="shared" si="3678"/>
        <v>0</v>
      </c>
      <c r="AQ952" s="775">
        <f t="shared" si="3678"/>
        <v>0</v>
      </c>
      <c r="AR952" s="775">
        <f t="shared" si="3678"/>
        <v>0</v>
      </c>
      <c r="AS952" s="775">
        <f t="shared" si="3678"/>
        <v>0</v>
      </c>
      <c r="AT952" s="775">
        <f t="shared" si="3678"/>
        <v>0</v>
      </c>
      <c r="AU952" s="775">
        <f t="shared" si="3678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79">SUM(BD400)</f>
        <v>0</v>
      </c>
      <c r="BE952" s="775">
        <f t="shared" si="3679"/>
        <v>0</v>
      </c>
      <c r="BF952" s="775">
        <f t="shared" si="3679"/>
        <v>0</v>
      </c>
      <c r="BG952" s="775">
        <f t="shared" si="3679"/>
        <v>0</v>
      </c>
      <c r="BH952" s="775">
        <f t="shared" si="3679"/>
        <v>0</v>
      </c>
      <c r="BI952" s="775">
        <f t="shared" si="3679"/>
        <v>0</v>
      </c>
      <c r="BJ952" s="775">
        <f t="shared" si="3679"/>
        <v>0</v>
      </c>
      <c r="BK952" s="775">
        <f t="shared" si="3679"/>
        <v>0</v>
      </c>
      <c r="BL952" s="775">
        <f t="shared" si="3679"/>
        <v>0</v>
      </c>
      <c r="BM952" s="775">
        <f t="shared" si="3679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7"/>
        <v>0</v>
      </c>
      <c r="CA952" s="582">
        <f t="shared" si="3568"/>
        <v>0</v>
      </c>
      <c r="CB952" s="582">
        <f t="shared" si="3569"/>
        <v>0</v>
      </c>
      <c r="CC952" s="582">
        <f t="shared" si="3570"/>
        <v>0</v>
      </c>
      <c r="CD952" s="988">
        <f t="shared" si="3597"/>
        <v>0</v>
      </c>
      <c r="CE952" s="989">
        <f t="shared" si="3663"/>
        <v>0</v>
      </c>
      <c r="CF952" s="989">
        <f t="shared" si="3663"/>
        <v>0</v>
      </c>
      <c r="CG952" s="989">
        <f t="shared" si="3663"/>
        <v>0</v>
      </c>
      <c r="CH952" s="990">
        <f t="shared" si="3663"/>
        <v>0</v>
      </c>
      <c r="CI952" s="990">
        <f t="shared" si="3663"/>
        <v>0</v>
      </c>
      <c r="CJ952" s="989">
        <f t="shared" si="3663"/>
        <v>0</v>
      </c>
      <c r="CK952" s="989">
        <f t="shared" si="3663"/>
        <v>0</v>
      </c>
      <c r="CL952" s="989">
        <f t="shared" si="3663"/>
        <v>0</v>
      </c>
      <c r="CM952" s="988">
        <f t="shared" si="3663"/>
        <v>0</v>
      </c>
      <c r="CN952" s="533" t="str">
        <f t="shared" si="3572"/>
        <v/>
      </c>
      <c r="CO952" s="534" t="str">
        <f t="shared" si="3573"/>
        <v/>
      </c>
      <c r="CP952" s="535" t="str">
        <f t="shared" si="3574"/>
        <v/>
      </c>
      <c r="CQ952" s="535" t="str">
        <f t="shared" si="3575"/>
        <v/>
      </c>
      <c r="CR952" s="535">
        <f t="shared" si="3576"/>
        <v>0</v>
      </c>
      <c r="CS952" s="535">
        <f t="shared" si="3577"/>
        <v>0</v>
      </c>
      <c r="CT952" s="535">
        <f t="shared" si="3578"/>
        <v>0</v>
      </c>
      <c r="CU952" s="536">
        <f t="shared" si="3579"/>
        <v>0</v>
      </c>
      <c r="CV952" s="536">
        <f t="shared" si="3580"/>
        <v>0</v>
      </c>
      <c r="CW952" s="536">
        <f t="shared" si="3581"/>
        <v>0</v>
      </c>
      <c r="CX952" s="535">
        <f t="shared" si="3582"/>
        <v>0</v>
      </c>
      <c r="CY952" s="535">
        <f t="shared" si="3583"/>
        <v>0</v>
      </c>
      <c r="CZ952" s="535">
        <f t="shared" si="3584"/>
        <v>0</v>
      </c>
      <c r="DA952" s="535">
        <f t="shared" si="3585"/>
        <v>0</v>
      </c>
      <c r="DB952" s="535" t="str">
        <f t="shared" si="3586"/>
        <v/>
      </c>
      <c r="DC952" s="534" t="str">
        <f t="shared" si="3587"/>
        <v/>
      </c>
      <c r="DD952" s="533" t="str">
        <f t="shared" si="3588"/>
        <v/>
      </c>
      <c r="DE952" s="635">
        <f t="shared" si="3589"/>
        <v>10</v>
      </c>
      <c r="DF952" s="95">
        <f t="shared" si="3590"/>
        <v>10</v>
      </c>
      <c r="DG952" s="95">
        <f t="shared" si="3591"/>
        <v>10</v>
      </c>
      <c r="DH952" s="95">
        <f t="shared" si="3592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0">SUM(B403)</f>
        <v>0</v>
      </c>
      <c r="C953" s="775">
        <f t="shared" si="3680"/>
        <v>0</v>
      </c>
      <c r="D953" s="775">
        <f t="shared" si="3680"/>
        <v>0</v>
      </c>
      <c r="E953" s="775">
        <f t="shared" si="3680"/>
        <v>0</v>
      </c>
      <c r="F953" s="775">
        <f t="shared" si="3680"/>
        <v>0</v>
      </c>
      <c r="G953" s="775">
        <f t="shared" si="3680"/>
        <v>0</v>
      </c>
      <c r="H953" s="775">
        <f t="shared" si="3680"/>
        <v>0</v>
      </c>
      <c r="I953" s="775">
        <f t="shared" si="3680"/>
        <v>0</v>
      </c>
      <c r="J953" s="775">
        <f t="shared" si="3680"/>
        <v>0</v>
      </c>
      <c r="K953" s="775">
        <f t="shared" si="3680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1">SUM(T403)</f>
        <v>0</v>
      </c>
      <c r="U953" s="775">
        <f t="shared" si="3681"/>
        <v>0</v>
      </c>
      <c r="V953" s="775">
        <f t="shared" si="3681"/>
        <v>0</v>
      </c>
      <c r="W953" s="775">
        <f t="shared" si="3681"/>
        <v>0</v>
      </c>
      <c r="X953" s="775">
        <f t="shared" si="3681"/>
        <v>0</v>
      </c>
      <c r="Y953" s="775">
        <f t="shared" si="3681"/>
        <v>0</v>
      </c>
      <c r="Z953" s="775">
        <f t="shared" si="3681"/>
        <v>0</v>
      </c>
      <c r="AA953" s="775">
        <f t="shared" si="3681"/>
        <v>0</v>
      </c>
      <c r="AB953" s="775">
        <f t="shared" si="3681"/>
        <v>0</v>
      </c>
      <c r="AC953" s="775">
        <f t="shared" si="3681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2">SUM(AL403)</f>
        <v>0</v>
      </c>
      <c r="AM953" s="775">
        <f t="shared" si="3682"/>
        <v>0</v>
      </c>
      <c r="AN953" s="775">
        <f t="shared" si="3682"/>
        <v>0</v>
      </c>
      <c r="AO953" s="775">
        <f t="shared" si="3682"/>
        <v>0</v>
      </c>
      <c r="AP953" s="775">
        <f t="shared" si="3682"/>
        <v>0</v>
      </c>
      <c r="AQ953" s="775">
        <f t="shared" si="3682"/>
        <v>0</v>
      </c>
      <c r="AR953" s="775">
        <f t="shared" si="3682"/>
        <v>0</v>
      </c>
      <c r="AS953" s="775">
        <f t="shared" si="3682"/>
        <v>0</v>
      </c>
      <c r="AT953" s="775">
        <f t="shared" si="3682"/>
        <v>0</v>
      </c>
      <c r="AU953" s="775">
        <f t="shared" si="3682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3">SUM(BD403)</f>
        <v>0</v>
      </c>
      <c r="BE953" s="775">
        <f t="shared" si="3683"/>
        <v>0</v>
      </c>
      <c r="BF953" s="775">
        <f t="shared" si="3683"/>
        <v>0</v>
      </c>
      <c r="BG953" s="775">
        <f t="shared" si="3683"/>
        <v>0</v>
      </c>
      <c r="BH953" s="775">
        <f t="shared" si="3683"/>
        <v>0</v>
      </c>
      <c r="BI953" s="775">
        <f t="shared" si="3683"/>
        <v>0</v>
      </c>
      <c r="BJ953" s="775">
        <f t="shared" si="3683"/>
        <v>0</v>
      </c>
      <c r="BK953" s="775">
        <f t="shared" si="3683"/>
        <v>0</v>
      </c>
      <c r="BL953" s="775">
        <f t="shared" si="3683"/>
        <v>0</v>
      </c>
      <c r="BM953" s="775">
        <f t="shared" si="3683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7"/>
        <v>0</v>
      </c>
      <c r="CA953" s="582">
        <f t="shared" si="3568"/>
        <v>0</v>
      </c>
      <c r="CB953" s="582">
        <f t="shared" si="3569"/>
        <v>0</v>
      </c>
      <c r="CC953" s="582">
        <f t="shared" si="3570"/>
        <v>0</v>
      </c>
      <c r="CD953" s="988">
        <f t="shared" si="3597"/>
        <v>0</v>
      </c>
      <c r="CE953" s="989">
        <f t="shared" si="3663"/>
        <v>0</v>
      </c>
      <c r="CF953" s="989">
        <f t="shared" si="3663"/>
        <v>0</v>
      </c>
      <c r="CG953" s="989">
        <f t="shared" si="3663"/>
        <v>0</v>
      </c>
      <c r="CH953" s="990">
        <f t="shared" si="3663"/>
        <v>0</v>
      </c>
      <c r="CI953" s="990">
        <f t="shared" si="3663"/>
        <v>0</v>
      </c>
      <c r="CJ953" s="989">
        <f t="shared" si="3663"/>
        <v>0</v>
      </c>
      <c r="CK953" s="989">
        <f t="shared" si="3663"/>
        <v>0</v>
      </c>
      <c r="CL953" s="989">
        <f t="shared" si="3663"/>
        <v>0</v>
      </c>
      <c r="CM953" s="988">
        <f t="shared" si="3663"/>
        <v>0</v>
      </c>
      <c r="CN953" s="533" t="str">
        <f t="shared" si="3572"/>
        <v/>
      </c>
      <c r="CO953" s="534" t="str">
        <f t="shared" si="3573"/>
        <v/>
      </c>
      <c r="CP953" s="535" t="str">
        <f t="shared" si="3574"/>
        <v/>
      </c>
      <c r="CQ953" s="535" t="str">
        <f t="shared" si="3575"/>
        <v/>
      </c>
      <c r="CR953" s="535">
        <f t="shared" si="3576"/>
        <v>0</v>
      </c>
      <c r="CS953" s="535">
        <f t="shared" si="3577"/>
        <v>0</v>
      </c>
      <c r="CT953" s="535">
        <f t="shared" si="3578"/>
        <v>0</v>
      </c>
      <c r="CU953" s="536">
        <f t="shared" si="3579"/>
        <v>0</v>
      </c>
      <c r="CV953" s="536">
        <f t="shared" si="3580"/>
        <v>0</v>
      </c>
      <c r="CW953" s="536">
        <f t="shared" si="3581"/>
        <v>0</v>
      </c>
      <c r="CX953" s="535">
        <f t="shared" si="3582"/>
        <v>0</v>
      </c>
      <c r="CY953" s="535">
        <f t="shared" si="3583"/>
        <v>0</v>
      </c>
      <c r="CZ953" s="535">
        <f t="shared" si="3584"/>
        <v>0</v>
      </c>
      <c r="DA953" s="535">
        <f t="shared" si="3585"/>
        <v>0</v>
      </c>
      <c r="DB953" s="535" t="str">
        <f t="shared" si="3586"/>
        <v/>
      </c>
      <c r="DC953" s="534" t="str">
        <f t="shared" si="3587"/>
        <v/>
      </c>
      <c r="DD953" s="533" t="str">
        <f t="shared" si="3588"/>
        <v/>
      </c>
      <c r="DE953" s="635">
        <f t="shared" si="3589"/>
        <v>10</v>
      </c>
      <c r="DF953" s="95">
        <f t="shared" si="3590"/>
        <v>10</v>
      </c>
      <c r="DG953" s="95">
        <f t="shared" si="3591"/>
        <v>10</v>
      </c>
      <c r="DH953" s="95">
        <f t="shared" si="3592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4">SUM(B406)</f>
        <v>0</v>
      </c>
      <c r="C954" s="775">
        <f t="shared" si="3684"/>
        <v>0</v>
      </c>
      <c r="D954" s="775">
        <f t="shared" si="3684"/>
        <v>0</v>
      </c>
      <c r="E954" s="775">
        <f t="shared" si="3684"/>
        <v>0</v>
      </c>
      <c r="F954" s="775">
        <f t="shared" si="3684"/>
        <v>0</v>
      </c>
      <c r="G954" s="775">
        <f t="shared" si="3684"/>
        <v>0</v>
      </c>
      <c r="H954" s="775">
        <f t="shared" si="3684"/>
        <v>0</v>
      </c>
      <c r="I954" s="775">
        <f t="shared" si="3684"/>
        <v>0</v>
      </c>
      <c r="J954" s="775">
        <f t="shared" si="3684"/>
        <v>0</v>
      </c>
      <c r="K954" s="775">
        <f t="shared" si="3684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5">SUM(T406)</f>
        <v>0</v>
      </c>
      <c r="U954" s="775">
        <f t="shared" si="3685"/>
        <v>0</v>
      </c>
      <c r="V954" s="775">
        <f t="shared" si="3685"/>
        <v>0</v>
      </c>
      <c r="W954" s="775">
        <f t="shared" si="3685"/>
        <v>0</v>
      </c>
      <c r="X954" s="775">
        <f t="shared" si="3685"/>
        <v>0</v>
      </c>
      <c r="Y954" s="775">
        <f t="shared" si="3685"/>
        <v>0</v>
      </c>
      <c r="Z954" s="775">
        <f t="shared" si="3685"/>
        <v>0</v>
      </c>
      <c r="AA954" s="775">
        <f t="shared" si="3685"/>
        <v>0</v>
      </c>
      <c r="AB954" s="775">
        <f t="shared" si="3685"/>
        <v>0</v>
      </c>
      <c r="AC954" s="775">
        <f t="shared" si="3685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6">SUM(AL406)</f>
        <v>0</v>
      </c>
      <c r="AM954" s="775">
        <f t="shared" si="3686"/>
        <v>0</v>
      </c>
      <c r="AN954" s="775">
        <f t="shared" si="3686"/>
        <v>0</v>
      </c>
      <c r="AO954" s="775">
        <f t="shared" si="3686"/>
        <v>0</v>
      </c>
      <c r="AP954" s="775">
        <f t="shared" si="3686"/>
        <v>0</v>
      </c>
      <c r="AQ954" s="775">
        <f t="shared" si="3686"/>
        <v>0</v>
      </c>
      <c r="AR954" s="775">
        <f t="shared" si="3686"/>
        <v>0</v>
      </c>
      <c r="AS954" s="775">
        <f t="shared" si="3686"/>
        <v>0</v>
      </c>
      <c r="AT954" s="775">
        <f t="shared" si="3686"/>
        <v>0</v>
      </c>
      <c r="AU954" s="775">
        <f t="shared" si="3686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7">SUM(BD406)</f>
        <v>0</v>
      </c>
      <c r="BE954" s="775">
        <f t="shared" si="3687"/>
        <v>0</v>
      </c>
      <c r="BF954" s="775">
        <f t="shared" si="3687"/>
        <v>0</v>
      </c>
      <c r="BG954" s="775">
        <f t="shared" si="3687"/>
        <v>0</v>
      </c>
      <c r="BH954" s="775">
        <f t="shared" si="3687"/>
        <v>0</v>
      </c>
      <c r="BI954" s="775">
        <f t="shared" si="3687"/>
        <v>0</v>
      </c>
      <c r="BJ954" s="775">
        <f t="shared" si="3687"/>
        <v>0</v>
      </c>
      <c r="BK954" s="775">
        <f t="shared" si="3687"/>
        <v>0</v>
      </c>
      <c r="BL954" s="775">
        <f t="shared" si="3687"/>
        <v>0</v>
      </c>
      <c r="BM954" s="775">
        <f t="shared" si="3687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7"/>
        <v>0</v>
      </c>
      <c r="CA954" s="582">
        <f t="shared" si="3568"/>
        <v>0</v>
      </c>
      <c r="CB954" s="582">
        <f t="shared" si="3569"/>
        <v>0</v>
      </c>
      <c r="CC954" s="582">
        <f t="shared" si="3570"/>
        <v>0</v>
      </c>
      <c r="CD954" s="988">
        <f t="shared" si="3597"/>
        <v>0</v>
      </c>
      <c r="CE954" s="989">
        <f t="shared" si="3663"/>
        <v>0</v>
      </c>
      <c r="CF954" s="989">
        <f t="shared" si="3663"/>
        <v>0</v>
      </c>
      <c r="CG954" s="989">
        <f t="shared" si="3663"/>
        <v>0</v>
      </c>
      <c r="CH954" s="990">
        <f t="shared" si="3663"/>
        <v>0</v>
      </c>
      <c r="CI954" s="990">
        <f t="shared" si="3663"/>
        <v>0</v>
      </c>
      <c r="CJ954" s="989">
        <f t="shared" si="3663"/>
        <v>0</v>
      </c>
      <c r="CK954" s="989">
        <f t="shared" si="3663"/>
        <v>0</v>
      </c>
      <c r="CL954" s="989">
        <f t="shared" si="3663"/>
        <v>0</v>
      </c>
      <c r="CM954" s="988">
        <f t="shared" si="3663"/>
        <v>0</v>
      </c>
      <c r="CN954" s="533" t="str">
        <f t="shared" si="3572"/>
        <v/>
      </c>
      <c r="CO954" s="534" t="str">
        <f t="shared" si="3573"/>
        <v/>
      </c>
      <c r="CP954" s="535" t="str">
        <f t="shared" si="3574"/>
        <v/>
      </c>
      <c r="CQ954" s="535" t="str">
        <f t="shared" si="3575"/>
        <v/>
      </c>
      <c r="CR954" s="535">
        <f t="shared" si="3576"/>
        <v>0</v>
      </c>
      <c r="CS954" s="535">
        <f t="shared" si="3577"/>
        <v>0</v>
      </c>
      <c r="CT954" s="535">
        <f t="shared" si="3578"/>
        <v>0</v>
      </c>
      <c r="CU954" s="536">
        <f t="shared" si="3579"/>
        <v>0</v>
      </c>
      <c r="CV954" s="536">
        <f t="shared" si="3580"/>
        <v>0</v>
      </c>
      <c r="CW954" s="536">
        <f t="shared" si="3581"/>
        <v>0</v>
      </c>
      <c r="CX954" s="535">
        <f t="shared" si="3582"/>
        <v>0</v>
      </c>
      <c r="CY954" s="535">
        <f t="shared" si="3583"/>
        <v>0</v>
      </c>
      <c r="CZ954" s="535">
        <f t="shared" si="3584"/>
        <v>0</v>
      </c>
      <c r="DA954" s="535">
        <f t="shared" si="3585"/>
        <v>0</v>
      </c>
      <c r="DB954" s="535" t="str">
        <f t="shared" si="3586"/>
        <v/>
      </c>
      <c r="DC954" s="534" t="str">
        <f t="shared" si="3587"/>
        <v/>
      </c>
      <c r="DD954" s="533" t="str">
        <f t="shared" si="3588"/>
        <v/>
      </c>
      <c r="DE954" s="635">
        <f t="shared" si="3589"/>
        <v>10</v>
      </c>
      <c r="DF954" s="95">
        <f t="shared" si="3590"/>
        <v>10</v>
      </c>
      <c r="DG954" s="95">
        <f t="shared" si="3591"/>
        <v>10</v>
      </c>
      <c r="DH954" s="95">
        <f t="shared" si="3592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8">SUM(B409)</f>
        <v>0</v>
      </c>
      <c r="C955" s="775">
        <f t="shared" si="3688"/>
        <v>0</v>
      </c>
      <c r="D955" s="775">
        <f t="shared" si="3688"/>
        <v>0</v>
      </c>
      <c r="E955" s="775">
        <f t="shared" si="3688"/>
        <v>0</v>
      </c>
      <c r="F955" s="775">
        <f t="shared" si="3688"/>
        <v>0</v>
      </c>
      <c r="G955" s="775">
        <f t="shared" si="3688"/>
        <v>0</v>
      </c>
      <c r="H955" s="775">
        <f t="shared" si="3688"/>
        <v>0</v>
      </c>
      <c r="I955" s="775">
        <f t="shared" si="3688"/>
        <v>0</v>
      </c>
      <c r="J955" s="775">
        <f t="shared" si="3688"/>
        <v>0</v>
      </c>
      <c r="K955" s="775">
        <f t="shared" si="3688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89">SUM(T409)</f>
        <v>0</v>
      </c>
      <c r="U955" s="775">
        <f t="shared" si="3689"/>
        <v>0</v>
      </c>
      <c r="V955" s="775">
        <f t="shared" si="3689"/>
        <v>0</v>
      </c>
      <c r="W955" s="775">
        <f t="shared" si="3689"/>
        <v>0</v>
      </c>
      <c r="X955" s="775">
        <f t="shared" si="3689"/>
        <v>0</v>
      </c>
      <c r="Y955" s="775">
        <f t="shared" si="3689"/>
        <v>0</v>
      </c>
      <c r="Z955" s="775">
        <f t="shared" si="3689"/>
        <v>0</v>
      </c>
      <c r="AA955" s="775">
        <f t="shared" si="3689"/>
        <v>0</v>
      </c>
      <c r="AB955" s="775">
        <f t="shared" si="3689"/>
        <v>0</v>
      </c>
      <c r="AC955" s="775">
        <f t="shared" si="3689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0">SUM(AL409)</f>
        <v>0</v>
      </c>
      <c r="AM955" s="775">
        <f t="shared" si="3690"/>
        <v>0</v>
      </c>
      <c r="AN955" s="775">
        <f t="shared" si="3690"/>
        <v>0</v>
      </c>
      <c r="AO955" s="775">
        <f t="shared" si="3690"/>
        <v>0</v>
      </c>
      <c r="AP955" s="775">
        <f t="shared" si="3690"/>
        <v>0</v>
      </c>
      <c r="AQ955" s="775">
        <f t="shared" si="3690"/>
        <v>0</v>
      </c>
      <c r="AR955" s="775">
        <f t="shared" si="3690"/>
        <v>0</v>
      </c>
      <c r="AS955" s="775">
        <f t="shared" si="3690"/>
        <v>0</v>
      </c>
      <c r="AT955" s="775">
        <f t="shared" si="3690"/>
        <v>0</v>
      </c>
      <c r="AU955" s="775">
        <f t="shared" si="3690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1">SUM(BD409)</f>
        <v>0</v>
      </c>
      <c r="BE955" s="775">
        <f t="shared" si="3691"/>
        <v>0</v>
      </c>
      <c r="BF955" s="775">
        <f t="shared" si="3691"/>
        <v>0</v>
      </c>
      <c r="BG955" s="775">
        <f t="shared" si="3691"/>
        <v>0</v>
      </c>
      <c r="BH955" s="775">
        <f t="shared" si="3691"/>
        <v>0</v>
      </c>
      <c r="BI955" s="775">
        <f t="shared" si="3691"/>
        <v>0</v>
      </c>
      <c r="BJ955" s="775">
        <f t="shared" si="3691"/>
        <v>0</v>
      </c>
      <c r="BK955" s="775">
        <f t="shared" si="3691"/>
        <v>0</v>
      </c>
      <c r="BL955" s="775">
        <f t="shared" si="3691"/>
        <v>0</v>
      </c>
      <c r="BM955" s="775">
        <f t="shared" si="3691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7"/>
        <v>0</v>
      </c>
      <c r="CA955" s="582">
        <f t="shared" si="3568"/>
        <v>0</v>
      </c>
      <c r="CB955" s="582">
        <f t="shared" si="3569"/>
        <v>0</v>
      </c>
      <c r="CC955" s="582">
        <f t="shared" si="3570"/>
        <v>0</v>
      </c>
      <c r="CD955" s="988">
        <f t="shared" si="3597"/>
        <v>0</v>
      </c>
      <c r="CE955" s="989">
        <f t="shared" si="3663"/>
        <v>0</v>
      </c>
      <c r="CF955" s="989">
        <f t="shared" si="3663"/>
        <v>0</v>
      </c>
      <c r="CG955" s="989">
        <f t="shared" si="3663"/>
        <v>0</v>
      </c>
      <c r="CH955" s="990">
        <f t="shared" si="3663"/>
        <v>0</v>
      </c>
      <c r="CI955" s="990">
        <f t="shared" si="3663"/>
        <v>0</v>
      </c>
      <c r="CJ955" s="989">
        <f t="shared" si="3663"/>
        <v>0</v>
      </c>
      <c r="CK955" s="989">
        <f t="shared" si="3663"/>
        <v>0</v>
      </c>
      <c r="CL955" s="989">
        <f t="shared" si="3663"/>
        <v>0</v>
      </c>
      <c r="CM955" s="988">
        <f t="shared" si="3663"/>
        <v>0</v>
      </c>
      <c r="CN955" s="533" t="str">
        <f t="shared" si="3572"/>
        <v/>
      </c>
      <c r="CO955" s="534" t="str">
        <f t="shared" si="3573"/>
        <v/>
      </c>
      <c r="CP955" s="535" t="str">
        <f t="shared" si="3574"/>
        <v/>
      </c>
      <c r="CQ955" s="535" t="str">
        <f t="shared" si="3575"/>
        <v/>
      </c>
      <c r="CR955" s="535">
        <f t="shared" si="3576"/>
        <v>0</v>
      </c>
      <c r="CS955" s="535">
        <f t="shared" si="3577"/>
        <v>0</v>
      </c>
      <c r="CT955" s="535">
        <f t="shared" si="3578"/>
        <v>0</v>
      </c>
      <c r="CU955" s="536">
        <f t="shared" si="3579"/>
        <v>0</v>
      </c>
      <c r="CV955" s="536">
        <f t="shared" si="3580"/>
        <v>0</v>
      </c>
      <c r="CW955" s="536">
        <f t="shared" si="3581"/>
        <v>0</v>
      </c>
      <c r="CX955" s="535">
        <f t="shared" si="3582"/>
        <v>0</v>
      </c>
      <c r="CY955" s="535">
        <f t="shared" si="3583"/>
        <v>0</v>
      </c>
      <c r="CZ955" s="535">
        <f t="shared" si="3584"/>
        <v>0</v>
      </c>
      <c r="DA955" s="535">
        <f t="shared" si="3585"/>
        <v>0</v>
      </c>
      <c r="DB955" s="535" t="str">
        <f t="shared" si="3586"/>
        <v/>
      </c>
      <c r="DC955" s="534" t="str">
        <f t="shared" si="3587"/>
        <v/>
      </c>
      <c r="DD955" s="533" t="str">
        <f t="shared" si="3588"/>
        <v/>
      </c>
      <c r="DE955" s="635">
        <f t="shared" si="3589"/>
        <v>10</v>
      </c>
      <c r="DF955" s="95">
        <f t="shared" si="3590"/>
        <v>10</v>
      </c>
      <c r="DG955" s="95">
        <f t="shared" si="3591"/>
        <v>10</v>
      </c>
      <c r="DH955" s="95">
        <f t="shared" si="3592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2">SUM(B412)</f>
        <v>0</v>
      </c>
      <c r="C956" s="775">
        <f t="shared" si="3692"/>
        <v>0</v>
      </c>
      <c r="D956" s="775">
        <f t="shared" si="3692"/>
        <v>0</v>
      </c>
      <c r="E956" s="775">
        <f t="shared" si="3692"/>
        <v>0</v>
      </c>
      <c r="F956" s="775">
        <f t="shared" si="3692"/>
        <v>0</v>
      </c>
      <c r="G956" s="775">
        <f t="shared" si="3692"/>
        <v>0</v>
      </c>
      <c r="H956" s="775">
        <f t="shared" si="3692"/>
        <v>0</v>
      </c>
      <c r="I956" s="775">
        <f t="shared" si="3692"/>
        <v>0</v>
      </c>
      <c r="J956" s="775">
        <f t="shared" si="3692"/>
        <v>0</v>
      </c>
      <c r="K956" s="775">
        <f t="shared" si="3692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3">SUM(T412)</f>
        <v>0</v>
      </c>
      <c r="U956" s="775">
        <f t="shared" si="3693"/>
        <v>0</v>
      </c>
      <c r="V956" s="775">
        <f t="shared" si="3693"/>
        <v>0</v>
      </c>
      <c r="W956" s="775">
        <f t="shared" si="3693"/>
        <v>0</v>
      </c>
      <c r="X956" s="775">
        <f t="shared" si="3693"/>
        <v>0</v>
      </c>
      <c r="Y956" s="775">
        <f t="shared" si="3693"/>
        <v>0</v>
      </c>
      <c r="Z956" s="775">
        <f t="shared" si="3693"/>
        <v>0</v>
      </c>
      <c r="AA956" s="775">
        <f t="shared" si="3693"/>
        <v>0</v>
      </c>
      <c r="AB956" s="775">
        <f t="shared" si="3693"/>
        <v>0</v>
      </c>
      <c r="AC956" s="775">
        <f t="shared" si="3693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4">SUM(AL412)</f>
        <v>0</v>
      </c>
      <c r="AM956" s="775">
        <f t="shared" si="3694"/>
        <v>0</v>
      </c>
      <c r="AN956" s="775">
        <f t="shared" si="3694"/>
        <v>0</v>
      </c>
      <c r="AO956" s="775">
        <f t="shared" si="3694"/>
        <v>0</v>
      </c>
      <c r="AP956" s="775">
        <f t="shared" si="3694"/>
        <v>0</v>
      </c>
      <c r="AQ956" s="775">
        <f t="shared" si="3694"/>
        <v>0</v>
      </c>
      <c r="AR956" s="775">
        <f t="shared" si="3694"/>
        <v>0</v>
      </c>
      <c r="AS956" s="775">
        <f t="shared" si="3694"/>
        <v>0</v>
      </c>
      <c r="AT956" s="775">
        <f t="shared" si="3694"/>
        <v>0</v>
      </c>
      <c r="AU956" s="775">
        <f t="shared" si="3694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5">SUM(BD412)</f>
        <v>0</v>
      </c>
      <c r="BE956" s="775">
        <f t="shared" si="3695"/>
        <v>0</v>
      </c>
      <c r="BF956" s="775">
        <f t="shared" si="3695"/>
        <v>0</v>
      </c>
      <c r="BG956" s="775">
        <f t="shared" si="3695"/>
        <v>0</v>
      </c>
      <c r="BH956" s="775">
        <f t="shared" si="3695"/>
        <v>0</v>
      </c>
      <c r="BI956" s="775">
        <f t="shared" si="3695"/>
        <v>0</v>
      </c>
      <c r="BJ956" s="775">
        <f t="shared" si="3695"/>
        <v>0</v>
      </c>
      <c r="BK956" s="775">
        <f t="shared" si="3695"/>
        <v>0</v>
      </c>
      <c r="BL956" s="775">
        <f t="shared" si="3695"/>
        <v>0</v>
      </c>
      <c r="BM956" s="775">
        <f t="shared" si="3695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7"/>
        <v>0</v>
      </c>
      <c r="CA956" s="582">
        <f t="shared" si="3568"/>
        <v>0</v>
      </c>
      <c r="CB956" s="582">
        <f t="shared" si="3569"/>
        <v>0</v>
      </c>
      <c r="CC956" s="582">
        <f t="shared" si="3570"/>
        <v>0</v>
      </c>
      <c r="CD956" s="988">
        <f t="shared" si="3597"/>
        <v>0</v>
      </c>
      <c r="CE956" s="989">
        <f t="shared" si="3663"/>
        <v>0</v>
      </c>
      <c r="CF956" s="989">
        <f t="shared" si="3663"/>
        <v>0</v>
      </c>
      <c r="CG956" s="989">
        <f t="shared" si="3663"/>
        <v>0</v>
      </c>
      <c r="CH956" s="990">
        <f t="shared" si="3663"/>
        <v>0</v>
      </c>
      <c r="CI956" s="990">
        <f t="shared" si="3663"/>
        <v>0</v>
      </c>
      <c r="CJ956" s="989">
        <f t="shared" si="3663"/>
        <v>0</v>
      </c>
      <c r="CK956" s="989">
        <f t="shared" si="3663"/>
        <v>0</v>
      </c>
      <c r="CL956" s="989">
        <f t="shared" si="3663"/>
        <v>0</v>
      </c>
      <c r="CM956" s="988">
        <f t="shared" si="3663"/>
        <v>0</v>
      </c>
      <c r="CN956" s="533" t="str">
        <f t="shared" si="3572"/>
        <v/>
      </c>
      <c r="CO956" s="534" t="str">
        <f t="shared" si="3573"/>
        <v/>
      </c>
      <c r="CP956" s="535" t="str">
        <f t="shared" si="3574"/>
        <v/>
      </c>
      <c r="CQ956" s="535" t="str">
        <f t="shared" si="3575"/>
        <v/>
      </c>
      <c r="CR956" s="535">
        <f t="shared" si="3576"/>
        <v>0</v>
      </c>
      <c r="CS956" s="535">
        <f t="shared" si="3577"/>
        <v>0</v>
      </c>
      <c r="CT956" s="535">
        <f t="shared" si="3578"/>
        <v>0</v>
      </c>
      <c r="CU956" s="536">
        <f t="shared" si="3579"/>
        <v>0</v>
      </c>
      <c r="CV956" s="536">
        <f t="shared" si="3580"/>
        <v>0</v>
      </c>
      <c r="CW956" s="536">
        <f t="shared" si="3581"/>
        <v>0</v>
      </c>
      <c r="CX956" s="535">
        <f t="shared" si="3582"/>
        <v>0</v>
      </c>
      <c r="CY956" s="535">
        <f t="shared" si="3583"/>
        <v>0</v>
      </c>
      <c r="CZ956" s="535">
        <f t="shared" si="3584"/>
        <v>0</v>
      </c>
      <c r="DA956" s="535">
        <f t="shared" si="3585"/>
        <v>0</v>
      </c>
      <c r="DB956" s="535" t="str">
        <f t="shared" si="3586"/>
        <v/>
      </c>
      <c r="DC956" s="534" t="str">
        <f t="shared" si="3587"/>
        <v/>
      </c>
      <c r="DD956" s="533" t="str">
        <f t="shared" si="3588"/>
        <v/>
      </c>
      <c r="DE956" s="635">
        <f t="shared" si="3589"/>
        <v>10</v>
      </c>
      <c r="DF956" s="95">
        <f t="shared" si="3590"/>
        <v>10</v>
      </c>
      <c r="DG956" s="95">
        <f t="shared" si="3591"/>
        <v>10</v>
      </c>
      <c r="DH956" s="95">
        <f t="shared" si="3592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6">SUM(B415)</f>
        <v>0</v>
      </c>
      <c r="C957" s="775">
        <f t="shared" si="3696"/>
        <v>0</v>
      </c>
      <c r="D957" s="775">
        <f t="shared" si="3696"/>
        <v>0</v>
      </c>
      <c r="E957" s="775">
        <f t="shared" si="3696"/>
        <v>0</v>
      </c>
      <c r="F957" s="775">
        <f t="shared" si="3696"/>
        <v>0</v>
      </c>
      <c r="G957" s="775">
        <f t="shared" si="3696"/>
        <v>0</v>
      </c>
      <c r="H957" s="775">
        <f t="shared" si="3696"/>
        <v>0</v>
      </c>
      <c r="I957" s="775">
        <f t="shared" si="3696"/>
        <v>0</v>
      </c>
      <c r="J957" s="775">
        <f t="shared" si="3696"/>
        <v>0</v>
      </c>
      <c r="K957" s="775">
        <f t="shared" si="3696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7">SUM(T415)</f>
        <v>0</v>
      </c>
      <c r="U957" s="775">
        <f t="shared" si="3697"/>
        <v>0</v>
      </c>
      <c r="V957" s="775">
        <f t="shared" si="3697"/>
        <v>0</v>
      </c>
      <c r="W957" s="775">
        <f t="shared" si="3697"/>
        <v>0</v>
      </c>
      <c r="X957" s="775">
        <f t="shared" si="3697"/>
        <v>0</v>
      </c>
      <c r="Y957" s="775">
        <f t="shared" si="3697"/>
        <v>0</v>
      </c>
      <c r="Z957" s="775">
        <f t="shared" si="3697"/>
        <v>0</v>
      </c>
      <c r="AA957" s="775">
        <f t="shared" si="3697"/>
        <v>0</v>
      </c>
      <c r="AB957" s="775">
        <f t="shared" si="3697"/>
        <v>0</v>
      </c>
      <c r="AC957" s="775">
        <f t="shared" si="3697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8">SUM(AL415)</f>
        <v>0</v>
      </c>
      <c r="AM957" s="775">
        <f t="shared" si="3698"/>
        <v>0</v>
      </c>
      <c r="AN957" s="775">
        <f t="shared" si="3698"/>
        <v>0</v>
      </c>
      <c r="AO957" s="775">
        <f t="shared" si="3698"/>
        <v>0</v>
      </c>
      <c r="AP957" s="775">
        <f t="shared" si="3698"/>
        <v>0</v>
      </c>
      <c r="AQ957" s="775">
        <f t="shared" si="3698"/>
        <v>0</v>
      </c>
      <c r="AR957" s="775">
        <f t="shared" si="3698"/>
        <v>0</v>
      </c>
      <c r="AS957" s="775">
        <f t="shared" si="3698"/>
        <v>0</v>
      </c>
      <c r="AT957" s="775">
        <f t="shared" si="3698"/>
        <v>0</v>
      </c>
      <c r="AU957" s="775">
        <f t="shared" si="3698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99">SUM(BD415)</f>
        <v>0</v>
      </c>
      <c r="BE957" s="775">
        <f t="shared" si="3699"/>
        <v>0</v>
      </c>
      <c r="BF957" s="775">
        <f t="shared" si="3699"/>
        <v>0</v>
      </c>
      <c r="BG957" s="775">
        <f t="shared" si="3699"/>
        <v>0</v>
      </c>
      <c r="BH957" s="775">
        <f t="shared" si="3699"/>
        <v>0</v>
      </c>
      <c r="BI957" s="775">
        <f t="shared" si="3699"/>
        <v>0</v>
      </c>
      <c r="BJ957" s="775">
        <f t="shared" si="3699"/>
        <v>0</v>
      </c>
      <c r="BK957" s="775">
        <f t="shared" si="3699"/>
        <v>0</v>
      </c>
      <c r="BL957" s="775">
        <f t="shared" si="3699"/>
        <v>0</v>
      </c>
      <c r="BM957" s="775">
        <f t="shared" si="3699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7"/>
        <v>0</v>
      </c>
      <c r="CA957" s="582">
        <f t="shared" si="3568"/>
        <v>0</v>
      </c>
      <c r="CB957" s="582">
        <f t="shared" si="3569"/>
        <v>0</v>
      </c>
      <c r="CC957" s="582">
        <f t="shared" si="3570"/>
        <v>0</v>
      </c>
      <c r="CD957" s="988">
        <f t="shared" si="3597"/>
        <v>0</v>
      </c>
      <c r="CE957" s="989">
        <f t="shared" si="3663"/>
        <v>0</v>
      </c>
      <c r="CF957" s="989">
        <f t="shared" si="3663"/>
        <v>0</v>
      </c>
      <c r="CG957" s="989">
        <f t="shared" si="3663"/>
        <v>0</v>
      </c>
      <c r="CH957" s="990">
        <f t="shared" si="3663"/>
        <v>0</v>
      </c>
      <c r="CI957" s="990">
        <f t="shared" si="3663"/>
        <v>0</v>
      </c>
      <c r="CJ957" s="989">
        <f t="shared" si="3663"/>
        <v>0</v>
      </c>
      <c r="CK957" s="989">
        <f t="shared" si="3663"/>
        <v>0</v>
      </c>
      <c r="CL957" s="989">
        <f t="shared" si="3663"/>
        <v>0</v>
      </c>
      <c r="CM957" s="988">
        <f t="shared" si="3663"/>
        <v>0</v>
      </c>
      <c r="CN957" s="533" t="str">
        <f t="shared" si="3572"/>
        <v/>
      </c>
      <c r="CO957" s="534" t="str">
        <f t="shared" si="3573"/>
        <v/>
      </c>
      <c r="CP957" s="535" t="str">
        <f t="shared" si="3574"/>
        <v/>
      </c>
      <c r="CQ957" s="535" t="str">
        <f t="shared" si="3575"/>
        <v/>
      </c>
      <c r="CR957" s="535">
        <f t="shared" si="3576"/>
        <v>0</v>
      </c>
      <c r="CS957" s="535">
        <f t="shared" si="3577"/>
        <v>0</v>
      </c>
      <c r="CT957" s="535">
        <f t="shared" si="3578"/>
        <v>0</v>
      </c>
      <c r="CU957" s="536">
        <f t="shared" si="3579"/>
        <v>0</v>
      </c>
      <c r="CV957" s="536">
        <f t="shared" si="3580"/>
        <v>0</v>
      </c>
      <c r="CW957" s="536">
        <f t="shared" si="3581"/>
        <v>0</v>
      </c>
      <c r="CX957" s="535">
        <f t="shared" si="3582"/>
        <v>0</v>
      </c>
      <c r="CY957" s="535">
        <f t="shared" si="3583"/>
        <v>0</v>
      </c>
      <c r="CZ957" s="535">
        <f t="shared" si="3584"/>
        <v>0</v>
      </c>
      <c r="DA957" s="535">
        <f t="shared" si="3585"/>
        <v>0</v>
      </c>
      <c r="DB957" s="535" t="str">
        <f t="shared" si="3586"/>
        <v/>
      </c>
      <c r="DC957" s="534" t="str">
        <f t="shared" si="3587"/>
        <v/>
      </c>
      <c r="DD957" s="533" t="str">
        <f t="shared" si="3588"/>
        <v/>
      </c>
      <c r="DE957" s="635">
        <f t="shared" si="3589"/>
        <v>10</v>
      </c>
      <c r="DF957" s="95">
        <f t="shared" si="3590"/>
        <v>10</v>
      </c>
      <c r="DG957" s="95">
        <f t="shared" si="3591"/>
        <v>10</v>
      </c>
      <c r="DH957" s="95">
        <f t="shared" si="3592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0">SUM(B418)</f>
        <v>0</v>
      </c>
      <c r="C958" s="775">
        <f t="shared" si="3700"/>
        <v>0</v>
      </c>
      <c r="D958" s="775">
        <f t="shared" si="3700"/>
        <v>0</v>
      </c>
      <c r="E958" s="775">
        <f t="shared" si="3700"/>
        <v>0</v>
      </c>
      <c r="F958" s="775">
        <f t="shared" si="3700"/>
        <v>0</v>
      </c>
      <c r="G958" s="775">
        <f t="shared" si="3700"/>
        <v>0</v>
      </c>
      <c r="H958" s="775">
        <f t="shared" si="3700"/>
        <v>0</v>
      </c>
      <c r="I958" s="775">
        <f t="shared" si="3700"/>
        <v>0</v>
      </c>
      <c r="J958" s="775">
        <f t="shared" si="3700"/>
        <v>0</v>
      </c>
      <c r="K958" s="775">
        <f t="shared" si="3700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1">SUM(T418)</f>
        <v>0</v>
      </c>
      <c r="U958" s="775">
        <f t="shared" si="3701"/>
        <v>0</v>
      </c>
      <c r="V958" s="775">
        <f t="shared" si="3701"/>
        <v>0</v>
      </c>
      <c r="W958" s="775">
        <f t="shared" si="3701"/>
        <v>0</v>
      </c>
      <c r="X958" s="775">
        <f t="shared" si="3701"/>
        <v>0</v>
      </c>
      <c r="Y958" s="775">
        <f t="shared" si="3701"/>
        <v>0</v>
      </c>
      <c r="Z958" s="775">
        <f t="shared" si="3701"/>
        <v>0</v>
      </c>
      <c r="AA958" s="775">
        <f t="shared" si="3701"/>
        <v>0</v>
      </c>
      <c r="AB958" s="775">
        <f t="shared" si="3701"/>
        <v>0</v>
      </c>
      <c r="AC958" s="775">
        <f t="shared" si="3701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2">SUM(AL418)</f>
        <v>0</v>
      </c>
      <c r="AM958" s="775">
        <f t="shared" si="3702"/>
        <v>0</v>
      </c>
      <c r="AN958" s="775">
        <f t="shared" si="3702"/>
        <v>0</v>
      </c>
      <c r="AO958" s="775">
        <f t="shared" si="3702"/>
        <v>0</v>
      </c>
      <c r="AP958" s="775">
        <f t="shared" si="3702"/>
        <v>0</v>
      </c>
      <c r="AQ958" s="775">
        <f t="shared" si="3702"/>
        <v>0</v>
      </c>
      <c r="AR958" s="775">
        <f t="shared" si="3702"/>
        <v>0</v>
      </c>
      <c r="AS958" s="775">
        <f t="shared" si="3702"/>
        <v>0</v>
      </c>
      <c r="AT958" s="775">
        <f t="shared" si="3702"/>
        <v>0</v>
      </c>
      <c r="AU958" s="775">
        <f t="shared" si="3702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3">SUM(BD418)</f>
        <v>0</v>
      </c>
      <c r="BE958" s="775">
        <f t="shared" si="3703"/>
        <v>0</v>
      </c>
      <c r="BF958" s="775">
        <f t="shared" si="3703"/>
        <v>0</v>
      </c>
      <c r="BG958" s="775">
        <f t="shared" si="3703"/>
        <v>0</v>
      </c>
      <c r="BH958" s="775">
        <f t="shared" si="3703"/>
        <v>0</v>
      </c>
      <c r="BI958" s="775">
        <f t="shared" si="3703"/>
        <v>0</v>
      </c>
      <c r="BJ958" s="775">
        <f t="shared" si="3703"/>
        <v>0</v>
      </c>
      <c r="BK958" s="775">
        <f t="shared" si="3703"/>
        <v>0</v>
      </c>
      <c r="BL958" s="775">
        <f t="shared" si="3703"/>
        <v>0</v>
      </c>
      <c r="BM958" s="775">
        <f t="shared" si="3703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7"/>
        <v>0</v>
      </c>
      <c r="CA958" s="582">
        <f t="shared" si="3568"/>
        <v>0</v>
      </c>
      <c r="CB958" s="582">
        <f t="shared" si="3569"/>
        <v>0</v>
      </c>
      <c r="CC958" s="582">
        <f t="shared" si="3570"/>
        <v>0</v>
      </c>
      <c r="CD958" s="988">
        <f t="shared" si="3597"/>
        <v>0</v>
      </c>
      <c r="CE958" s="989">
        <f t="shared" si="3663"/>
        <v>0</v>
      </c>
      <c r="CF958" s="989">
        <f t="shared" si="3663"/>
        <v>0</v>
      </c>
      <c r="CG958" s="989">
        <f t="shared" si="3663"/>
        <v>0</v>
      </c>
      <c r="CH958" s="990">
        <f t="shared" si="3663"/>
        <v>0</v>
      </c>
      <c r="CI958" s="990">
        <f t="shared" si="3663"/>
        <v>0</v>
      </c>
      <c r="CJ958" s="989">
        <f t="shared" si="3663"/>
        <v>0</v>
      </c>
      <c r="CK958" s="989">
        <f t="shared" si="3663"/>
        <v>0</v>
      </c>
      <c r="CL958" s="989">
        <f t="shared" si="3663"/>
        <v>0</v>
      </c>
      <c r="CM958" s="988">
        <f t="shared" si="3663"/>
        <v>0</v>
      </c>
      <c r="CN958" s="533" t="str">
        <f t="shared" si="3572"/>
        <v/>
      </c>
      <c r="CO958" s="534" t="str">
        <f t="shared" si="3573"/>
        <v/>
      </c>
      <c r="CP958" s="535" t="str">
        <f t="shared" si="3574"/>
        <v/>
      </c>
      <c r="CQ958" s="535" t="str">
        <f t="shared" si="3575"/>
        <v/>
      </c>
      <c r="CR958" s="535">
        <f t="shared" si="3576"/>
        <v>0</v>
      </c>
      <c r="CS958" s="535">
        <f t="shared" si="3577"/>
        <v>0</v>
      </c>
      <c r="CT958" s="535">
        <f t="shared" si="3578"/>
        <v>0</v>
      </c>
      <c r="CU958" s="536">
        <f t="shared" si="3579"/>
        <v>0</v>
      </c>
      <c r="CV958" s="536">
        <f t="shared" si="3580"/>
        <v>0</v>
      </c>
      <c r="CW958" s="536">
        <f t="shared" si="3581"/>
        <v>0</v>
      </c>
      <c r="CX958" s="535">
        <f t="shared" si="3582"/>
        <v>0</v>
      </c>
      <c r="CY958" s="535">
        <f t="shared" si="3583"/>
        <v>0</v>
      </c>
      <c r="CZ958" s="535">
        <f t="shared" si="3584"/>
        <v>0</v>
      </c>
      <c r="DA958" s="535">
        <f t="shared" si="3585"/>
        <v>0</v>
      </c>
      <c r="DB958" s="535" t="str">
        <f t="shared" si="3586"/>
        <v/>
      </c>
      <c r="DC958" s="534" t="str">
        <f t="shared" si="3587"/>
        <v/>
      </c>
      <c r="DD958" s="533" t="str">
        <f t="shared" si="3588"/>
        <v/>
      </c>
      <c r="DE958" s="635">
        <f t="shared" si="3589"/>
        <v>10</v>
      </c>
      <c r="DF958" s="95">
        <f t="shared" si="3590"/>
        <v>10</v>
      </c>
      <c r="DG958" s="95">
        <f t="shared" si="3591"/>
        <v>10</v>
      </c>
      <c r="DH958" s="95">
        <f t="shared" si="3592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4">SUM(B422)</f>
        <v>0</v>
      </c>
      <c r="C959" s="775">
        <f t="shared" si="3704"/>
        <v>0</v>
      </c>
      <c r="D959" s="775">
        <f t="shared" si="3704"/>
        <v>0</v>
      </c>
      <c r="E959" s="775">
        <f t="shared" si="3704"/>
        <v>0</v>
      </c>
      <c r="F959" s="775">
        <f t="shared" si="3704"/>
        <v>0</v>
      </c>
      <c r="G959" s="775">
        <f t="shared" si="3704"/>
        <v>0</v>
      </c>
      <c r="H959" s="775">
        <f t="shared" si="3704"/>
        <v>0</v>
      </c>
      <c r="I959" s="775">
        <f t="shared" si="3704"/>
        <v>0</v>
      </c>
      <c r="J959" s="775">
        <f t="shared" si="3704"/>
        <v>0</v>
      </c>
      <c r="K959" s="775">
        <f t="shared" si="3704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5">SUM(T422)</f>
        <v>0</v>
      </c>
      <c r="U959" s="775">
        <f t="shared" si="3705"/>
        <v>0</v>
      </c>
      <c r="V959" s="775">
        <f t="shared" si="3705"/>
        <v>0</v>
      </c>
      <c r="W959" s="775">
        <f t="shared" si="3705"/>
        <v>0</v>
      </c>
      <c r="X959" s="775">
        <f t="shared" si="3705"/>
        <v>0</v>
      </c>
      <c r="Y959" s="775">
        <f t="shared" si="3705"/>
        <v>0</v>
      </c>
      <c r="Z959" s="775">
        <f t="shared" si="3705"/>
        <v>0</v>
      </c>
      <c r="AA959" s="775">
        <f t="shared" si="3705"/>
        <v>0</v>
      </c>
      <c r="AB959" s="775">
        <f t="shared" si="3705"/>
        <v>0</v>
      </c>
      <c r="AC959" s="775">
        <f t="shared" si="3705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6">SUM(AL422)</f>
        <v>0</v>
      </c>
      <c r="AM959" s="775">
        <f t="shared" si="3706"/>
        <v>0</v>
      </c>
      <c r="AN959" s="775">
        <f t="shared" si="3706"/>
        <v>0</v>
      </c>
      <c r="AO959" s="775">
        <f t="shared" si="3706"/>
        <v>0</v>
      </c>
      <c r="AP959" s="775">
        <f t="shared" si="3706"/>
        <v>0</v>
      </c>
      <c r="AQ959" s="775">
        <f t="shared" si="3706"/>
        <v>0</v>
      </c>
      <c r="AR959" s="775">
        <f t="shared" si="3706"/>
        <v>0</v>
      </c>
      <c r="AS959" s="775">
        <f t="shared" si="3706"/>
        <v>0</v>
      </c>
      <c r="AT959" s="775">
        <f t="shared" si="3706"/>
        <v>0</v>
      </c>
      <c r="AU959" s="775">
        <f t="shared" si="3706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7">SUM(BD422)</f>
        <v>0</v>
      </c>
      <c r="BE959" s="775">
        <f t="shared" si="3707"/>
        <v>0</v>
      </c>
      <c r="BF959" s="775">
        <f t="shared" si="3707"/>
        <v>0</v>
      </c>
      <c r="BG959" s="775">
        <f t="shared" si="3707"/>
        <v>0</v>
      </c>
      <c r="BH959" s="775">
        <f t="shared" si="3707"/>
        <v>0</v>
      </c>
      <c r="BI959" s="775">
        <f t="shared" si="3707"/>
        <v>0</v>
      </c>
      <c r="BJ959" s="775">
        <f t="shared" si="3707"/>
        <v>0</v>
      </c>
      <c r="BK959" s="775">
        <f t="shared" si="3707"/>
        <v>0</v>
      </c>
      <c r="BL959" s="775">
        <f t="shared" si="3707"/>
        <v>0</v>
      </c>
      <c r="BM959" s="775">
        <f t="shared" si="3707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7"/>
        <v>0</v>
      </c>
      <c r="CA959" s="582">
        <f t="shared" si="3568"/>
        <v>0</v>
      </c>
      <c r="CB959" s="582">
        <f t="shared" si="3569"/>
        <v>0</v>
      </c>
      <c r="CC959" s="582">
        <f t="shared" si="3570"/>
        <v>0</v>
      </c>
      <c r="CD959" s="988">
        <f t="shared" si="3597"/>
        <v>0</v>
      </c>
      <c r="CE959" s="989">
        <f t="shared" si="3663"/>
        <v>0</v>
      </c>
      <c r="CF959" s="989">
        <f t="shared" si="3663"/>
        <v>0</v>
      </c>
      <c r="CG959" s="989">
        <f t="shared" si="3663"/>
        <v>0</v>
      </c>
      <c r="CH959" s="990">
        <f t="shared" si="3663"/>
        <v>0</v>
      </c>
      <c r="CI959" s="990">
        <f t="shared" si="3663"/>
        <v>0</v>
      </c>
      <c r="CJ959" s="989">
        <f t="shared" si="3663"/>
        <v>0</v>
      </c>
      <c r="CK959" s="989">
        <f t="shared" si="3663"/>
        <v>0</v>
      </c>
      <c r="CL959" s="989">
        <f t="shared" si="3663"/>
        <v>0</v>
      </c>
      <c r="CM959" s="988">
        <f t="shared" si="3663"/>
        <v>0</v>
      </c>
      <c r="CN959" s="533" t="str">
        <f t="shared" si="3572"/>
        <v/>
      </c>
      <c r="CO959" s="534" t="str">
        <f t="shared" si="3573"/>
        <v/>
      </c>
      <c r="CP959" s="535" t="str">
        <f t="shared" si="3574"/>
        <v/>
      </c>
      <c r="CQ959" s="535" t="str">
        <f t="shared" si="3575"/>
        <v/>
      </c>
      <c r="CR959" s="535">
        <f t="shared" si="3576"/>
        <v>0</v>
      </c>
      <c r="CS959" s="535">
        <f t="shared" si="3577"/>
        <v>0</v>
      </c>
      <c r="CT959" s="535">
        <f t="shared" si="3578"/>
        <v>0</v>
      </c>
      <c r="CU959" s="536">
        <f t="shared" si="3579"/>
        <v>0</v>
      </c>
      <c r="CV959" s="536">
        <f t="shared" si="3580"/>
        <v>0</v>
      </c>
      <c r="CW959" s="536">
        <f t="shared" si="3581"/>
        <v>0</v>
      </c>
      <c r="CX959" s="535">
        <f t="shared" si="3582"/>
        <v>0</v>
      </c>
      <c r="CY959" s="535">
        <f t="shared" si="3583"/>
        <v>0</v>
      </c>
      <c r="CZ959" s="535">
        <f t="shared" si="3584"/>
        <v>0</v>
      </c>
      <c r="DA959" s="535">
        <f t="shared" si="3585"/>
        <v>0</v>
      </c>
      <c r="DB959" s="535" t="str">
        <f t="shared" si="3586"/>
        <v/>
      </c>
      <c r="DC959" s="534" t="str">
        <f t="shared" si="3587"/>
        <v/>
      </c>
      <c r="DD959" s="533" t="str">
        <f t="shared" si="3588"/>
        <v/>
      </c>
      <c r="DE959" s="635">
        <f t="shared" si="3589"/>
        <v>10</v>
      </c>
      <c r="DF959" s="95">
        <f t="shared" si="3590"/>
        <v>10</v>
      </c>
      <c r="DG959" s="95">
        <f t="shared" si="3591"/>
        <v>10</v>
      </c>
      <c r="DH959" s="95">
        <f t="shared" si="3592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8">SUM(B426)</f>
        <v>0</v>
      </c>
      <c r="C960" s="775">
        <f t="shared" si="3708"/>
        <v>0</v>
      </c>
      <c r="D960" s="775">
        <f t="shared" si="3708"/>
        <v>0</v>
      </c>
      <c r="E960" s="775">
        <f t="shared" si="3708"/>
        <v>0</v>
      </c>
      <c r="F960" s="775">
        <f t="shared" si="3708"/>
        <v>0</v>
      </c>
      <c r="G960" s="775">
        <f t="shared" si="3708"/>
        <v>0</v>
      </c>
      <c r="H960" s="775">
        <f t="shared" si="3708"/>
        <v>0</v>
      </c>
      <c r="I960" s="775">
        <f t="shared" si="3708"/>
        <v>0</v>
      </c>
      <c r="J960" s="775">
        <f t="shared" si="3708"/>
        <v>0</v>
      </c>
      <c r="K960" s="775">
        <f t="shared" si="3708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09">SUM(T426)</f>
        <v>0</v>
      </c>
      <c r="U960" s="775">
        <f t="shared" si="3709"/>
        <v>0</v>
      </c>
      <c r="V960" s="775">
        <f t="shared" si="3709"/>
        <v>0</v>
      </c>
      <c r="W960" s="775">
        <f t="shared" si="3709"/>
        <v>0</v>
      </c>
      <c r="X960" s="775">
        <f t="shared" si="3709"/>
        <v>0</v>
      </c>
      <c r="Y960" s="775">
        <f t="shared" si="3709"/>
        <v>0</v>
      </c>
      <c r="Z960" s="775">
        <f t="shared" si="3709"/>
        <v>0</v>
      </c>
      <c r="AA960" s="775">
        <f t="shared" si="3709"/>
        <v>0</v>
      </c>
      <c r="AB960" s="775">
        <f t="shared" si="3709"/>
        <v>0</v>
      </c>
      <c r="AC960" s="775">
        <f t="shared" si="3709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0">SUM(AL426)</f>
        <v>0</v>
      </c>
      <c r="AM960" s="775">
        <f t="shared" si="3710"/>
        <v>0</v>
      </c>
      <c r="AN960" s="775">
        <f t="shared" si="3710"/>
        <v>0</v>
      </c>
      <c r="AO960" s="775">
        <f t="shared" si="3710"/>
        <v>0</v>
      </c>
      <c r="AP960" s="775">
        <f t="shared" si="3710"/>
        <v>0</v>
      </c>
      <c r="AQ960" s="775">
        <f t="shared" si="3710"/>
        <v>0</v>
      </c>
      <c r="AR960" s="775">
        <f t="shared" si="3710"/>
        <v>0</v>
      </c>
      <c r="AS960" s="775">
        <f t="shared" si="3710"/>
        <v>0</v>
      </c>
      <c r="AT960" s="775">
        <f t="shared" si="3710"/>
        <v>0</v>
      </c>
      <c r="AU960" s="775">
        <f t="shared" si="3710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1">SUM(BD426)</f>
        <v>0</v>
      </c>
      <c r="BE960" s="775">
        <f t="shared" si="3711"/>
        <v>0</v>
      </c>
      <c r="BF960" s="775">
        <f t="shared" si="3711"/>
        <v>0</v>
      </c>
      <c r="BG960" s="775">
        <f t="shared" si="3711"/>
        <v>0</v>
      </c>
      <c r="BH960" s="775">
        <f t="shared" si="3711"/>
        <v>0</v>
      </c>
      <c r="BI960" s="775">
        <f t="shared" si="3711"/>
        <v>0</v>
      </c>
      <c r="BJ960" s="775">
        <f t="shared" si="3711"/>
        <v>0</v>
      </c>
      <c r="BK960" s="775">
        <f t="shared" si="3711"/>
        <v>0</v>
      </c>
      <c r="BL960" s="775">
        <f t="shared" si="3711"/>
        <v>0</v>
      </c>
      <c r="BM960" s="775">
        <f t="shared" si="3711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7"/>
        <v>0</v>
      </c>
      <c r="CA960" s="582">
        <f t="shared" si="3568"/>
        <v>0</v>
      </c>
      <c r="CB960" s="582">
        <f t="shared" si="3569"/>
        <v>0</v>
      </c>
      <c r="CC960" s="582">
        <f t="shared" si="3570"/>
        <v>0</v>
      </c>
      <c r="CD960" s="988">
        <f t="shared" si="3597"/>
        <v>0</v>
      </c>
      <c r="CE960" s="989">
        <f t="shared" si="3663"/>
        <v>0</v>
      </c>
      <c r="CF960" s="989">
        <f t="shared" si="3663"/>
        <v>0</v>
      </c>
      <c r="CG960" s="989">
        <f t="shared" si="3663"/>
        <v>0</v>
      </c>
      <c r="CH960" s="990">
        <f t="shared" si="3663"/>
        <v>0</v>
      </c>
      <c r="CI960" s="990">
        <f t="shared" si="3663"/>
        <v>0</v>
      </c>
      <c r="CJ960" s="989">
        <f t="shared" si="3663"/>
        <v>0</v>
      </c>
      <c r="CK960" s="989">
        <f t="shared" si="3663"/>
        <v>0</v>
      </c>
      <c r="CL960" s="989">
        <f t="shared" si="3663"/>
        <v>0</v>
      </c>
      <c r="CM960" s="988">
        <f t="shared" si="3663"/>
        <v>0</v>
      </c>
      <c r="CN960" s="533" t="str">
        <f t="shared" si="3572"/>
        <v/>
      </c>
      <c r="CO960" s="534" t="str">
        <f t="shared" si="3573"/>
        <v/>
      </c>
      <c r="CP960" s="535" t="str">
        <f t="shared" si="3574"/>
        <v/>
      </c>
      <c r="CQ960" s="535" t="str">
        <f t="shared" si="3575"/>
        <v/>
      </c>
      <c r="CR960" s="535">
        <f t="shared" si="3576"/>
        <v>0</v>
      </c>
      <c r="CS960" s="535">
        <f t="shared" si="3577"/>
        <v>0</v>
      </c>
      <c r="CT960" s="535">
        <f t="shared" si="3578"/>
        <v>0</v>
      </c>
      <c r="CU960" s="536">
        <f t="shared" si="3579"/>
        <v>0</v>
      </c>
      <c r="CV960" s="536">
        <f t="shared" si="3580"/>
        <v>0</v>
      </c>
      <c r="CW960" s="536">
        <f t="shared" si="3581"/>
        <v>0</v>
      </c>
      <c r="CX960" s="535">
        <f t="shared" si="3582"/>
        <v>0</v>
      </c>
      <c r="CY960" s="535">
        <f t="shared" si="3583"/>
        <v>0</v>
      </c>
      <c r="CZ960" s="535">
        <f t="shared" si="3584"/>
        <v>0</v>
      </c>
      <c r="DA960" s="535">
        <f t="shared" si="3585"/>
        <v>0</v>
      </c>
      <c r="DB960" s="535" t="str">
        <f t="shared" si="3586"/>
        <v/>
      </c>
      <c r="DC960" s="534" t="str">
        <f t="shared" si="3587"/>
        <v/>
      </c>
      <c r="DD960" s="533" t="str">
        <f t="shared" si="3588"/>
        <v/>
      </c>
      <c r="DE960" s="635">
        <f t="shared" si="3589"/>
        <v>10</v>
      </c>
      <c r="DF960" s="95">
        <f t="shared" si="3590"/>
        <v>10</v>
      </c>
      <c r="DG960" s="95">
        <f t="shared" si="3591"/>
        <v>10</v>
      </c>
      <c r="DH960" s="95">
        <f t="shared" si="3592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405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2">SUM(B435)</f>
        <v>0</v>
      </c>
      <c r="C962" s="775">
        <f t="shared" si="3712"/>
        <v>0</v>
      </c>
      <c r="D962" s="775">
        <f t="shared" si="3712"/>
        <v>0</v>
      </c>
      <c r="E962" s="775">
        <f t="shared" si="3712"/>
        <v>0</v>
      </c>
      <c r="F962" s="775">
        <f t="shared" si="3712"/>
        <v>0</v>
      </c>
      <c r="G962" s="775">
        <f t="shared" si="3712"/>
        <v>0</v>
      </c>
      <c r="H962" s="775">
        <f t="shared" si="3712"/>
        <v>0</v>
      </c>
      <c r="I962" s="775">
        <f t="shared" si="3712"/>
        <v>0</v>
      </c>
      <c r="J962" s="775">
        <f t="shared" si="3712"/>
        <v>0</v>
      </c>
      <c r="K962" s="775">
        <f t="shared" si="3712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3">SUM(T435)</f>
        <v>0</v>
      </c>
      <c r="U962" s="775">
        <f t="shared" si="3713"/>
        <v>0</v>
      </c>
      <c r="V962" s="775">
        <f t="shared" si="3713"/>
        <v>0</v>
      </c>
      <c r="W962" s="775">
        <f t="shared" si="3713"/>
        <v>0</v>
      </c>
      <c r="X962" s="775">
        <f t="shared" si="3713"/>
        <v>0</v>
      </c>
      <c r="Y962" s="775">
        <f t="shared" si="3713"/>
        <v>0</v>
      </c>
      <c r="Z962" s="775">
        <f t="shared" si="3713"/>
        <v>0</v>
      </c>
      <c r="AA962" s="775">
        <f t="shared" si="3713"/>
        <v>0</v>
      </c>
      <c r="AB962" s="775">
        <f t="shared" si="3713"/>
        <v>0</v>
      </c>
      <c r="AC962" s="775">
        <f t="shared" si="3713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4">SUM(AL435)</f>
        <v>0</v>
      </c>
      <c r="AM962" s="775">
        <f t="shared" si="3714"/>
        <v>0</v>
      </c>
      <c r="AN962" s="775">
        <f t="shared" si="3714"/>
        <v>0</v>
      </c>
      <c r="AO962" s="775">
        <f t="shared" si="3714"/>
        <v>0</v>
      </c>
      <c r="AP962" s="775">
        <f t="shared" si="3714"/>
        <v>0</v>
      </c>
      <c r="AQ962" s="775">
        <f t="shared" si="3714"/>
        <v>0</v>
      </c>
      <c r="AR962" s="775">
        <f t="shared" si="3714"/>
        <v>0</v>
      </c>
      <c r="AS962" s="775">
        <f t="shared" si="3714"/>
        <v>0</v>
      </c>
      <c r="AT962" s="775">
        <f t="shared" si="3714"/>
        <v>0</v>
      </c>
      <c r="AU962" s="775">
        <f t="shared" si="3714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5">SUM(BD435)</f>
        <v>0</v>
      </c>
      <c r="BE962" s="775">
        <f t="shared" si="3715"/>
        <v>0</v>
      </c>
      <c r="BF962" s="775">
        <f t="shared" si="3715"/>
        <v>0</v>
      </c>
      <c r="BG962" s="775">
        <f t="shared" si="3715"/>
        <v>0</v>
      </c>
      <c r="BH962" s="775">
        <f t="shared" si="3715"/>
        <v>0</v>
      </c>
      <c r="BI962" s="775">
        <f t="shared" si="3715"/>
        <v>0</v>
      </c>
      <c r="BJ962" s="775">
        <f t="shared" si="3715"/>
        <v>0</v>
      </c>
      <c r="BK962" s="775">
        <f t="shared" si="3715"/>
        <v>0</v>
      </c>
      <c r="BL962" s="775">
        <f t="shared" si="3715"/>
        <v>0</v>
      </c>
      <c r="BM962" s="775">
        <f t="shared" si="3715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6"/>
        <v>0</v>
      </c>
      <c r="CF962" s="989">
        <f t="shared" si="3716"/>
        <v>0</v>
      </c>
      <c r="CG962" s="989">
        <f t="shared" si="3716"/>
        <v>0</v>
      </c>
      <c r="CH962" s="990">
        <f t="shared" si="3716"/>
        <v>0</v>
      </c>
      <c r="CI962" s="990">
        <f t="shared" si="3716"/>
        <v>0</v>
      </c>
      <c r="CJ962" s="989">
        <f t="shared" si="3716"/>
        <v>0</v>
      </c>
      <c r="CK962" s="989">
        <f t="shared" si="3716"/>
        <v>0</v>
      </c>
      <c r="CL962" s="989">
        <f t="shared" si="3716"/>
        <v>0</v>
      </c>
      <c r="CM962" s="988">
        <f t="shared" si="3716"/>
        <v>0</v>
      </c>
      <c r="CN962" s="533" t="str">
        <f t="shared" ref="CN962:CW963" si="3717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7"/>
        <v/>
      </c>
      <c r="CP962" s="535" t="str">
        <f t="shared" si="3717"/>
        <v/>
      </c>
      <c r="CQ962" s="535" t="str">
        <f t="shared" si="3717"/>
        <v/>
      </c>
      <c r="CR962" s="535">
        <f t="shared" si="3717"/>
        <v>0</v>
      </c>
      <c r="CS962" s="535">
        <f t="shared" si="3717"/>
        <v>0</v>
      </c>
      <c r="CT962" s="535">
        <f t="shared" si="3717"/>
        <v>0</v>
      </c>
      <c r="CU962" s="536">
        <f t="shared" si="3717"/>
        <v>0</v>
      </c>
      <c r="CV962" s="536">
        <f t="shared" si="3717"/>
        <v>0</v>
      </c>
      <c r="CW962" s="536">
        <f t="shared" si="3717"/>
        <v>0</v>
      </c>
      <c r="CX962" s="535">
        <f t="shared" ref="CX962:DD963" si="3718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8"/>
        <v>0</v>
      </c>
      <c r="CZ962" s="535">
        <f t="shared" si="3718"/>
        <v>0</v>
      </c>
      <c r="DA962" s="535">
        <f t="shared" si="3718"/>
        <v>0</v>
      </c>
      <c r="DB962" s="535" t="str">
        <f t="shared" si="3718"/>
        <v/>
      </c>
      <c r="DC962" s="534" t="str">
        <f t="shared" si="3718"/>
        <v/>
      </c>
      <c r="DD962" s="533" t="str">
        <f t="shared" si="3718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19">SUM(B445)</f>
        <v>0</v>
      </c>
      <c r="C963" s="775">
        <f t="shared" si="3719"/>
        <v>0</v>
      </c>
      <c r="D963" s="775">
        <f t="shared" si="3719"/>
        <v>0</v>
      </c>
      <c r="E963" s="775">
        <f t="shared" si="3719"/>
        <v>0</v>
      </c>
      <c r="F963" s="775">
        <f t="shared" si="3719"/>
        <v>0</v>
      </c>
      <c r="G963" s="775">
        <f t="shared" si="3719"/>
        <v>0</v>
      </c>
      <c r="H963" s="775">
        <f t="shared" si="3719"/>
        <v>0</v>
      </c>
      <c r="I963" s="775">
        <f t="shared" si="3719"/>
        <v>0</v>
      </c>
      <c r="J963" s="775">
        <f t="shared" si="3719"/>
        <v>0</v>
      </c>
      <c r="K963" s="775">
        <f t="shared" si="3719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0">SUM(T445)</f>
        <v>0</v>
      </c>
      <c r="U963" s="775">
        <f t="shared" si="3720"/>
        <v>0</v>
      </c>
      <c r="V963" s="775">
        <f t="shared" si="3720"/>
        <v>0</v>
      </c>
      <c r="W963" s="775">
        <f t="shared" si="3720"/>
        <v>0</v>
      </c>
      <c r="X963" s="775">
        <f t="shared" si="3720"/>
        <v>0</v>
      </c>
      <c r="Y963" s="775">
        <f t="shared" si="3720"/>
        <v>0</v>
      </c>
      <c r="Z963" s="775">
        <f t="shared" si="3720"/>
        <v>0</v>
      </c>
      <c r="AA963" s="775">
        <f t="shared" si="3720"/>
        <v>0</v>
      </c>
      <c r="AB963" s="775">
        <f t="shared" si="3720"/>
        <v>0</v>
      </c>
      <c r="AC963" s="775">
        <f t="shared" si="3720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1">SUM(AL445)</f>
        <v>0</v>
      </c>
      <c r="AM963" s="775">
        <f t="shared" si="3721"/>
        <v>0</v>
      </c>
      <c r="AN963" s="775">
        <f t="shared" si="3721"/>
        <v>0</v>
      </c>
      <c r="AO963" s="775">
        <f t="shared" si="3721"/>
        <v>0</v>
      </c>
      <c r="AP963" s="775">
        <f t="shared" si="3721"/>
        <v>0</v>
      </c>
      <c r="AQ963" s="775">
        <f t="shared" si="3721"/>
        <v>0</v>
      </c>
      <c r="AR963" s="775">
        <f t="shared" si="3721"/>
        <v>0</v>
      </c>
      <c r="AS963" s="775">
        <f t="shared" si="3721"/>
        <v>0</v>
      </c>
      <c r="AT963" s="775">
        <f t="shared" si="3721"/>
        <v>0</v>
      </c>
      <c r="AU963" s="775">
        <f t="shared" si="3721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2">SUM(BD445)</f>
        <v>0</v>
      </c>
      <c r="BE963" s="775">
        <f t="shared" si="3722"/>
        <v>0</v>
      </c>
      <c r="BF963" s="775">
        <f t="shared" si="3722"/>
        <v>0</v>
      </c>
      <c r="BG963" s="775">
        <f t="shared" si="3722"/>
        <v>0</v>
      </c>
      <c r="BH963" s="775">
        <f t="shared" si="3722"/>
        <v>0</v>
      </c>
      <c r="BI963" s="775">
        <f t="shared" si="3722"/>
        <v>0</v>
      </c>
      <c r="BJ963" s="775">
        <f t="shared" si="3722"/>
        <v>0</v>
      </c>
      <c r="BK963" s="775">
        <f t="shared" si="3722"/>
        <v>0</v>
      </c>
      <c r="BL963" s="775">
        <f t="shared" si="3722"/>
        <v>0</v>
      </c>
      <c r="BM963" s="775">
        <f t="shared" si="3722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6"/>
        <v>0</v>
      </c>
      <c r="CE963" s="989">
        <f t="shared" ref="CE963:CM963" si="372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3"/>
        <v>0</v>
      </c>
      <c r="CG963" s="989">
        <f t="shared" si="3723"/>
        <v>0</v>
      </c>
      <c r="CH963" s="990">
        <f t="shared" si="3723"/>
        <v>0</v>
      </c>
      <c r="CI963" s="990">
        <f t="shared" si="3723"/>
        <v>0</v>
      </c>
      <c r="CJ963" s="989">
        <f t="shared" si="3723"/>
        <v>0</v>
      </c>
      <c r="CK963" s="989">
        <f t="shared" si="3723"/>
        <v>0</v>
      </c>
      <c r="CL963" s="989">
        <f t="shared" si="3723"/>
        <v>0</v>
      </c>
      <c r="CM963" s="988">
        <f t="shared" si="3723"/>
        <v>0</v>
      </c>
      <c r="CN963" s="533" t="str">
        <f t="shared" si="3717"/>
        <v/>
      </c>
      <c r="CO963" s="534" t="str">
        <f t="shared" si="3717"/>
        <v/>
      </c>
      <c r="CP963" s="535" t="str">
        <f t="shared" si="3717"/>
        <v/>
      </c>
      <c r="CQ963" s="535" t="str">
        <f t="shared" si="3717"/>
        <v/>
      </c>
      <c r="CR963" s="535">
        <f t="shared" si="3717"/>
        <v>0</v>
      </c>
      <c r="CS963" s="535">
        <f t="shared" si="3717"/>
        <v>0</v>
      </c>
      <c r="CT963" s="535">
        <f t="shared" si="3717"/>
        <v>0</v>
      </c>
      <c r="CU963" s="536">
        <f t="shared" si="3717"/>
        <v>0</v>
      </c>
      <c r="CV963" s="536">
        <f t="shared" si="3717"/>
        <v>0</v>
      </c>
      <c r="CW963" s="536">
        <f t="shared" si="3717"/>
        <v>0</v>
      </c>
      <c r="CX963" s="535">
        <f t="shared" si="3718"/>
        <v>0</v>
      </c>
      <c r="CY963" s="535">
        <f t="shared" si="3718"/>
        <v>0</v>
      </c>
      <c r="CZ963" s="535">
        <f t="shared" si="3718"/>
        <v>0</v>
      </c>
      <c r="DA963" s="535">
        <f t="shared" si="3718"/>
        <v>0</v>
      </c>
      <c r="DB963" s="535" t="str">
        <f t="shared" si="3718"/>
        <v/>
      </c>
      <c r="DC963" s="534" t="str">
        <f t="shared" si="3718"/>
        <v/>
      </c>
      <c r="DD963" s="533" t="str">
        <f t="shared" si="3718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406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4">SUM(B708)</f>
        <v>0</v>
      </c>
      <c r="C965" s="775">
        <f t="shared" si="3724"/>
        <v>0</v>
      </c>
      <c r="D965" s="775">
        <f t="shared" si="3724"/>
        <v>0</v>
      </c>
      <c r="E965" s="775">
        <f t="shared" si="3724"/>
        <v>0</v>
      </c>
      <c r="F965" s="775">
        <f t="shared" si="3724"/>
        <v>0</v>
      </c>
      <c r="G965" s="775">
        <f t="shared" si="3724"/>
        <v>0</v>
      </c>
      <c r="H965" s="775">
        <f t="shared" si="3724"/>
        <v>0</v>
      </c>
      <c r="I965" s="775">
        <f t="shared" si="3724"/>
        <v>0</v>
      </c>
      <c r="J965" s="775">
        <f t="shared" si="3724"/>
        <v>0</v>
      </c>
      <c r="K965" s="775">
        <f t="shared" si="3724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5">SUM(T708)</f>
        <v>0</v>
      </c>
      <c r="U965" s="775">
        <f t="shared" si="3725"/>
        <v>0</v>
      </c>
      <c r="V965" s="775">
        <f t="shared" si="3725"/>
        <v>0</v>
      </c>
      <c r="W965" s="775">
        <f t="shared" si="3725"/>
        <v>0</v>
      </c>
      <c r="X965" s="775">
        <f t="shared" si="3725"/>
        <v>0</v>
      </c>
      <c r="Y965" s="775">
        <f t="shared" si="3725"/>
        <v>0</v>
      </c>
      <c r="Z965" s="775">
        <f t="shared" si="3725"/>
        <v>0</v>
      </c>
      <c r="AA965" s="775">
        <f t="shared" si="3725"/>
        <v>0</v>
      </c>
      <c r="AB965" s="775">
        <f t="shared" si="3725"/>
        <v>0</v>
      </c>
      <c r="AC965" s="775">
        <f t="shared" si="3725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6">SUM(AL708)</f>
        <v>0</v>
      </c>
      <c r="AM965" s="775">
        <f t="shared" si="3726"/>
        <v>0</v>
      </c>
      <c r="AN965" s="775">
        <f t="shared" si="3726"/>
        <v>0</v>
      </c>
      <c r="AO965" s="775">
        <f t="shared" si="3726"/>
        <v>0</v>
      </c>
      <c r="AP965" s="775">
        <f t="shared" si="3726"/>
        <v>0</v>
      </c>
      <c r="AQ965" s="775">
        <f t="shared" si="3726"/>
        <v>0</v>
      </c>
      <c r="AR965" s="775">
        <f t="shared" si="3726"/>
        <v>0</v>
      </c>
      <c r="AS965" s="775">
        <f t="shared" si="3726"/>
        <v>0</v>
      </c>
      <c r="AT965" s="775">
        <f t="shared" si="3726"/>
        <v>0</v>
      </c>
      <c r="AU965" s="775">
        <f t="shared" si="3726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7">SUM(BD708)</f>
        <v>0</v>
      </c>
      <c r="BE965" s="775">
        <f t="shared" si="3727"/>
        <v>0</v>
      </c>
      <c r="BF965" s="775">
        <f t="shared" si="3727"/>
        <v>0</v>
      </c>
      <c r="BG965" s="775">
        <f t="shared" si="3727"/>
        <v>0</v>
      </c>
      <c r="BH965" s="775">
        <f t="shared" si="3727"/>
        <v>0</v>
      </c>
      <c r="BI965" s="775">
        <f t="shared" si="3727"/>
        <v>0</v>
      </c>
      <c r="BJ965" s="775">
        <f t="shared" si="3727"/>
        <v>0</v>
      </c>
      <c r="BK965" s="775">
        <f t="shared" si="3727"/>
        <v>0</v>
      </c>
      <c r="BL965" s="775">
        <f t="shared" si="3727"/>
        <v>0</v>
      </c>
      <c r="BM965" s="775">
        <f t="shared" si="3727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760</v>
      </c>
      <c r="BW965" s="775">
        <f>SUM(BW708)</f>
        <v>2760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8"/>
        <v>0</v>
      </c>
      <c r="CF965" s="989">
        <f t="shared" si="3728"/>
        <v>0</v>
      </c>
      <c r="CG965" s="989">
        <f t="shared" si="3728"/>
        <v>0</v>
      </c>
      <c r="CH965" s="990">
        <f t="shared" si="3728"/>
        <v>0</v>
      </c>
      <c r="CI965" s="990">
        <f t="shared" si="3728"/>
        <v>0</v>
      </c>
      <c r="CJ965" s="989">
        <f t="shared" si="3728"/>
        <v>0</v>
      </c>
      <c r="CK965" s="989">
        <f t="shared" si="3728"/>
        <v>0</v>
      </c>
      <c r="CL965" s="989">
        <f t="shared" si="3728"/>
        <v>0</v>
      </c>
      <c r="CM965" s="988">
        <f t="shared" si="3728"/>
        <v>0</v>
      </c>
      <c r="CN965" s="533" t="str">
        <f t="shared" ref="CN965:CW967" si="3729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29"/>
        <v/>
      </c>
      <c r="CP965" s="535" t="str">
        <f t="shared" si="3729"/>
        <v/>
      </c>
      <c r="CQ965" s="535" t="str">
        <f t="shared" si="3729"/>
        <v/>
      </c>
      <c r="CR965" s="535">
        <f t="shared" si="3729"/>
        <v>0</v>
      </c>
      <c r="CS965" s="535">
        <f t="shared" si="3729"/>
        <v>0</v>
      </c>
      <c r="CT965" s="535">
        <f t="shared" si="3729"/>
        <v>0</v>
      </c>
      <c r="CU965" s="536">
        <f t="shared" si="3729"/>
        <v>0</v>
      </c>
      <c r="CV965" s="536">
        <f t="shared" si="3729"/>
        <v>0</v>
      </c>
      <c r="CW965" s="536">
        <f t="shared" si="3729"/>
        <v>0</v>
      </c>
      <c r="CX965" s="535">
        <f t="shared" ref="CX965:DD967" si="3730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0"/>
        <v>0</v>
      </c>
      <c r="CZ965" s="535">
        <f t="shared" si="3730"/>
        <v>0</v>
      </c>
      <c r="DA965" s="535">
        <f t="shared" si="3730"/>
        <v>0</v>
      </c>
      <c r="DB965" s="535" t="str">
        <f t="shared" si="3730"/>
        <v/>
      </c>
      <c r="DC965" s="534" t="str">
        <f t="shared" si="3730"/>
        <v/>
      </c>
      <c r="DD965" s="533" t="str">
        <f t="shared" si="3730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1">SUM(B714)</f>
        <v>0</v>
      </c>
      <c r="C966" s="775">
        <f t="shared" si="3731"/>
        <v>0</v>
      </c>
      <c r="D966" s="775">
        <f t="shared" si="3731"/>
        <v>0</v>
      </c>
      <c r="E966" s="775">
        <f t="shared" si="3731"/>
        <v>0</v>
      </c>
      <c r="F966" s="775">
        <f t="shared" si="3731"/>
        <v>0</v>
      </c>
      <c r="G966" s="775">
        <f t="shared" si="3731"/>
        <v>0</v>
      </c>
      <c r="H966" s="775">
        <f t="shared" si="3731"/>
        <v>0</v>
      </c>
      <c r="I966" s="775">
        <f t="shared" si="3731"/>
        <v>0</v>
      </c>
      <c r="J966" s="775">
        <f t="shared" si="3731"/>
        <v>0</v>
      </c>
      <c r="K966" s="775">
        <f t="shared" si="3731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2">SUM(T714)</f>
        <v>0</v>
      </c>
      <c r="U966" s="775">
        <f t="shared" si="3732"/>
        <v>0</v>
      </c>
      <c r="V966" s="775">
        <f t="shared" si="3732"/>
        <v>0</v>
      </c>
      <c r="W966" s="775">
        <f t="shared" si="3732"/>
        <v>0</v>
      </c>
      <c r="X966" s="775">
        <f t="shared" si="3732"/>
        <v>0</v>
      </c>
      <c r="Y966" s="775">
        <f t="shared" si="3732"/>
        <v>0</v>
      </c>
      <c r="Z966" s="775">
        <f t="shared" si="3732"/>
        <v>0</v>
      </c>
      <c r="AA966" s="775">
        <f t="shared" si="3732"/>
        <v>0</v>
      </c>
      <c r="AB966" s="775">
        <f t="shared" si="3732"/>
        <v>0</v>
      </c>
      <c r="AC966" s="775">
        <f t="shared" si="3732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3">SUM(AL714)</f>
        <v>0</v>
      </c>
      <c r="AM966" s="775">
        <f t="shared" si="3733"/>
        <v>0</v>
      </c>
      <c r="AN966" s="775">
        <f t="shared" si="3733"/>
        <v>0</v>
      </c>
      <c r="AO966" s="775">
        <f t="shared" si="3733"/>
        <v>0</v>
      </c>
      <c r="AP966" s="775">
        <f t="shared" si="3733"/>
        <v>0</v>
      </c>
      <c r="AQ966" s="775">
        <f t="shared" si="3733"/>
        <v>0</v>
      </c>
      <c r="AR966" s="775">
        <f t="shared" si="3733"/>
        <v>0</v>
      </c>
      <c r="AS966" s="775">
        <f t="shared" si="3733"/>
        <v>0</v>
      </c>
      <c r="AT966" s="775">
        <f t="shared" si="3733"/>
        <v>0</v>
      </c>
      <c r="AU966" s="775">
        <f t="shared" si="3733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4">SUM(BD714)</f>
        <v>0</v>
      </c>
      <c r="BE966" s="775">
        <f t="shared" si="3734"/>
        <v>0</v>
      </c>
      <c r="BF966" s="775">
        <f t="shared" si="3734"/>
        <v>0</v>
      </c>
      <c r="BG966" s="775">
        <f t="shared" si="3734"/>
        <v>0</v>
      </c>
      <c r="BH966" s="775">
        <f t="shared" si="3734"/>
        <v>0</v>
      </c>
      <c r="BI966" s="775">
        <f t="shared" si="3734"/>
        <v>0</v>
      </c>
      <c r="BJ966" s="775">
        <f t="shared" si="3734"/>
        <v>0</v>
      </c>
      <c r="BK966" s="775">
        <f t="shared" si="3734"/>
        <v>0</v>
      </c>
      <c r="BL966" s="775">
        <f t="shared" si="3734"/>
        <v>0</v>
      </c>
      <c r="BM966" s="775">
        <f t="shared" si="3734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940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5"/>
        <v>0</v>
      </c>
      <c r="CG966" s="989">
        <f t="shared" si="3735"/>
        <v>0</v>
      </c>
      <c r="CH966" s="990">
        <f t="shared" si="3735"/>
        <v>0</v>
      </c>
      <c r="CI966" s="990">
        <f t="shared" si="3735"/>
        <v>0</v>
      </c>
      <c r="CJ966" s="989">
        <f t="shared" si="3735"/>
        <v>0</v>
      </c>
      <c r="CK966" s="989">
        <f t="shared" si="3735"/>
        <v>0</v>
      </c>
      <c r="CL966" s="989">
        <f t="shared" si="3735"/>
        <v>0</v>
      </c>
      <c r="CM966" s="988">
        <f t="shared" si="3735"/>
        <v>0</v>
      </c>
      <c r="CN966" s="533" t="str">
        <f t="shared" si="3729"/>
        <v/>
      </c>
      <c r="CO966" s="534" t="str">
        <f t="shared" si="3729"/>
        <v/>
      </c>
      <c r="CP966" s="535" t="str">
        <f t="shared" si="3729"/>
        <v/>
      </c>
      <c r="CQ966" s="535" t="str">
        <f t="shared" si="3729"/>
        <v/>
      </c>
      <c r="CR966" s="535">
        <f t="shared" si="3729"/>
        <v>0</v>
      </c>
      <c r="CS966" s="535">
        <f t="shared" si="3729"/>
        <v>0</v>
      </c>
      <c r="CT966" s="535">
        <f t="shared" si="3729"/>
        <v>0</v>
      </c>
      <c r="CU966" s="536">
        <f t="shared" si="3729"/>
        <v>0</v>
      </c>
      <c r="CV966" s="536">
        <f t="shared" si="3729"/>
        <v>0</v>
      </c>
      <c r="CW966" s="536">
        <f t="shared" si="3729"/>
        <v>0</v>
      </c>
      <c r="CX966" s="535">
        <f t="shared" si="3730"/>
        <v>0</v>
      </c>
      <c r="CY966" s="535">
        <f t="shared" si="3730"/>
        <v>0</v>
      </c>
      <c r="CZ966" s="535">
        <f t="shared" si="3730"/>
        <v>0</v>
      </c>
      <c r="DA966" s="535">
        <f t="shared" si="3730"/>
        <v>0</v>
      </c>
      <c r="DB966" s="535" t="str">
        <f t="shared" si="3730"/>
        <v/>
      </c>
      <c r="DC966" s="534" t="str">
        <f t="shared" si="3730"/>
        <v/>
      </c>
      <c r="DD966" s="533" t="str">
        <f t="shared" si="3730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6">SUM(B720)</f>
        <v>0</v>
      </c>
      <c r="C967" s="775">
        <f t="shared" si="3736"/>
        <v>0</v>
      </c>
      <c r="D967" s="775">
        <f t="shared" si="3736"/>
        <v>0</v>
      </c>
      <c r="E967" s="775">
        <f t="shared" si="3736"/>
        <v>0</v>
      </c>
      <c r="F967" s="775">
        <f t="shared" si="3736"/>
        <v>0</v>
      </c>
      <c r="G967" s="775">
        <f t="shared" si="3736"/>
        <v>0</v>
      </c>
      <c r="H967" s="775">
        <f t="shared" si="3736"/>
        <v>0</v>
      </c>
      <c r="I967" s="775">
        <f t="shared" si="3736"/>
        <v>0</v>
      </c>
      <c r="J967" s="775">
        <f t="shared" si="3736"/>
        <v>0</v>
      </c>
      <c r="K967" s="775">
        <f t="shared" si="3736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7">SUM(T720)</f>
        <v>0</v>
      </c>
      <c r="U967" s="775">
        <f t="shared" si="3737"/>
        <v>0</v>
      </c>
      <c r="V967" s="775">
        <f t="shared" si="3737"/>
        <v>0</v>
      </c>
      <c r="W967" s="775">
        <f t="shared" si="3737"/>
        <v>0</v>
      </c>
      <c r="X967" s="775">
        <f t="shared" si="3737"/>
        <v>0</v>
      </c>
      <c r="Y967" s="775">
        <f t="shared" si="3737"/>
        <v>0</v>
      </c>
      <c r="Z967" s="775">
        <f t="shared" si="3737"/>
        <v>0</v>
      </c>
      <c r="AA967" s="775">
        <f t="shared" si="3737"/>
        <v>0</v>
      </c>
      <c r="AB967" s="775">
        <f t="shared" si="3737"/>
        <v>0</v>
      </c>
      <c r="AC967" s="775">
        <f t="shared" si="3737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8">SUM(AL720)</f>
        <v>0</v>
      </c>
      <c r="AM967" s="775">
        <f t="shared" si="3738"/>
        <v>0</v>
      </c>
      <c r="AN967" s="775">
        <f t="shared" si="3738"/>
        <v>0</v>
      </c>
      <c r="AO967" s="775">
        <f t="shared" si="3738"/>
        <v>0</v>
      </c>
      <c r="AP967" s="775">
        <f t="shared" si="3738"/>
        <v>0</v>
      </c>
      <c r="AQ967" s="775">
        <f t="shared" si="3738"/>
        <v>0</v>
      </c>
      <c r="AR967" s="775">
        <f t="shared" si="3738"/>
        <v>0</v>
      </c>
      <c r="AS967" s="775">
        <f t="shared" si="3738"/>
        <v>0</v>
      </c>
      <c r="AT967" s="775">
        <f t="shared" si="3738"/>
        <v>0</v>
      </c>
      <c r="AU967" s="775">
        <f t="shared" si="3738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39">SUM(BD720)</f>
        <v>0</v>
      </c>
      <c r="BE967" s="775">
        <f t="shared" si="3739"/>
        <v>0</v>
      </c>
      <c r="BF967" s="775">
        <f t="shared" si="3739"/>
        <v>0</v>
      </c>
      <c r="BG967" s="775">
        <f t="shared" si="3739"/>
        <v>0</v>
      </c>
      <c r="BH967" s="775">
        <f t="shared" si="3739"/>
        <v>0</v>
      </c>
      <c r="BI967" s="775">
        <f t="shared" si="3739"/>
        <v>0</v>
      </c>
      <c r="BJ967" s="775">
        <f t="shared" si="3739"/>
        <v>0</v>
      </c>
      <c r="BK967" s="775">
        <f t="shared" si="3739"/>
        <v>0</v>
      </c>
      <c r="BL967" s="775">
        <f t="shared" si="3739"/>
        <v>0</v>
      </c>
      <c r="BM967" s="775">
        <f t="shared" si="3739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4800</v>
      </c>
      <c r="BW967" s="775">
        <f>SUM(BW720)</f>
        <v>2200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5"/>
        <v>0</v>
      </c>
      <c r="CF967" s="989">
        <f t="shared" si="3735"/>
        <v>0</v>
      </c>
      <c r="CG967" s="989">
        <f t="shared" si="3735"/>
        <v>0</v>
      </c>
      <c r="CH967" s="990">
        <f t="shared" si="3735"/>
        <v>0</v>
      </c>
      <c r="CI967" s="990">
        <f t="shared" si="3735"/>
        <v>0</v>
      </c>
      <c r="CJ967" s="989">
        <f t="shared" si="3735"/>
        <v>0</v>
      </c>
      <c r="CK967" s="989">
        <f t="shared" si="3735"/>
        <v>0</v>
      </c>
      <c r="CL967" s="989">
        <f t="shared" si="3735"/>
        <v>0</v>
      </c>
      <c r="CM967" s="988">
        <f t="shared" si="3735"/>
        <v>0</v>
      </c>
      <c r="CN967" s="533" t="str">
        <f t="shared" si="3729"/>
        <v/>
      </c>
      <c r="CO967" s="534" t="str">
        <f t="shared" si="3729"/>
        <v/>
      </c>
      <c r="CP967" s="535" t="str">
        <f t="shared" si="3729"/>
        <v/>
      </c>
      <c r="CQ967" s="535" t="str">
        <f t="shared" si="3729"/>
        <v/>
      </c>
      <c r="CR967" s="535">
        <f t="shared" si="3729"/>
        <v>0</v>
      </c>
      <c r="CS967" s="535">
        <f t="shared" si="3729"/>
        <v>0</v>
      </c>
      <c r="CT967" s="535">
        <f t="shared" si="3729"/>
        <v>0</v>
      </c>
      <c r="CU967" s="536">
        <f t="shared" si="3729"/>
        <v>0</v>
      </c>
      <c r="CV967" s="536">
        <f t="shared" si="3729"/>
        <v>0</v>
      </c>
      <c r="CW967" s="536">
        <f t="shared" si="3729"/>
        <v>0</v>
      </c>
      <c r="CX967" s="535">
        <f t="shared" si="3730"/>
        <v>0</v>
      </c>
      <c r="CY967" s="535">
        <f t="shared" si="3730"/>
        <v>0</v>
      </c>
      <c r="CZ967" s="535">
        <f t="shared" si="3730"/>
        <v>0</v>
      </c>
      <c r="DA967" s="535">
        <f t="shared" si="3730"/>
        <v>0</v>
      </c>
      <c r="DB967" s="535" t="str">
        <f t="shared" si="3730"/>
        <v/>
      </c>
      <c r="DC967" s="534" t="str">
        <f t="shared" si="3730"/>
        <v/>
      </c>
      <c r="DD967" s="533" t="str">
        <f t="shared" si="3730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407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0">SUM(B724)</f>
        <v>0</v>
      </c>
      <c r="C969" s="775">
        <f t="shared" si="3740"/>
        <v>0</v>
      </c>
      <c r="D969" s="775">
        <f t="shared" si="3740"/>
        <v>0</v>
      </c>
      <c r="E969" s="775">
        <f t="shared" si="3740"/>
        <v>0</v>
      </c>
      <c r="F969" s="775">
        <f t="shared" si="3740"/>
        <v>0</v>
      </c>
      <c r="G969" s="775">
        <f t="shared" si="3740"/>
        <v>0</v>
      </c>
      <c r="H969" s="775">
        <f t="shared" si="3740"/>
        <v>0</v>
      </c>
      <c r="I969" s="775">
        <f t="shared" si="3740"/>
        <v>0</v>
      </c>
      <c r="J969" s="775">
        <f t="shared" si="3740"/>
        <v>0</v>
      </c>
      <c r="K969" s="775">
        <f t="shared" si="3740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1">SUM(T724)</f>
        <v>0</v>
      </c>
      <c r="U969" s="775">
        <f t="shared" si="3741"/>
        <v>0</v>
      </c>
      <c r="V969" s="775">
        <f t="shared" si="3741"/>
        <v>0</v>
      </c>
      <c r="W969" s="775">
        <f t="shared" si="3741"/>
        <v>0</v>
      </c>
      <c r="X969" s="775">
        <f t="shared" si="3741"/>
        <v>0</v>
      </c>
      <c r="Y969" s="775">
        <f t="shared" si="3741"/>
        <v>0</v>
      </c>
      <c r="Z969" s="775">
        <f t="shared" si="3741"/>
        <v>0</v>
      </c>
      <c r="AA969" s="775">
        <f t="shared" si="3741"/>
        <v>0</v>
      </c>
      <c r="AB969" s="775">
        <f t="shared" si="3741"/>
        <v>0</v>
      </c>
      <c r="AC969" s="775">
        <f t="shared" si="3741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2">SUM(AL724)</f>
        <v>0</v>
      </c>
      <c r="AM969" s="775">
        <f t="shared" si="3742"/>
        <v>0</v>
      </c>
      <c r="AN969" s="775">
        <f t="shared" si="3742"/>
        <v>0</v>
      </c>
      <c r="AO969" s="775">
        <f t="shared" si="3742"/>
        <v>0</v>
      </c>
      <c r="AP969" s="775">
        <f t="shared" si="3742"/>
        <v>0</v>
      </c>
      <c r="AQ969" s="775">
        <f t="shared" si="3742"/>
        <v>0</v>
      </c>
      <c r="AR969" s="775">
        <f t="shared" si="3742"/>
        <v>0</v>
      </c>
      <c r="AS969" s="775">
        <f t="shared" si="3742"/>
        <v>0</v>
      </c>
      <c r="AT969" s="775">
        <f t="shared" si="3742"/>
        <v>0</v>
      </c>
      <c r="AU969" s="775">
        <f t="shared" si="3742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3">SUM(BD724)</f>
        <v>0</v>
      </c>
      <c r="BE969" s="775">
        <f t="shared" si="3743"/>
        <v>0</v>
      </c>
      <c r="BF969" s="775">
        <f t="shared" si="3743"/>
        <v>0</v>
      </c>
      <c r="BG969" s="775">
        <f t="shared" si="3743"/>
        <v>0</v>
      </c>
      <c r="BH969" s="775">
        <f t="shared" si="3743"/>
        <v>0</v>
      </c>
      <c r="BI969" s="775">
        <f t="shared" si="3743"/>
        <v>0</v>
      </c>
      <c r="BJ969" s="775">
        <f t="shared" si="3743"/>
        <v>0</v>
      </c>
      <c r="BK969" s="775">
        <f t="shared" si="3743"/>
        <v>0</v>
      </c>
      <c r="BL969" s="775">
        <f t="shared" si="3743"/>
        <v>0</v>
      </c>
      <c r="BM969" s="775">
        <f t="shared" si="3743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19200</v>
      </c>
      <c r="BY969" s="775">
        <f>SUM(BY724)</f>
        <v>75600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4"/>
        <v>0</v>
      </c>
      <c r="CF969" s="989">
        <f t="shared" si="3744"/>
        <v>0</v>
      </c>
      <c r="CG969" s="989">
        <f t="shared" si="3744"/>
        <v>0</v>
      </c>
      <c r="CH969" s="990">
        <f t="shared" si="3744"/>
        <v>0</v>
      </c>
      <c r="CI969" s="990">
        <f t="shared" si="3744"/>
        <v>0</v>
      </c>
      <c r="CJ969" s="989">
        <f t="shared" si="3744"/>
        <v>0</v>
      </c>
      <c r="CK969" s="989">
        <f t="shared" si="3744"/>
        <v>0</v>
      </c>
      <c r="CL969" s="989">
        <f t="shared" si="3744"/>
        <v>0</v>
      </c>
      <c r="CM969" s="988">
        <f t="shared" si="3744"/>
        <v>0</v>
      </c>
      <c r="CN969" s="533" t="str">
        <f t="shared" ref="CN969:CW970" si="3745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5"/>
        <v/>
      </c>
      <c r="CP969" s="535" t="str">
        <f t="shared" si="3745"/>
        <v/>
      </c>
      <c r="CQ969" s="535" t="str">
        <f t="shared" si="3745"/>
        <v/>
      </c>
      <c r="CR969" s="535">
        <f t="shared" si="3745"/>
        <v>0</v>
      </c>
      <c r="CS969" s="535">
        <f t="shared" si="3745"/>
        <v>0</v>
      </c>
      <c r="CT969" s="535">
        <f t="shared" si="3745"/>
        <v>0</v>
      </c>
      <c r="CU969" s="536">
        <f t="shared" si="3745"/>
        <v>0</v>
      </c>
      <c r="CV969" s="536">
        <f t="shared" si="3745"/>
        <v>0</v>
      </c>
      <c r="CW969" s="536">
        <f t="shared" si="3745"/>
        <v>0</v>
      </c>
      <c r="CX969" s="535">
        <f t="shared" ref="CX969:DD970" si="3746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6"/>
        <v>0</v>
      </c>
      <c r="CZ969" s="535">
        <f t="shared" si="3746"/>
        <v>0</v>
      </c>
      <c r="DA969" s="535">
        <f t="shared" si="3746"/>
        <v>0</v>
      </c>
      <c r="DB969" s="535" t="str">
        <f t="shared" si="3746"/>
        <v/>
      </c>
      <c r="DC969" s="534" t="str">
        <f t="shared" si="3746"/>
        <v/>
      </c>
      <c r="DD969" s="533" t="str">
        <f t="shared" si="3746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 (conservancies, etc.)</v>
      </c>
      <c r="B970" s="775">
        <f t="shared" ref="B970:K970" si="3747">SUM(B737)</f>
        <v>0</v>
      </c>
      <c r="C970" s="775">
        <f t="shared" si="3747"/>
        <v>0</v>
      </c>
      <c r="D970" s="775">
        <f t="shared" si="3747"/>
        <v>0</v>
      </c>
      <c r="E970" s="775">
        <f t="shared" si="3747"/>
        <v>0</v>
      </c>
      <c r="F970" s="775">
        <f t="shared" si="3747"/>
        <v>0</v>
      </c>
      <c r="G970" s="775">
        <f t="shared" si="3747"/>
        <v>0</v>
      </c>
      <c r="H970" s="775">
        <f t="shared" si="3747"/>
        <v>0</v>
      </c>
      <c r="I970" s="775">
        <f t="shared" si="3747"/>
        <v>0</v>
      </c>
      <c r="J970" s="775">
        <f t="shared" si="3747"/>
        <v>0</v>
      </c>
      <c r="K970" s="775">
        <f t="shared" si="3747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8">SUM(T737)</f>
        <v>0</v>
      </c>
      <c r="U970" s="775">
        <f t="shared" si="3748"/>
        <v>0</v>
      </c>
      <c r="V970" s="775">
        <f t="shared" si="3748"/>
        <v>0</v>
      </c>
      <c r="W970" s="775">
        <f t="shared" si="3748"/>
        <v>0</v>
      </c>
      <c r="X970" s="775">
        <f t="shared" si="3748"/>
        <v>0</v>
      </c>
      <c r="Y970" s="775">
        <f t="shared" si="3748"/>
        <v>0</v>
      </c>
      <c r="Z970" s="775">
        <f t="shared" si="3748"/>
        <v>0</v>
      </c>
      <c r="AA970" s="775">
        <f t="shared" si="3748"/>
        <v>0</v>
      </c>
      <c r="AB970" s="775">
        <f t="shared" si="3748"/>
        <v>0</v>
      </c>
      <c r="AC970" s="775">
        <f t="shared" si="3748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49">SUM(AL737)</f>
        <v>0</v>
      </c>
      <c r="AM970" s="775">
        <f t="shared" si="3749"/>
        <v>0</v>
      </c>
      <c r="AN970" s="775">
        <f t="shared" si="3749"/>
        <v>0</v>
      </c>
      <c r="AO970" s="775">
        <f t="shared" si="3749"/>
        <v>0</v>
      </c>
      <c r="AP970" s="775">
        <f t="shared" si="3749"/>
        <v>0</v>
      </c>
      <c r="AQ970" s="775">
        <f t="shared" si="3749"/>
        <v>0</v>
      </c>
      <c r="AR970" s="775">
        <f t="shared" si="3749"/>
        <v>0</v>
      </c>
      <c r="AS970" s="775">
        <f t="shared" si="3749"/>
        <v>0</v>
      </c>
      <c r="AT970" s="775">
        <f t="shared" si="3749"/>
        <v>0</v>
      </c>
      <c r="AU970" s="775">
        <f t="shared" si="3749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0">SUM(BD737)</f>
        <v>0</v>
      </c>
      <c r="BE970" s="775">
        <f t="shared" si="3750"/>
        <v>0</v>
      </c>
      <c r="BF970" s="775">
        <f t="shared" si="3750"/>
        <v>0</v>
      </c>
      <c r="BG970" s="775">
        <f t="shared" si="3750"/>
        <v>0</v>
      </c>
      <c r="BH970" s="775">
        <f t="shared" si="3750"/>
        <v>0</v>
      </c>
      <c r="BI970" s="775">
        <f t="shared" si="3750"/>
        <v>0</v>
      </c>
      <c r="BJ970" s="775">
        <f t="shared" si="3750"/>
        <v>0</v>
      </c>
      <c r="BK970" s="775">
        <f t="shared" si="3750"/>
        <v>0</v>
      </c>
      <c r="BL970" s="775">
        <f t="shared" si="3750"/>
        <v>0</v>
      </c>
      <c r="BM970" s="775">
        <f t="shared" si="3750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4"/>
        <v>0</v>
      </c>
      <c r="CE970" s="989">
        <f t="shared" ref="CE970:CM970" si="375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1"/>
        <v>0</v>
      </c>
      <c r="CG970" s="989">
        <f t="shared" si="3751"/>
        <v>0</v>
      </c>
      <c r="CH970" s="990">
        <f t="shared" si="3751"/>
        <v>0</v>
      </c>
      <c r="CI970" s="990">
        <f t="shared" si="3751"/>
        <v>0</v>
      </c>
      <c r="CJ970" s="989">
        <f t="shared" si="3751"/>
        <v>0</v>
      </c>
      <c r="CK970" s="989">
        <f t="shared" si="3751"/>
        <v>0</v>
      </c>
      <c r="CL970" s="989">
        <f t="shared" si="3751"/>
        <v>0</v>
      </c>
      <c r="CM970" s="988">
        <f t="shared" si="3751"/>
        <v>0</v>
      </c>
      <c r="CN970" s="533" t="str">
        <f t="shared" si="3745"/>
        <v/>
      </c>
      <c r="CO970" s="534" t="str">
        <f t="shared" si="3745"/>
        <v/>
      </c>
      <c r="CP970" s="535" t="str">
        <f t="shared" si="3745"/>
        <v/>
      </c>
      <c r="CQ970" s="535" t="str">
        <f t="shared" si="3745"/>
        <v/>
      </c>
      <c r="CR970" s="535">
        <f t="shared" si="3745"/>
        <v>0</v>
      </c>
      <c r="CS970" s="535">
        <f t="shared" si="3745"/>
        <v>0</v>
      </c>
      <c r="CT970" s="535">
        <f t="shared" si="3745"/>
        <v>0</v>
      </c>
      <c r="CU970" s="536">
        <f t="shared" si="3745"/>
        <v>0</v>
      </c>
      <c r="CV970" s="536">
        <f t="shared" si="3745"/>
        <v>0</v>
      </c>
      <c r="CW970" s="536">
        <f t="shared" si="3745"/>
        <v>0</v>
      </c>
      <c r="CX970" s="535">
        <f t="shared" si="3746"/>
        <v>0</v>
      </c>
      <c r="CY970" s="535">
        <f t="shared" si="3746"/>
        <v>0</v>
      </c>
      <c r="CZ970" s="535">
        <f t="shared" si="3746"/>
        <v>0</v>
      </c>
      <c r="DA970" s="535">
        <f t="shared" si="3746"/>
        <v>0</v>
      </c>
      <c r="DB970" s="535" t="str">
        <f t="shared" si="3746"/>
        <v/>
      </c>
      <c r="DC970" s="534" t="str">
        <f t="shared" si="3746"/>
        <v/>
      </c>
      <c r="DD970" s="533" t="str">
        <f t="shared" si="3746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408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2">SUM(B732)</f>
        <v>0</v>
      </c>
      <c r="C972" s="775">
        <f t="shared" si="3752"/>
        <v>0</v>
      </c>
      <c r="D972" s="775">
        <f t="shared" si="3752"/>
        <v>0</v>
      </c>
      <c r="E972" s="775">
        <f t="shared" si="3752"/>
        <v>0</v>
      </c>
      <c r="F972" s="775">
        <f t="shared" si="3752"/>
        <v>0</v>
      </c>
      <c r="G972" s="775">
        <f t="shared" si="3752"/>
        <v>0</v>
      </c>
      <c r="H972" s="775">
        <f t="shared" si="3752"/>
        <v>0</v>
      </c>
      <c r="I972" s="775">
        <f t="shared" si="3752"/>
        <v>0</v>
      </c>
      <c r="J972" s="775">
        <f t="shared" si="3752"/>
        <v>0</v>
      </c>
      <c r="K972" s="775">
        <f t="shared" si="3752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3">SUM(T732)</f>
        <v>0</v>
      </c>
      <c r="U972" s="775">
        <f t="shared" si="3753"/>
        <v>0</v>
      </c>
      <c r="V972" s="775">
        <f t="shared" si="3753"/>
        <v>0</v>
      </c>
      <c r="W972" s="775">
        <f t="shared" si="3753"/>
        <v>0</v>
      </c>
      <c r="X972" s="775">
        <f t="shared" si="3753"/>
        <v>0</v>
      </c>
      <c r="Y972" s="775">
        <f t="shared" si="3753"/>
        <v>0</v>
      </c>
      <c r="Z972" s="775">
        <f t="shared" si="3753"/>
        <v>0</v>
      </c>
      <c r="AA972" s="775">
        <f t="shared" si="3753"/>
        <v>0</v>
      </c>
      <c r="AB972" s="775">
        <f t="shared" si="3753"/>
        <v>0</v>
      </c>
      <c r="AC972" s="775">
        <f t="shared" si="3753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4">SUM(AL732)</f>
        <v>0</v>
      </c>
      <c r="AM972" s="775">
        <f t="shared" si="3754"/>
        <v>0</v>
      </c>
      <c r="AN972" s="775">
        <f t="shared" si="3754"/>
        <v>0</v>
      </c>
      <c r="AO972" s="775">
        <f t="shared" si="3754"/>
        <v>0</v>
      </c>
      <c r="AP972" s="775">
        <f t="shared" si="3754"/>
        <v>0</v>
      </c>
      <c r="AQ972" s="775">
        <f t="shared" si="3754"/>
        <v>0</v>
      </c>
      <c r="AR972" s="775">
        <f t="shared" si="3754"/>
        <v>0</v>
      </c>
      <c r="AS972" s="775">
        <f t="shared" si="3754"/>
        <v>0</v>
      </c>
      <c r="AT972" s="775">
        <f t="shared" si="3754"/>
        <v>0</v>
      </c>
      <c r="AU972" s="775">
        <f t="shared" si="3754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5">SUM(BJ732)</f>
        <v>0</v>
      </c>
      <c r="BK972" s="775">
        <f t="shared" si="3755"/>
        <v>0</v>
      </c>
      <c r="BL972" s="775">
        <f t="shared" si="3755"/>
        <v>0</v>
      </c>
      <c r="BM972" s="775">
        <f t="shared" si="3755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6"/>
        <v>0</v>
      </c>
      <c r="CF972" s="989">
        <f t="shared" si="3756"/>
        <v>0</v>
      </c>
      <c r="CG972" s="989">
        <f t="shared" si="3756"/>
        <v>0</v>
      </c>
      <c r="CH972" s="990">
        <f t="shared" si="3756"/>
        <v>0</v>
      </c>
      <c r="CI972" s="990">
        <f t="shared" si="3756"/>
        <v>0</v>
      </c>
      <c r="CJ972" s="989">
        <f t="shared" si="3756"/>
        <v>0</v>
      </c>
      <c r="CK972" s="989">
        <f t="shared" si="3756"/>
        <v>0</v>
      </c>
      <c r="CL972" s="989">
        <f t="shared" si="3756"/>
        <v>0</v>
      </c>
      <c r="CM972" s="988" t="str">
        <f t="shared" si="3756"/>
        <v/>
      </c>
      <c r="CN972" s="533" t="str">
        <f t="shared" ref="CN972:CW973" si="375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7"/>
        <v/>
      </c>
      <c r="CP972" s="535" t="str">
        <f t="shared" si="3757"/>
        <v/>
      </c>
      <c r="CQ972" s="535" t="str">
        <f t="shared" si="3757"/>
        <v/>
      </c>
      <c r="CR972" s="535" t="str">
        <f t="shared" si="3757"/>
        <v/>
      </c>
      <c r="CS972" s="535">
        <f t="shared" si="3757"/>
        <v>0</v>
      </c>
      <c r="CT972" s="535">
        <f t="shared" si="3757"/>
        <v>0</v>
      </c>
      <c r="CU972" s="536">
        <f t="shared" si="3757"/>
        <v>0</v>
      </c>
      <c r="CV972" s="536">
        <f t="shared" si="3757"/>
        <v>0</v>
      </c>
      <c r="CW972" s="536">
        <f t="shared" si="3757"/>
        <v>0</v>
      </c>
      <c r="CX972" s="535">
        <f t="shared" ref="CX972:DD973" si="3758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8"/>
        <v>0</v>
      </c>
      <c r="CZ972" s="535">
        <f t="shared" si="3758"/>
        <v>0</v>
      </c>
      <c r="DA972" s="535" t="str">
        <f t="shared" si="3758"/>
        <v/>
      </c>
      <c r="DB972" s="535" t="str">
        <f t="shared" si="3758"/>
        <v/>
      </c>
      <c r="DC972" s="534" t="str">
        <f t="shared" si="3758"/>
        <v/>
      </c>
      <c r="DD972" s="533" t="str">
        <f t="shared" si="3758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59">SUM(B755)</f>
        <v>0</v>
      </c>
      <c r="C973" s="775">
        <f t="shared" si="3759"/>
        <v>0</v>
      </c>
      <c r="D973" s="775">
        <f t="shared" si="3759"/>
        <v>0</v>
      </c>
      <c r="E973" s="775">
        <f t="shared" si="3759"/>
        <v>0</v>
      </c>
      <c r="F973" s="775">
        <f t="shared" si="3759"/>
        <v>0</v>
      </c>
      <c r="G973" s="775">
        <f t="shared" si="3759"/>
        <v>0</v>
      </c>
      <c r="H973" s="775">
        <f t="shared" si="3759"/>
        <v>0</v>
      </c>
      <c r="I973" s="775">
        <f t="shared" si="3759"/>
        <v>0</v>
      </c>
      <c r="J973" s="775">
        <f t="shared" si="3759"/>
        <v>0</v>
      </c>
      <c r="K973" s="775">
        <f t="shared" si="3759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0">SUM(T755)</f>
        <v>0</v>
      </c>
      <c r="U973" s="775">
        <f t="shared" si="3760"/>
        <v>0</v>
      </c>
      <c r="V973" s="775">
        <f t="shared" si="3760"/>
        <v>0</v>
      </c>
      <c r="W973" s="775">
        <f t="shared" si="3760"/>
        <v>0</v>
      </c>
      <c r="X973" s="775">
        <f t="shared" si="3760"/>
        <v>0</v>
      </c>
      <c r="Y973" s="775">
        <f t="shared" si="3760"/>
        <v>0</v>
      </c>
      <c r="Z973" s="775">
        <f t="shared" si="3760"/>
        <v>0</v>
      </c>
      <c r="AA973" s="775">
        <f t="shared" si="3760"/>
        <v>0</v>
      </c>
      <c r="AB973" s="775">
        <f t="shared" si="3760"/>
        <v>0</v>
      </c>
      <c r="AC973" s="775">
        <f t="shared" si="3760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1">SUM(AL755)</f>
        <v>0</v>
      </c>
      <c r="AM973" s="775">
        <f t="shared" si="3761"/>
        <v>0</v>
      </c>
      <c r="AN973" s="775">
        <f t="shared" si="3761"/>
        <v>0</v>
      </c>
      <c r="AO973" s="775">
        <f t="shared" si="3761"/>
        <v>0</v>
      </c>
      <c r="AP973" s="775">
        <f t="shared" si="3761"/>
        <v>0</v>
      </c>
      <c r="AQ973" s="775">
        <f t="shared" si="3761"/>
        <v>0</v>
      </c>
      <c r="AR973" s="775">
        <f t="shared" si="3761"/>
        <v>0</v>
      </c>
      <c r="AS973" s="775">
        <f t="shared" si="3761"/>
        <v>0</v>
      </c>
      <c r="AT973" s="775">
        <f t="shared" si="3761"/>
        <v>0</v>
      </c>
      <c r="AU973" s="775">
        <f t="shared" si="3761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2">SUM(BJ755)</f>
        <v>0</v>
      </c>
      <c r="BK973" s="775">
        <f t="shared" si="3762"/>
        <v>0</v>
      </c>
      <c r="BL973" s="775">
        <f t="shared" si="3762"/>
        <v>0</v>
      </c>
      <c r="BM973" s="775">
        <f t="shared" si="3762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6"/>
        <v/>
      </c>
      <c r="CE973" s="989">
        <f t="shared" ref="CE973:CM973" si="376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3"/>
        <v>0</v>
      </c>
      <c r="CG973" s="989">
        <f t="shared" si="3763"/>
        <v>0</v>
      </c>
      <c r="CH973" s="990">
        <f t="shared" si="3763"/>
        <v>0</v>
      </c>
      <c r="CI973" s="990">
        <f t="shared" si="3763"/>
        <v>0</v>
      </c>
      <c r="CJ973" s="989">
        <f t="shared" si="3763"/>
        <v>0</v>
      </c>
      <c r="CK973" s="989">
        <f t="shared" si="3763"/>
        <v>0</v>
      </c>
      <c r="CL973" s="989">
        <f t="shared" si="3763"/>
        <v>0</v>
      </c>
      <c r="CM973" s="988" t="str">
        <f t="shared" si="3763"/>
        <v/>
      </c>
      <c r="CN973" s="533" t="str">
        <f t="shared" si="3757"/>
        <v/>
      </c>
      <c r="CO973" s="534" t="str">
        <f t="shared" si="3757"/>
        <v/>
      </c>
      <c r="CP973" s="535" t="str">
        <f t="shared" si="3757"/>
        <v/>
      </c>
      <c r="CQ973" s="535" t="str">
        <f t="shared" si="3757"/>
        <v/>
      </c>
      <c r="CR973" s="535" t="str">
        <f t="shared" si="3757"/>
        <v/>
      </c>
      <c r="CS973" s="535">
        <f t="shared" si="3757"/>
        <v>0</v>
      </c>
      <c r="CT973" s="535">
        <f t="shared" si="3757"/>
        <v>0</v>
      </c>
      <c r="CU973" s="536">
        <f t="shared" si="3757"/>
        <v>0</v>
      </c>
      <c r="CV973" s="536">
        <f t="shared" si="3757"/>
        <v>0</v>
      </c>
      <c r="CW973" s="536">
        <f t="shared" si="3757"/>
        <v>0</v>
      </c>
      <c r="CX973" s="535">
        <f t="shared" si="3758"/>
        <v>0</v>
      </c>
      <c r="CY973" s="535">
        <f t="shared" si="3758"/>
        <v>0</v>
      </c>
      <c r="CZ973" s="535">
        <f t="shared" si="3758"/>
        <v>0</v>
      </c>
      <c r="DA973" s="535" t="str">
        <f t="shared" si="3758"/>
        <v/>
      </c>
      <c r="DB973" s="535" t="str">
        <f t="shared" si="3758"/>
        <v/>
      </c>
      <c r="DC973" s="534" t="str">
        <f t="shared" si="3758"/>
        <v/>
      </c>
      <c r="DD973" s="533" t="str">
        <f t="shared" si="3758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409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4">SUM(B760)</f>
        <v>0</v>
      </c>
      <c r="C975" s="775">
        <f t="shared" si="3764"/>
        <v>0</v>
      </c>
      <c r="D975" s="775">
        <f t="shared" si="3764"/>
        <v>0</v>
      </c>
      <c r="E975" s="775">
        <f t="shared" si="3764"/>
        <v>0</v>
      </c>
      <c r="F975" s="775">
        <f t="shared" si="3764"/>
        <v>0</v>
      </c>
      <c r="G975" s="775">
        <f t="shared" si="3764"/>
        <v>0</v>
      </c>
      <c r="H975" s="775">
        <f t="shared" si="3764"/>
        <v>0</v>
      </c>
      <c r="I975" s="775">
        <f t="shared" si="3764"/>
        <v>0</v>
      </c>
      <c r="J975" s="775">
        <f t="shared" si="3764"/>
        <v>0</v>
      </c>
      <c r="K975" s="775">
        <f t="shared" si="3764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5">SUM(T760)</f>
        <v>0</v>
      </c>
      <c r="U975" s="775">
        <f t="shared" si="3765"/>
        <v>0</v>
      </c>
      <c r="V975" s="775">
        <f t="shared" si="3765"/>
        <v>0</v>
      </c>
      <c r="W975" s="775">
        <f t="shared" si="3765"/>
        <v>0</v>
      </c>
      <c r="X975" s="775">
        <f t="shared" si="3765"/>
        <v>0</v>
      </c>
      <c r="Y975" s="775">
        <f t="shared" si="3765"/>
        <v>0</v>
      </c>
      <c r="Z975" s="775">
        <f t="shared" si="3765"/>
        <v>0</v>
      </c>
      <c r="AA975" s="775">
        <f t="shared" si="3765"/>
        <v>0</v>
      </c>
      <c r="AB975" s="775">
        <f t="shared" si="3765"/>
        <v>0</v>
      </c>
      <c r="AC975" s="775">
        <f t="shared" si="3765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6">SUM(AL760)</f>
        <v>0</v>
      </c>
      <c r="AM975" s="775">
        <f t="shared" si="3766"/>
        <v>0</v>
      </c>
      <c r="AN975" s="775">
        <f t="shared" si="3766"/>
        <v>0</v>
      </c>
      <c r="AO975" s="775">
        <f t="shared" si="3766"/>
        <v>0</v>
      </c>
      <c r="AP975" s="775">
        <f t="shared" si="3766"/>
        <v>0</v>
      </c>
      <c r="AQ975" s="775">
        <f t="shared" si="3766"/>
        <v>0</v>
      </c>
      <c r="AR975" s="775">
        <f t="shared" si="3766"/>
        <v>0</v>
      </c>
      <c r="AS975" s="775">
        <f t="shared" si="3766"/>
        <v>0</v>
      </c>
      <c r="AT975" s="775">
        <f t="shared" si="3766"/>
        <v>0</v>
      </c>
      <c r="AU975" s="775">
        <f t="shared" si="3766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7">SUM(BD760)</f>
        <v>0</v>
      </c>
      <c r="BE975" s="775">
        <f t="shared" si="3767"/>
        <v>0</v>
      </c>
      <c r="BF975" s="775">
        <f t="shared" si="3767"/>
        <v>0</v>
      </c>
      <c r="BG975" s="775">
        <f t="shared" si="3767"/>
        <v>0</v>
      </c>
      <c r="BH975" s="775">
        <f t="shared" si="3767"/>
        <v>0</v>
      </c>
      <c r="BI975" s="775">
        <f t="shared" si="3767"/>
        <v>0</v>
      </c>
      <c r="BJ975" s="775">
        <f t="shared" si="3767"/>
        <v>0</v>
      </c>
      <c r="BK975" s="775">
        <f t="shared" si="3767"/>
        <v>0</v>
      </c>
      <c r="BL975" s="775">
        <f t="shared" si="3767"/>
        <v>0</v>
      </c>
      <c r="BM975" s="775">
        <f t="shared" si="3767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0</v>
      </c>
      <c r="BX975" s="775">
        <f>SUM(BX760)</f>
        <v>0</v>
      </c>
      <c r="BY975" s="775">
        <f>SUM(BY760)</f>
        <v>62700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8"/>
        <v>0</v>
      </c>
      <c r="CG975" s="989">
        <f t="shared" si="3768"/>
        <v>0</v>
      </c>
      <c r="CH975" s="990">
        <f t="shared" si="3768"/>
        <v>0</v>
      </c>
      <c r="CI975" s="990">
        <f t="shared" si="3768"/>
        <v>0</v>
      </c>
      <c r="CJ975" s="989">
        <f t="shared" si="3768"/>
        <v>0</v>
      </c>
      <c r="CK975" s="989">
        <f t="shared" si="3768"/>
        <v>0</v>
      </c>
      <c r="CL975" s="989">
        <f t="shared" si="3768"/>
        <v>0</v>
      </c>
      <c r="CM975" s="988">
        <f t="shared" si="3768"/>
        <v>0</v>
      </c>
      <c r="CN975" s="533" t="str">
        <f t="shared" ref="CN975:DD975" si="3769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69"/>
        <v/>
      </c>
      <c r="CP975" s="535" t="str">
        <f t="shared" si="3769"/>
        <v/>
      </c>
      <c r="CQ975" s="535" t="str">
        <f t="shared" si="3769"/>
        <v/>
      </c>
      <c r="CR975" s="535">
        <f t="shared" si="3769"/>
        <v>0</v>
      </c>
      <c r="CS975" s="535">
        <f t="shared" si="3769"/>
        <v>0</v>
      </c>
      <c r="CT975" s="535">
        <f t="shared" si="3769"/>
        <v>0</v>
      </c>
      <c r="CU975" s="536">
        <f t="shared" si="3769"/>
        <v>0</v>
      </c>
      <c r="CV975" s="536">
        <f t="shared" si="3769"/>
        <v>0</v>
      </c>
      <c r="CW975" s="536">
        <f t="shared" si="3769"/>
        <v>0</v>
      </c>
      <c r="CX975" s="535">
        <f t="shared" si="3769"/>
        <v>0</v>
      </c>
      <c r="CY975" s="535">
        <f t="shared" si="3769"/>
        <v>0</v>
      </c>
      <c r="CZ975" s="535">
        <f t="shared" si="3769"/>
        <v>0</v>
      </c>
      <c r="DA975" s="535">
        <f t="shared" si="3769"/>
        <v>0</v>
      </c>
      <c r="DB975" s="535" t="str">
        <f t="shared" si="3769"/>
        <v/>
      </c>
      <c r="DC975" s="534" t="str">
        <f t="shared" si="3769"/>
        <v/>
      </c>
      <c r="DD975" s="533" t="str">
        <f t="shared" si="3769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678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328</v>
      </c>
      <c r="B977" s="775">
        <f t="shared" ref="B977:K977" si="3770">SUM(B743)</f>
        <v>0</v>
      </c>
      <c r="C977" s="775">
        <f t="shared" si="3770"/>
        <v>0</v>
      </c>
      <c r="D977" s="775">
        <f t="shared" si="3770"/>
        <v>0</v>
      </c>
      <c r="E977" s="775">
        <f t="shared" si="3770"/>
        <v>0</v>
      </c>
      <c r="F977" s="775">
        <f t="shared" si="3770"/>
        <v>0</v>
      </c>
      <c r="G977" s="775">
        <f t="shared" si="3770"/>
        <v>0</v>
      </c>
      <c r="H977" s="775">
        <f t="shared" si="3770"/>
        <v>0</v>
      </c>
      <c r="I977" s="775">
        <f t="shared" si="3770"/>
        <v>0</v>
      </c>
      <c r="J977" s="775">
        <f t="shared" si="3770"/>
        <v>0</v>
      </c>
      <c r="K977" s="775">
        <f t="shared" si="3770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1">SUM(T743)</f>
        <v>0</v>
      </c>
      <c r="U977" s="775">
        <f t="shared" si="3771"/>
        <v>0</v>
      </c>
      <c r="V977" s="775">
        <f t="shared" si="3771"/>
        <v>0</v>
      </c>
      <c r="W977" s="775">
        <f t="shared" si="3771"/>
        <v>0</v>
      </c>
      <c r="X977" s="775">
        <f t="shared" si="3771"/>
        <v>0</v>
      </c>
      <c r="Y977" s="775">
        <f t="shared" si="3771"/>
        <v>0</v>
      </c>
      <c r="Z977" s="775">
        <f t="shared" si="3771"/>
        <v>0</v>
      </c>
      <c r="AA977" s="775">
        <f t="shared" si="3771"/>
        <v>0</v>
      </c>
      <c r="AB977" s="775">
        <f t="shared" si="3771"/>
        <v>0</v>
      </c>
      <c r="AC977" s="775">
        <f t="shared" si="3771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2">SUM(AL743)</f>
        <v>0</v>
      </c>
      <c r="AM977" s="775">
        <f t="shared" si="3772"/>
        <v>0</v>
      </c>
      <c r="AN977" s="775">
        <f t="shared" si="3772"/>
        <v>0</v>
      </c>
      <c r="AO977" s="775">
        <f t="shared" si="3772"/>
        <v>0</v>
      </c>
      <c r="AP977" s="775">
        <f t="shared" si="3772"/>
        <v>0</v>
      </c>
      <c r="AQ977" s="775">
        <f t="shared" si="3772"/>
        <v>0</v>
      </c>
      <c r="AR977" s="775">
        <f t="shared" si="3772"/>
        <v>0</v>
      </c>
      <c r="AS977" s="775">
        <f t="shared" si="3772"/>
        <v>0</v>
      </c>
      <c r="AT977" s="775">
        <f t="shared" si="3772"/>
        <v>0</v>
      </c>
      <c r="AU977" s="775">
        <f t="shared" si="3772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3">SUM(BD743)</f>
        <v>0</v>
      </c>
      <c r="BE977" s="775">
        <f t="shared" si="3773"/>
        <v>0</v>
      </c>
      <c r="BF977" s="775">
        <f t="shared" si="3773"/>
        <v>0</v>
      </c>
      <c r="BG977" s="775">
        <f t="shared" si="3773"/>
        <v>0</v>
      </c>
      <c r="BH977" s="775">
        <f t="shared" si="3773"/>
        <v>0</v>
      </c>
      <c r="BI977" s="775">
        <f t="shared" si="3773"/>
        <v>0</v>
      </c>
      <c r="BJ977" s="775">
        <f t="shared" si="3773"/>
        <v>0</v>
      </c>
      <c r="BK977" s="775">
        <f t="shared" si="3773"/>
        <v>0</v>
      </c>
      <c r="BL977" s="775">
        <f t="shared" si="3773"/>
        <v>0</v>
      </c>
      <c r="BM977" s="775">
        <f t="shared" si="3773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 t="e">
        <f>SUM(BV743)</f>
        <v>#DIV/0!</v>
      </c>
      <c r="BW977" s="775" t="e">
        <f>SUM(BW743)</f>
        <v>#DIV/0!</v>
      </c>
      <c r="BX977" s="775" t="e">
        <f>SUM(BX743)</f>
        <v>#DIV/0!</v>
      </c>
      <c r="BY977" s="775" t="e">
        <f>SUM(BY743)</f>
        <v>#DIV/0!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4"/>
        <v>0</v>
      </c>
      <c r="CG977" s="989">
        <f t="shared" si="3774"/>
        <v>0</v>
      </c>
      <c r="CH977" s="990">
        <f t="shared" si="3774"/>
        <v>0</v>
      </c>
      <c r="CI977" s="990">
        <f t="shared" si="3774"/>
        <v>0</v>
      </c>
      <c r="CJ977" s="989">
        <f t="shared" si="3774"/>
        <v>0</v>
      </c>
      <c r="CK977" s="989">
        <f t="shared" si="3774"/>
        <v>0</v>
      </c>
      <c r="CL977" s="989">
        <f t="shared" si="3774"/>
        <v>0</v>
      </c>
      <c r="CM977" s="988">
        <f t="shared" si="3774"/>
        <v>0</v>
      </c>
      <c r="CN977" s="533" t="str">
        <f t="shared" ref="CN977:DD977" si="3775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5"/>
        <v/>
      </c>
      <c r="CP977" s="535" t="str">
        <f t="shared" si="3775"/>
        <v/>
      </c>
      <c r="CQ977" s="535" t="str">
        <f t="shared" si="3775"/>
        <v/>
      </c>
      <c r="CR977" s="535">
        <f t="shared" si="3775"/>
        <v>0</v>
      </c>
      <c r="CS977" s="535">
        <f t="shared" si="3775"/>
        <v>0</v>
      </c>
      <c r="CT977" s="535">
        <f t="shared" si="3775"/>
        <v>0</v>
      </c>
      <c r="CU977" s="536">
        <f t="shared" si="3775"/>
        <v>0</v>
      </c>
      <c r="CV977" s="536">
        <f t="shared" si="3775"/>
        <v>0</v>
      </c>
      <c r="CW977" s="536">
        <f t="shared" si="3775"/>
        <v>0</v>
      </c>
      <c r="CX977" s="535">
        <f t="shared" si="3775"/>
        <v>0</v>
      </c>
      <c r="CY977" s="535">
        <f t="shared" si="3775"/>
        <v>0</v>
      </c>
      <c r="CZ977" s="535">
        <f t="shared" si="3775"/>
        <v>0</v>
      </c>
      <c r="DA977" s="535">
        <f t="shared" si="3775"/>
        <v>0</v>
      </c>
      <c r="DB977" s="535" t="str">
        <f t="shared" si="3775"/>
        <v/>
      </c>
      <c r="DC977" s="534" t="str">
        <f t="shared" si="3775"/>
        <v/>
      </c>
      <c r="DD977" s="533" t="str">
        <f t="shared" si="3775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410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411</v>
      </c>
      <c r="B979" s="775">
        <f t="shared" ref="B979:K979" si="3776">SUM(B749)</f>
        <v>0</v>
      </c>
      <c r="C979" s="775">
        <f t="shared" si="3776"/>
        <v>0</v>
      </c>
      <c r="D979" s="775">
        <f t="shared" si="3776"/>
        <v>0</v>
      </c>
      <c r="E979" s="775">
        <f t="shared" si="3776"/>
        <v>0</v>
      </c>
      <c r="F979" s="775">
        <f t="shared" si="3776"/>
        <v>0</v>
      </c>
      <c r="G979" s="775">
        <f t="shared" si="3776"/>
        <v>0</v>
      </c>
      <c r="H979" s="775">
        <f t="shared" si="3776"/>
        <v>0</v>
      </c>
      <c r="I979" s="775">
        <f t="shared" si="3776"/>
        <v>0</v>
      </c>
      <c r="J979" s="775">
        <f t="shared" si="3776"/>
        <v>0</v>
      </c>
      <c r="K979" s="775">
        <f t="shared" si="3776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7">SUM(T749)</f>
        <v>0</v>
      </c>
      <c r="U979" s="775">
        <f t="shared" si="3777"/>
        <v>0</v>
      </c>
      <c r="V979" s="775">
        <f t="shared" si="3777"/>
        <v>0</v>
      </c>
      <c r="W979" s="775">
        <f t="shared" si="3777"/>
        <v>0</v>
      </c>
      <c r="X979" s="775">
        <f t="shared" si="3777"/>
        <v>0</v>
      </c>
      <c r="Y979" s="775">
        <f t="shared" si="3777"/>
        <v>0</v>
      </c>
      <c r="Z979" s="775">
        <f t="shared" si="3777"/>
        <v>0</v>
      </c>
      <c r="AA979" s="775">
        <f t="shared" si="3777"/>
        <v>0</v>
      </c>
      <c r="AB979" s="775">
        <f t="shared" si="3777"/>
        <v>0</v>
      </c>
      <c r="AC979" s="775">
        <f t="shared" si="3777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8">SUM(AL749)</f>
        <v>0</v>
      </c>
      <c r="AM979" s="775">
        <f t="shared" si="3778"/>
        <v>0</v>
      </c>
      <c r="AN979" s="775">
        <f t="shared" si="3778"/>
        <v>0</v>
      </c>
      <c r="AO979" s="775">
        <f t="shared" si="3778"/>
        <v>0</v>
      </c>
      <c r="AP979" s="775">
        <f t="shared" si="3778"/>
        <v>0</v>
      </c>
      <c r="AQ979" s="775">
        <f t="shared" si="3778"/>
        <v>0</v>
      </c>
      <c r="AR979" s="775">
        <f t="shared" si="3778"/>
        <v>0</v>
      </c>
      <c r="AS979" s="775">
        <f t="shared" si="3778"/>
        <v>0</v>
      </c>
      <c r="AT979" s="775">
        <f t="shared" si="3778"/>
        <v>0</v>
      </c>
      <c r="AU979" s="775">
        <f t="shared" si="3778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79">SUM(BD749)</f>
        <v>0</v>
      </c>
      <c r="BE979" s="775">
        <f t="shared" si="3779"/>
        <v>0</v>
      </c>
      <c r="BF979" s="775">
        <f t="shared" si="3779"/>
        <v>0</v>
      </c>
      <c r="BG979" s="775">
        <f t="shared" si="3779"/>
        <v>0</v>
      </c>
      <c r="BH979" s="775">
        <f t="shared" si="3779"/>
        <v>0</v>
      </c>
      <c r="BI979" s="775">
        <f t="shared" si="3779"/>
        <v>0</v>
      </c>
      <c r="BJ979" s="775">
        <f t="shared" si="3779"/>
        <v>0</v>
      </c>
      <c r="BK979" s="775">
        <f t="shared" si="3779"/>
        <v>0</v>
      </c>
      <c r="BL979" s="775">
        <f t="shared" si="3779"/>
        <v>0</v>
      </c>
      <c r="BM979" s="775">
        <f t="shared" si="3779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14916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0"/>
        <v>0</v>
      </c>
      <c r="CG979" s="989">
        <f t="shared" si="3780"/>
        <v>0</v>
      </c>
      <c r="CH979" s="990">
        <f t="shared" si="3780"/>
        <v>0</v>
      </c>
      <c r="CI979" s="990">
        <f t="shared" si="3780"/>
        <v>0</v>
      </c>
      <c r="CJ979" s="989">
        <f t="shared" si="3780"/>
        <v>0</v>
      </c>
      <c r="CK979" s="989">
        <f t="shared" si="3780"/>
        <v>0</v>
      </c>
      <c r="CL979" s="989">
        <f t="shared" si="3780"/>
        <v>0</v>
      </c>
      <c r="CM979" s="988">
        <f t="shared" si="3780"/>
        <v>0</v>
      </c>
      <c r="CN979" s="533" t="str">
        <f t="shared" ref="CN979:DD979" si="3781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1"/>
        <v/>
      </c>
      <c r="CP979" s="535" t="str">
        <f t="shared" si="3781"/>
        <v/>
      </c>
      <c r="CQ979" s="535" t="str">
        <f t="shared" si="3781"/>
        <v/>
      </c>
      <c r="CR979" s="535">
        <f t="shared" si="3781"/>
        <v>0</v>
      </c>
      <c r="CS979" s="535">
        <f t="shared" si="3781"/>
        <v>0</v>
      </c>
      <c r="CT979" s="535">
        <f t="shared" si="3781"/>
        <v>0</v>
      </c>
      <c r="CU979" s="536">
        <f t="shared" si="3781"/>
        <v>0</v>
      </c>
      <c r="CV979" s="536">
        <f t="shared" si="3781"/>
        <v>0</v>
      </c>
      <c r="CW979" s="536">
        <f t="shared" si="3781"/>
        <v>0</v>
      </c>
      <c r="CX979" s="535">
        <f t="shared" si="3781"/>
        <v>0</v>
      </c>
      <c r="CY979" s="535">
        <f t="shared" si="3781"/>
        <v>0</v>
      </c>
      <c r="CZ979" s="535">
        <f t="shared" si="3781"/>
        <v>0</v>
      </c>
      <c r="DA979" s="535">
        <f t="shared" si="3781"/>
        <v>0</v>
      </c>
      <c r="DB979" s="535" t="str">
        <f t="shared" si="3781"/>
        <v/>
      </c>
      <c r="DC979" s="534" t="str">
        <f t="shared" si="3781"/>
        <v/>
      </c>
      <c r="DD979" s="533" t="str">
        <f t="shared" si="3781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412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2">SUM(B765)</f>
        <v>0</v>
      </c>
      <c r="C981" s="775">
        <f t="shared" si="3782"/>
        <v>0</v>
      </c>
      <c r="D981" s="775">
        <f t="shared" si="3782"/>
        <v>0</v>
      </c>
      <c r="E981" s="775">
        <f t="shared" si="3782"/>
        <v>0</v>
      </c>
      <c r="F981" s="775">
        <f t="shared" si="3782"/>
        <v>0</v>
      </c>
      <c r="G981" s="775">
        <f t="shared" si="3782"/>
        <v>0</v>
      </c>
      <c r="H981" s="775">
        <f t="shared" si="3782"/>
        <v>0</v>
      </c>
      <c r="I981" s="775">
        <f t="shared" si="3782"/>
        <v>0</v>
      </c>
      <c r="J981" s="775">
        <f t="shared" si="3782"/>
        <v>0</v>
      </c>
      <c r="K981" s="775">
        <f t="shared" si="3782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3">SUM(T765)</f>
        <v>0</v>
      </c>
      <c r="U981" s="775">
        <f t="shared" si="3783"/>
        <v>0</v>
      </c>
      <c r="V981" s="775">
        <f t="shared" si="3783"/>
        <v>0</v>
      </c>
      <c r="W981" s="775">
        <f t="shared" si="3783"/>
        <v>0</v>
      </c>
      <c r="X981" s="775">
        <f t="shared" si="3783"/>
        <v>0</v>
      </c>
      <c r="Y981" s="775">
        <f t="shared" si="3783"/>
        <v>0</v>
      </c>
      <c r="Z981" s="775">
        <f t="shared" si="3783"/>
        <v>0</v>
      </c>
      <c r="AA981" s="775">
        <f t="shared" si="3783"/>
        <v>0</v>
      </c>
      <c r="AB981" s="775">
        <f t="shared" si="3783"/>
        <v>0</v>
      </c>
      <c r="AC981" s="775">
        <f t="shared" si="3783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4">SUM(AL765)</f>
        <v>0</v>
      </c>
      <c r="AM981" s="775">
        <f t="shared" si="3784"/>
        <v>0</v>
      </c>
      <c r="AN981" s="775">
        <f t="shared" si="3784"/>
        <v>0</v>
      </c>
      <c r="AO981" s="775">
        <f t="shared" si="3784"/>
        <v>0</v>
      </c>
      <c r="AP981" s="775">
        <f t="shared" si="3784"/>
        <v>0</v>
      </c>
      <c r="AQ981" s="775">
        <f t="shared" si="3784"/>
        <v>0</v>
      </c>
      <c r="AR981" s="775">
        <f t="shared" si="3784"/>
        <v>0</v>
      </c>
      <c r="AS981" s="775">
        <f t="shared" si="3784"/>
        <v>0</v>
      </c>
      <c r="AT981" s="775">
        <f t="shared" si="3784"/>
        <v>0</v>
      </c>
      <c r="AU981" s="775">
        <f t="shared" si="3784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5">SUM(BD765)</f>
        <v>0</v>
      </c>
      <c r="BE981" s="775">
        <f t="shared" si="3785"/>
        <v>0</v>
      </c>
      <c r="BF981" s="775">
        <f t="shared" si="3785"/>
        <v>0</v>
      </c>
      <c r="BG981" s="775">
        <f t="shared" si="3785"/>
        <v>0</v>
      </c>
      <c r="BH981" s="775">
        <f t="shared" si="3785"/>
        <v>0</v>
      </c>
      <c r="BI981" s="775">
        <f t="shared" si="3785"/>
        <v>0</v>
      </c>
      <c r="BJ981" s="775">
        <f t="shared" si="3785"/>
        <v>0</v>
      </c>
      <c r="BK981" s="775">
        <f t="shared" si="3785"/>
        <v>0</v>
      </c>
      <c r="BL981" s="775">
        <f t="shared" si="3785"/>
        <v>0</v>
      </c>
      <c r="BM981" s="775">
        <f t="shared" si="3785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17040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6"/>
        <v>0</v>
      </c>
      <c r="CF981" s="989">
        <f t="shared" si="3786"/>
        <v>0</v>
      </c>
      <c r="CG981" s="989">
        <f t="shared" si="3786"/>
        <v>0</v>
      </c>
      <c r="CH981" s="990">
        <f t="shared" si="3786"/>
        <v>0</v>
      </c>
      <c r="CI981" s="990">
        <f t="shared" si="3786"/>
        <v>0</v>
      </c>
      <c r="CJ981" s="989">
        <f t="shared" si="3786"/>
        <v>0</v>
      </c>
      <c r="CK981" s="989">
        <f t="shared" si="3786"/>
        <v>0</v>
      </c>
      <c r="CL981" s="989">
        <f t="shared" si="3786"/>
        <v>0</v>
      </c>
      <c r="CM981" s="988">
        <f t="shared" si="3786"/>
        <v>0</v>
      </c>
      <c r="CN981" s="533" t="str">
        <f t="shared" ref="CN981:CW983" si="3787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7"/>
        <v/>
      </c>
      <c r="CP981" s="535" t="str">
        <f t="shared" si="3787"/>
        <v/>
      </c>
      <c r="CQ981" s="535" t="str">
        <f t="shared" si="3787"/>
        <v/>
      </c>
      <c r="CR981" s="535">
        <f t="shared" si="3787"/>
        <v>0</v>
      </c>
      <c r="CS981" s="535">
        <f t="shared" si="3787"/>
        <v>0</v>
      </c>
      <c r="CT981" s="535">
        <f t="shared" si="3787"/>
        <v>0</v>
      </c>
      <c r="CU981" s="536">
        <f t="shared" si="3787"/>
        <v>0</v>
      </c>
      <c r="CV981" s="536">
        <f t="shared" si="3787"/>
        <v>0</v>
      </c>
      <c r="CW981" s="536">
        <f t="shared" si="3787"/>
        <v>0</v>
      </c>
      <c r="CX981" s="535">
        <f t="shared" ref="CX981:DD983" si="3788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8"/>
        <v>0</v>
      </c>
      <c r="CZ981" s="535">
        <f t="shared" si="3788"/>
        <v>0</v>
      </c>
      <c r="DA981" s="535">
        <f t="shared" si="3788"/>
        <v>0</v>
      </c>
      <c r="DB981" s="535" t="str">
        <f t="shared" si="3788"/>
        <v/>
      </c>
      <c r="DC981" s="534" t="str">
        <f t="shared" si="3788"/>
        <v/>
      </c>
      <c r="DD981" s="533" t="str">
        <f t="shared" si="3788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89">SUM(B770)</f>
        <v>0</v>
      </c>
      <c r="C982" s="775">
        <f t="shared" si="3789"/>
        <v>0</v>
      </c>
      <c r="D982" s="775">
        <f t="shared" si="3789"/>
        <v>0</v>
      </c>
      <c r="E982" s="775">
        <f t="shared" si="3789"/>
        <v>0</v>
      </c>
      <c r="F982" s="775">
        <f t="shared" si="3789"/>
        <v>0</v>
      </c>
      <c r="G982" s="775">
        <f t="shared" si="3789"/>
        <v>0</v>
      </c>
      <c r="H982" s="775">
        <f t="shared" si="3789"/>
        <v>0</v>
      </c>
      <c r="I982" s="775">
        <f t="shared" si="3789"/>
        <v>0</v>
      </c>
      <c r="J982" s="775">
        <f t="shared" si="3789"/>
        <v>0</v>
      </c>
      <c r="K982" s="775">
        <f t="shared" si="3789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0">SUM(T770)</f>
        <v>0</v>
      </c>
      <c r="U982" s="775">
        <f t="shared" si="3790"/>
        <v>0</v>
      </c>
      <c r="V982" s="775">
        <f t="shared" si="3790"/>
        <v>0</v>
      </c>
      <c r="W982" s="775">
        <f t="shared" si="3790"/>
        <v>0</v>
      </c>
      <c r="X982" s="775">
        <f t="shared" si="3790"/>
        <v>0</v>
      </c>
      <c r="Y982" s="775">
        <f t="shared" si="3790"/>
        <v>0</v>
      </c>
      <c r="Z982" s="775">
        <f t="shared" si="3790"/>
        <v>0</v>
      </c>
      <c r="AA982" s="775">
        <f t="shared" si="3790"/>
        <v>0</v>
      </c>
      <c r="AB982" s="775">
        <f t="shared" si="3790"/>
        <v>0</v>
      </c>
      <c r="AC982" s="775">
        <f t="shared" si="3790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1">SUM(AL770)</f>
        <v>0</v>
      </c>
      <c r="AM982" s="775">
        <f t="shared" si="3791"/>
        <v>0</v>
      </c>
      <c r="AN982" s="775">
        <f t="shared" si="3791"/>
        <v>0</v>
      </c>
      <c r="AO982" s="775">
        <f t="shared" si="3791"/>
        <v>0</v>
      </c>
      <c r="AP982" s="775">
        <f t="shared" si="3791"/>
        <v>0</v>
      </c>
      <c r="AQ982" s="775">
        <f t="shared" si="3791"/>
        <v>0</v>
      </c>
      <c r="AR982" s="775">
        <f t="shared" si="3791"/>
        <v>0</v>
      </c>
      <c r="AS982" s="775">
        <f t="shared" si="3791"/>
        <v>0</v>
      </c>
      <c r="AT982" s="775">
        <f t="shared" si="3791"/>
        <v>0</v>
      </c>
      <c r="AU982" s="775">
        <f t="shared" si="3791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2">SUM(BD770)</f>
        <v>0</v>
      </c>
      <c r="BE982" s="775">
        <f t="shared" si="3792"/>
        <v>0</v>
      </c>
      <c r="BF982" s="775">
        <f t="shared" si="3792"/>
        <v>0</v>
      </c>
      <c r="BG982" s="775">
        <f t="shared" si="3792"/>
        <v>0</v>
      </c>
      <c r="BH982" s="775">
        <f t="shared" si="3792"/>
        <v>0</v>
      </c>
      <c r="BI982" s="775">
        <f t="shared" si="3792"/>
        <v>0</v>
      </c>
      <c r="BJ982" s="775">
        <f t="shared" si="3792"/>
        <v>0</v>
      </c>
      <c r="BK982" s="775">
        <f t="shared" si="3792"/>
        <v>0</v>
      </c>
      <c r="BL982" s="775">
        <f t="shared" si="3792"/>
        <v>0</v>
      </c>
      <c r="BM982" s="775">
        <f t="shared" si="3792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3"/>
        <v>0</v>
      </c>
      <c r="CG982" s="989">
        <f t="shared" si="3793"/>
        <v>0</v>
      </c>
      <c r="CH982" s="990">
        <f t="shared" si="3793"/>
        <v>0</v>
      </c>
      <c r="CI982" s="990">
        <f t="shared" si="3793"/>
        <v>0</v>
      </c>
      <c r="CJ982" s="989">
        <f t="shared" si="3793"/>
        <v>0</v>
      </c>
      <c r="CK982" s="989">
        <f t="shared" si="3793"/>
        <v>0</v>
      </c>
      <c r="CL982" s="989">
        <f t="shared" si="3793"/>
        <v>0</v>
      </c>
      <c r="CM982" s="988">
        <f t="shared" si="3793"/>
        <v>0</v>
      </c>
      <c r="CN982" s="533" t="str">
        <f t="shared" si="3787"/>
        <v/>
      </c>
      <c r="CO982" s="534" t="str">
        <f t="shared" si="3787"/>
        <v/>
      </c>
      <c r="CP982" s="535" t="str">
        <f t="shared" si="3787"/>
        <v/>
      </c>
      <c r="CQ982" s="535" t="str">
        <f t="shared" si="3787"/>
        <v/>
      </c>
      <c r="CR982" s="535">
        <f t="shared" si="3787"/>
        <v>0</v>
      </c>
      <c r="CS982" s="535">
        <f t="shared" si="3787"/>
        <v>0</v>
      </c>
      <c r="CT982" s="535">
        <f t="shared" si="3787"/>
        <v>0</v>
      </c>
      <c r="CU982" s="536">
        <f t="shared" si="3787"/>
        <v>0</v>
      </c>
      <c r="CV982" s="536">
        <f t="shared" si="3787"/>
        <v>0</v>
      </c>
      <c r="CW982" s="536">
        <f t="shared" si="3787"/>
        <v>0</v>
      </c>
      <c r="CX982" s="535">
        <f t="shared" si="3788"/>
        <v>0</v>
      </c>
      <c r="CY982" s="535">
        <f t="shared" si="3788"/>
        <v>0</v>
      </c>
      <c r="CZ982" s="535">
        <f t="shared" si="3788"/>
        <v>0</v>
      </c>
      <c r="DA982" s="535">
        <f t="shared" si="3788"/>
        <v>0</v>
      </c>
      <c r="DB982" s="535" t="str">
        <f t="shared" si="3788"/>
        <v/>
      </c>
      <c r="DC982" s="534" t="str">
        <f t="shared" si="3788"/>
        <v/>
      </c>
      <c r="DD982" s="533" t="str">
        <f t="shared" si="3788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4">SUM(B727)</f>
        <v>0</v>
      </c>
      <c r="C983" s="775">
        <f t="shared" si="3794"/>
        <v>0</v>
      </c>
      <c r="D983" s="775">
        <f t="shared" si="3794"/>
        <v>0</v>
      </c>
      <c r="E983" s="775">
        <f t="shared" si="3794"/>
        <v>0</v>
      </c>
      <c r="F983" s="775">
        <f t="shared" si="3794"/>
        <v>0</v>
      </c>
      <c r="G983" s="775">
        <f t="shared" si="3794"/>
        <v>0</v>
      </c>
      <c r="H983" s="775">
        <f t="shared" si="3794"/>
        <v>0</v>
      </c>
      <c r="I983" s="775">
        <f t="shared" si="3794"/>
        <v>0</v>
      </c>
      <c r="J983" s="775">
        <f t="shared" si="3794"/>
        <v>0</v>
      </c>
      <c r="K983" s="775">
        <f t="shared" si="3794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5">SUM(T727)</f>
        <v>0</v>
      </c>
      <c r="U983" s="775">
        <f t="shared" si="3795"/>
        <v>0</v>
      </c>
      <c r="V983" s="775">
        <f t="shared" si="3795"/>
        <v>0</v>
      </c>
      <c r="W983" s="775">
        <f t="shared" si="3795"/>
        <v>0</v>
      </c>
      <c r="X983" s="775">
        <f t="shared" si="3795"/>
        <v>0</v>
      </c>
      <c r="Y983" s="775">
        <f t="shared" si="3795"/>
        <v>0</v>
      </c>
      <c r="Z983" s="775">
        <f t="shared" si="3795"/>
        <v>0</v>
      </c>
      <c r="AA983" s="775">
        <f t="shared" si="3795"/>
        <v>0</v>
      </c>
      <c r="AB983" s="775">
        <f t="shared" si="3795"/>
        <v>0</v>
      </c>
      <c r="AC983" s="775">
        <f t="shared" si="3795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6">SUM(AL727)</f>
        <v>0</v>
      </c>
      <c r="AM983" s="775">
        <f t="shared" si="3796"/>
        <v>0</v>
      </c>
      <c r="AN983" s="775">
        <f t="shared" si="3796"/>
        <v>0</v>
      </c>
      <c r="AO983" s="775">
        <f t="shared" si="3796"/>
        <v>0</v>
      </c>
      <c r="AP983" s="775">
        <f t="shared" si="3796"/>
        <v>0</v>
      </c>
      <c r="AQ983" s="775">
        <f t="shared" si="3796"/>
        <v>0</v>
      </c>
      <c r="AR983" s="775">
        <f t="shared" si="3796"/>
        <v>0</v>
      </c>
      <c r="AS983" s="775">
        <f t="shared" si="3796"/>
        <v>0</v>
      </c>
      <c r="AT983" s="775">
        <f t="shared" si="3796"/>
        <v>0</v>
      </c>
      <c r="AU983" s="775">
        <f t="shared" si="3796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7">SUM(BD727)</f>
        <v>0</v>
      </c>
      <c r="BE983" s="775">
        <f t="shared" si="3797"/>
        <v>0</v>
      </c>
      <c r="BF983" s="775">
        <f t="shared" si="3797"/>
        <v>0</v>
      </c>
      <c r="BG983" s="775">
        <f t="shared" si="3797"/>
        <v>0</v>
      </c>
      <c r="BH983" s="775">
        <f t="shared" si="3797"/>
        <v>0</v>
      </c>
      <c r="BI983" s="775">
        <f t="shared" si="3797"/>
        <v>0</v>
      </c>
      <c r="BJ983" s="775">
        <f t="shared" si="3797"/>
        <v>0</v>
      </c>
      <c r="BK983" s="775">
        <f t="shared" si="3797"/>
        <v>0</v>
      </c>
      <c r="BL983" s="775">
        <f t="shared" si="3797"/>
        <v>0</v>
      </c>
      <c r="BM983" s="775">
        <f t="shared" si="3797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12000</v>
      </c>
      <c r="BY983" s="775">
        <f>SUM(BY727)</f>
        <v>9000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3"/>
        <v>0</v>
      </c>
      <c r="CF983" s="989">
        <f t="shared" si="3793"/>
        <v>0</v>
      </c>
      <c r="CG983" s="989">
        <f t="shared" si="3793"/>
        <v>0</v>
      </c>
      <c r="CH983" s="990">
        <f t="shared" si="3793"/>
        <v>0</v>
      </c>
      <c r="CI983" s="990">
        <f t="shared" si="3793"/>
        <v>0</v>
      </c>
      <c r="CJ983" s="989">
        <f t="shared" si="3793"/>
        <v>0</v>
      </c>
      <c r="CK983" s="989">
        <f t="shared" si="3793"/>
        <v>0</v>
      </c>
      <c r="CL983" s="989">
        <f t="shared" si="3793"/>
        <v>0</v>
      </c>
      <c r="CM983" s="988">
        <f t="shared" si="3793"/>
        <v>0</v>
      </c>
      <c r="CN983" s="533" t="str">
        <f t="shared" si="3787"/>
        <v/>
      </c>
      <c r="CO983" s="534" t="str">
        <f t="shared" si="3787"/>
        <v/>
      </c>
      <c r="CP983" s="535" t="str">
        <f t="shared" si="3787"/>
        <v/>
      </c>
      <c r="CQ983" s="535" t="str">
        <f t="shared" si="3787"/>
        <v/>
      </c>
      <c r="CR983" s="535">
        <f t="shared" si="3787"/>
        <v>0</v>
      </c>
      <c r="CS983" s="535">
        <f t="shared" si="3787"/>
        <v>0</v>
      </c>
      <c r="CT983" s="535">
        <f t="shared" si="3787"/>
        <v>0</v>
      </c>
      <c r="CU983" s="536">
        <f t="shared" si="3787"/>
        <v>0</v>
      </c>
      <c r="CV983" s="536">
        <f t="shared" si="3787"/>
        <v>0</v>
      </c>
      <c r="CW983" s="536">
        <f t="shared" si="3787"/>
        <v>0</v>
      </c>
      <c r="CX983" s="535">
        <f t="shared" si="3788"/>
        <v>0</v>
      </c>
      <c r="CY983" s="535">
        <f t="shared" si="3788"/>
        <v>0</v>
      </c>
      <c r="CZ983" s="535">
        <f t="shared" si="3788"/>
        <v>0</v>
      </c>
      <c r="DA983" s="535">
        <f t="shared" si="3788"/>
        <v>0</v>
      </c>
      <c r="DB983" s="535" t="str">
        <f t="shared" si="3788"/>
        <v/>
      </c>
      <c r="DC983" s="534" t="str">
        <f t="shared" si="3788"/>
        <v/>
      </c>
      <c r="DD983" s="533" t="str">
        <f t="shared" si="3788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8">SUM(B904:B984)</f>
        <v>0</v>
      </c>
      <c r="C985" s="775">
        <f t="shared" si="3798"/>
        <v>0</v>
      </c>
      <c r="D985" s="775">
        <f t="shared" si="3798"/>
        <v>0</v>
      </c>
      <c r="E985" s="775">
        <f t="shared" si="3798"/>
        <v>0</v>
      </c>
      <c r="F985" s="775">
        <f t="shared" si="3798"/>
        <v>0</v>
      </c>
      <c r="G985" s="775">
        <f t="shared" si="3798"/>
        <v>0</v>
      </c>
      <c r="H985" s="775">
        <f t="shared" si="3798"/>
        <v>0</v>
      </c>
      <c r="I985" s="775">
        <f t="shared" si="3798"/>
        <v>0</v>
      </c>
      <c r="J985" s="775">
        <f t="shared" si="3798"/>
        <v>0</v>
      </c>
      <c r="K985" s="775">
        <f t="shared" si="3798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99">SUM(T904:T984)</f>
        <v>0</v>
      </c>
      <c r="U985" s="775">
        <f t="shared" si="3799"/>
        <v>0</v>
      </c>
      <c r="V985" s="775">
        <f t="shared" si="3799"/>
        <v>0</v>
      </c>
      <c r="W985" s="775">
        <f t="shared" si="3799"/>
        <v>0</v>
      </c>
      <c r="X985" s="775">
        <f t="shared" si="3799"/>
        <v>0</v>
      </c>
      <c r="Y985" s="775">
        <f t="shared" si="3799"/>
        <v>0</v>
      </c>
      <c r="Z985" s="775">
        <f t="shared" si="3799"/>
        <v>0</v>
      </c>
      <c r="AA985" s="775">
        <f t="shared" si="3799"/>
        <v>0</v>
      </c>
      <c r="AB985" s="775">
        <f t="shared" si="3799"/>
        <v>0</v>
      </c>
      <c r="AC985" s="775">
        <f t="shared" si="3799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0">SUM(AL904:AL984)</f>
        <v>0</v>
      </c>
      <c r="AM985" s="775">
        <f t="shared" si="3800"/>
        <v>0</v>
      </c>
      <c r="AN985" s="775">
        <f t="shared" si="3800"/>
        <v>0</v>
      </c>
      <c r="AO985" s="775">
        <f t="shared" si="3800"/>
        <v>0</v>
      </c>
      <c r="AP985" s="775">
        <f t="shared" si="3800"/>
        <v>0</v>
      </c>
      <c r="AQ985" s="775">
        <f t="shared" si="3800"/>
        <v>0</v>
      </c>
      <c r="AR985" s="775">
        <f t="shared" si="3800"/>
        <v>0</v>
      </c>
      <c r="AS985" s="775">
        <f t="shared" si="3800"/>
        <v>0</v>
      </c>
      <c r="AT985" s="775">
        <f t="shared" si="3800"/>
        <v>0</v>
      </c>
      <c r="AU985" s="775">
        <f t="shared" si="3800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1">SUM(BD904:BD984)</f>
        <v>0</v>
      </c>
      <c r="BE985" s="775">
        <f t="shared" si="3801"/>
        <v>0</v>
      </c>
      <c r="BF985" s="775">
        <f t="shared" si="3801"/>
        <v>0</v>
      </c>
      <c r="BG985" s="775">
        <f t="shared" si="3801"/>
        <v>0</v>
      </c>
      <c r="BH985" s="775">
        <f t="shared" si="3801"/>
        <v>0</v>
      </c>
      <c r="BI985" s="775">
        <f t="shared" si="3801"/>
        <v>0</v>
      </c>
      <c r="BJ985" s="775">
        <f t="shared" si="3801"/>
        <v>0</v>
      </c>
      <c r="BK985" s="775">
        <f t="shared" si="3801"/>
        <v>0</v>
      </c>
      <c r="BL985" s="775">
        <f t="shared" si="3801"/>
        <v>0</v>
      </c>
      <c r="BM985" s="775">
        <f t="shared" si="3801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 t="e">
        <f>SUM(BV904:BV984)</f>
        <v>#DIV/0!</v>
      </c>
      <c r="BW985" s="775" t="e">
        <f>SUM(BW904:BW984)</f>
        <v>#DIV/0!</v>
      </c>
      <c r="BX985" s="775" t="e">
        <f>SUM(BX904:BX984)</f>
        <v>#DIV/0!</v>
      </c>
      <c r="BY985" s="775" t="e">
        <f>SUM(BY904:BY984)</f>
        <v>#DIV/0!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2"/>
        <v>0</v>
      </c>
      <c r="CG985" s="989">
        <f t="shared" si="3802"/>
        <v>0</v>
      </c>
      <c r="CH985" s="990">
        <f t="shared" si="3802"/>
        <v>0</v>
      </c>
      <c r="CI985" s="990">
        <f t="shared" si="3802"/>
        <v>0</v>
      </c>
      <c r="CJ985" s="989">
        <f t="shared" si="3802"/>
        <v>0</v>
      </c>
      <c r="CK985" s="989">
        <f t="shared" si="3802"/>
        <v>0</v>
      </c>
      <c r="CL985" s="989">
        <f t="shared" si="3802"/>
        <v>0</v>
      </c>
      <c r="CM985" s="988">
        <f t="shared" si="3802"/>
        <v>0</v>
      </c>
      <c r="CN985" s="533" t="str">
        <f t="shared" ref="CN985:DD985" si="3803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3"/>
        <v/>
      </c>
      <c r="CP985" s="535" t="str">
        <f t="shared" si="3803"/>
        <v/>
      </c>
      <c r="CQ985" s="535" t="str">
        <f t="shared" si="3803"/>
        <v/>
      </c>
      <c r="CR985" s="535">
        <f t="shared" si="3803"/>
        <v>0</v>
      </c>
      <c r="CS985" s="535">
        <f t="shared" si="3803"/>
        <v>0</v>
      </c>
      <c r="CT985" s="535">
        <f t="shared" si="3803"/>
        <v>0</v>
      </c>
      <c r="CU985" s="536">
        <f t="shared" si="3803"/>
        <v>0</v>
      </c>
      <c r="CV985" s="536">
        <f t="shared" si="3803"/>
        <v>0</v>
      </c>
      <c r="CW985" s="536">
        <f t="shared" si="3803"/>
        <v>0</v>
      </c>
      <c r="CX985" s="535">
        <f t="shared" si="3803"/>
        <v>0</v>
      </c>
      <c r="CY985" s="535">
        <f t="shared" si="3803"/>
        <v>0</v>
      </c>
      <c r="CZ985" s="535">
        <f t="shared" si="3803"/>
        <v>0</v>
      </c>
      <c r="DA985" s="535">
        <f t="shared" si="3803"/>
        <v>0</v>
      </c>
      <c r="DB985" s="535" t="str">
        <f t="shared" si="3803"/>
        <v/>
      </c>
      <c r="DC985" s="534" t="str">
        <f t="shared" si="3803"/>
        <v/>
      </c>
      <c r="DD985" s="533" t="str">
        <f t="shared" si="3803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413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142</v>
      </c>
      <c r="B988" s="775">
        <f>SUM(B457,B466,B475,B484,B493,B502,B635)</f>
        <v>0</v>
      </c>
      <c r="C988" s="775">
        <f t="shared" ref="C988:K988" si="3804">SUM(C457,C466,C475,C484,C493,C502,C635)</f>
        <v>0</v>
      </c>
      <c r="D988" s="775">
        <f t="shared" si="3804"/>
        <v>0</v>
      </c>
      <c r="E988" s="775">
        <f t="shared" si="3804"/>
        <v>0</v>
      </c>
      <c r="F988" s="775">
        <f t="shared" si="3804"/>
        <v>0</v>
      </c>
      <c r="G988" s="775">
        <f t="shared" si="3804"/>
        <v>0</v>
      </c>
      <c r="H988" s="775">
        <f t="shared" si="3804"/>
        <v>0</v>
      </c>
      <c r="I988" s="775">
        <f t="shared" si="3804"/>
        <v>0</v>
      </c>
      <c r="J988" s="775">
        <f t="shared" si="3804"/>
        <v>0</v>
      </c>
      <c r="K988" s="775">
        <f t="shared" si="3804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5">SUM(U457,U466,U475,U484,U493,U502,U635)</f>
        <v>0</v>
      </c>
      <c r="V988" s="775">
        <f t="shared" si="3805"/>
        <v>0</v>
      </c>
      <c r="W988" s="775">
        <f t="shared" si="3805"/>
        <v>0</v>
      </c>
      <c r="X988" s="775">
        <f t="shared" si="3805"/>
        <v>0</v>
      </c>
      <c r="Y988" s="775">
        <f t="shared" si="3805"/>
        <v>0</v>
      </c>
      <c r="Z988" s="775">
        <f t="shared" si="3805"/>
        <v>0</v>
      </c>
      <c r="AA988" s="775">
        <f t="shared" si="3805"/>
        <v>0</v>
      </c>
      <c r="AB988" s="775">
        <f t="shared" si="3805"/>
        <v>0</v>
      </c>
      <c r="AC988" s="775">
        <f t="shared" si="3805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6">SUM(AM457,AM466,AM475,AM484,AM493,AM502,AM635)</f>
        <v>0</v>
      </c>
      <c r="AN988" s="775">
        <f t="shared" si="3806"/>
        <v>0</v>
      </c>
      <c r="AO988" s="775">
        <f t="shared" si="3806"/>
        <v>0</v>
      </c>
      <c r="AP988" s="775">
        <f t="shared" si="3806"/>
        <v>0</v>
      </c>
      <c r="AQ988" s="775">
        <f t="shared" si="3806"/>
        <v>0</v>
      </c>
      <c r="AR988" s="775">
        <f t="shared" si="3806"/>
        <v>0</v>
      </c>
      <c r="AS988" s="775">
        <f t="shared" si="3806"/>
        <v>0</v>
      </c>
      <c r="AT988" s="775">
        <f t="shared" si="3806"/>
        <v>0</v>
      </c>
      <c r="AU988" s="775">
        <f t="shared" si="3806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7">SUM(BE457,BE466,BE475,BE484,BE493,BE502,BE635)</f>
        <v>0</v>
      </c>
      <c r="BF988" s="775">
        <f t="shared" si="3807"/>
        <v>0</v>
      </c>
      <c r="BG988" s="775">
        <f t="shared" si="3807"/>
        <v>0</v>
      </c>
      <c r="BH988" s="775">
        <f t="shared" si="3807"/>
        <v>0</v>
      </c>
      <c r="BI988" s="775">
        <f t="shared" si="3807"/>
        <v>0</v>
      </c>
      <c r="BJ988" s="775">
        <f t="shared" si="3807"/>
        <v>0</v>
      </c>
      <c r="BK988" s="775">
        <f t="shared" si="3807"/>
        <v>0</v>
      </c>
      <c r="BL988" s="775">
        <f t="shared" si="3807"/>
        <v>0</v>
      </c>
      <c r="BM988" s="775">
        <f t="shared" si="3807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6220</v>
      </c>
      <c r="BW988" s="775">
        <f t="shared" ref="BW988:BY988" si="3808">SUM(BW457,BW466,BW475,BW484,BW493,BW502,BW635)</f>
        <v>6940</v>
      </c>
      <c r="BX988" s="775">
        <f t="shared" si="3808"/>
        <v>8680</v>
      </c>
      <c r="BY988" s="775">
        <f t="shared" si="3808"/>
        <v>8112</v>
      </c>
      <c r="BZ988" s="582">
        <f t="shared" ref="BZ988:BZ1002" si="3809">IF(DE988&lt;3,"",(SUM(B988:R988)-MIN(B988:R988)-MAX(B988:R988))/(DE988-2))</f>
        <v>0</v>
      </c>
      <c r="CA988" s="582">
        <f t="shared" ref="CA988:CA1002" si="3810">IF(DF988&lt;3,"",(SUM(T988:AJ988)-MIN(T988:AJ988)-MAX(T988:AJ988))/(DF988-2))</f>
        <v>0</v>
      </c>
      <c r="CB988" s="582">
        <f t="shared" ref="CB988:CB1002" si="3811">IF(DG988&lt;3,"",(SUM(AL988:BB988)-MIN(AL988:BB988)-MAX(AL988:BB988))/(DG988-2))</f>
        <v>0</v>
      </c>
      <c r="CC988" s="582">
        <f t="shared" ref="CC988:CC1002" si="3812">IF(DH988&lt;3,"",(SUM(BD988:BT988)-MIN(BD988:BT988)-MAX(BD988:BT988))/(DH988-2))</f>
        <v>0</v>
      </c>
      <c r="CD988" s="988">
        <f t="shared" ref="CD988:CM1002" si="38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3"/>
        <v>0</v>
      </c>
      <c r="CF988" s="989">
        <f t="shared" si="3813"/>
        <v>0</v>
      </c>
      <c r="CG988" s="989">
        <f t="shared" si="3813"/>
        <v>0</v>
      </c>
      <c r="CH988" s="990">
        <f t="shared" si="3813"/>
        <v>0</v>
      </c>
      <c r="CI988" s="990">
        <f t="shared" si="3813"/>
        <v>0</v>
      </c>
      <c r="CJ988" s="989">
        <f t="shared" si="3813"/>
        <v>0</v>
      </c>
      <c r="CK988" s="989">
        <f t="shared" si="3813"/>
        <v>0</v>
      </c>
      <c r="CL988" s="989">
        <f t="shared" si="3813"/>
        <v>0</v>
      </c>
      <c r="CM988" s="988">
        <f t="shared" si="3813"/>
        <v>0</v>
      </c>
      <c r="CN988" s="1037" t="str">
        <f t="shared" ref="CN988:DC1002" si="381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4"/>
        <v/>
      </c>
      <c r="CP988" s="1010" t="str">
        <f t="shared" si="3814"/>
        <v/>
      </c>
      <c r="CQ988" s="1010" t="str">
        <f t="shared" si="3814"/>
        <v/>
      </c>
      <c r="CR988" s="1010">
        <f t="shared" si="3814"/>
        <v>0</v>
      </c>
      <c r="CS988" s="1010">
        <f t="shared" si="3814"/>
        <v>0</v>
      </c>
      <c r="CT988" s="1010">
        <f t="shared" si="3814"/>
        <v>0</v>
      </c>
      <c r="CU988" s="1011">
        <f t="shared" si="3814"/>
        <v>0</v>
      </c>
      <c r="CV988" s="1011">
        <f t="shared" si="3814"/>
        <v>0</v>
      </c>
      <c r="CW988" s="1011">
        <f t="shared" si="3814"/>
        <v>0</v>
      </c>
      <c r="CX988" s="1010">
        <f t="shared" si="3814"/>
        <v>0</v>
      </c>
      <c r="CY988" s="1010">
        <f t="shared" si="3814"/>
        <v>0</v>
      </c>
      <c r="CZ988" s="1010">
        <f t="shared" si="3814"/>
        <v>0</v>
      </c>
      <c r="DA988" s="1010">
        <f t="shared" si="3814"/>
        <v>0</v>
      </c>
      <c r="DB988" s="1010" t="str">
        <f t="shared" si="3814"/>
        <v/>
      </c>
      <c r="DC988" s="1009" t="str">
        <f t="shared" si="3814"/>
        <v/>
      </c>
      <c r="DD988" s="1037" t="str">
        <f t="shared" ref="DD988:DD1002" si="381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6">COUNT(B988:R988)</f>
        <v>10</v>
      </c>
      <c r="DF988" s="95">
        <f t="shared" ref="DF988:DF1002" si="3817">COUNT(T988:AJ988)</f>
        <v>10</v>
      </c>
      <c r="DG988" s="95">
        <f t="shared" ref="DG988:DG1002" si="3818">COUNT(AL988:BB988)</f>
        <v>10</v>
      </c>
      <c r="DH988" s="95">
        <f t="shared" ref="DH988:DH1002" si="3819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710</v>
      </c>
      <c r="B989" s="775">
        <f>SUM(B508,B514,B520,B526,B532,B538,B544,B550,B556,B562,B568,B574,B580,B586,B592,B605,B611,B623,B772:B773)</f>
        <v>0</v>
      </c>
      <c r="C989" s="775">
        <f t="shared" ref="C989:F989" si="3820">SUM(C508,C514,C520,C526,C532,C538,C544,C550,C556,C562,C568,C574,C580,C586,C592,C605,C611,C623,C772:C773)</f>
        <v>0</v>
      </c>
      <c r="D989" s="775">
        <f t="shared" si="3820"/>
        <v>0</v>
      </c>
      <c r="E989" s="775">
        <f t="shared" si="3820"/>
        <v>0</v>
      </c>
      <c r="F989" s="775">
        <f t="shared" si="3820"/>
        <v>0</v>
      </c>
      <c r="G989" s="775">
        <f t="shared" ref="G989:K989" si="3821">SUM(G508,G514,G520,G526,G532,G538,G544,G550,G556,G562,G568,G574,G580,G586,G592,G605,G611,G623,G772:G773)</f>
        <v>0</v>
      </c>
      <c r="H989" s="775">
        <f t="shared" si="3821"/>
        <v>0</v>
      </c>
      <c r="I989" s="775">
        <f t="shared" si="3821"/>
        <v>0</v>
      </c>
      <c r="J989" s="775">
        <f t="shared" si="3821"/>
        <v>0</v>
      </c>
      <c r="K989" s="775">
        <f t="shared" si="3821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2">SUM(U508,U514,U520,U526,U532,U538,U544,U550,U556,U562,U568,U574,U580,U586,U592,U605,U611,U623,U772:U773)</f>
        <v>0</v>
      </c>
      <c r="V989" s="775">
        <f t="shared" si="3822"/>
        <v>0</v>
      </c>
      <c r="W989" s="775">
        <f t="shared" si="3822"/>
        <v>0</v>
      </c>
      <c r="X989" s="775">
        <f t="shared" si="3822"/>
        <v>0</v>
      </c>
      <c r="Y989" s="775">
        <f t="shared" si="3822"/>
        <v>0</v>
      </c>
      <c r="Z989" s="775">
        <f t="shared" si="3822"/>
        <v>0</v>
      </c>
      <c r="AA989" s="775">
        <f t="shared" si="3822"/>
        <v>0</v>
      </c>
      <c r="AB989" s="775">
        <f t="shared" si="3822"/>
        <v>0</v>
      </c>
      <c r="AC989" s="775">
        <f t="shared" si="3822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3">SUM(AM508,AM514,AM520,AM526,AM532,AM538,AM544,AM550,AM556,AM562,AM568,AM574,AM580,AM586,AM592,AM605,AM611,AM623,AM772:AM773)</f>
        <v>0</v>
      </c>
      <c r="AN989" s="775">
        <f t="shared" si="3823"/>
        <v>0</v>
      </c>
      <c r="AO989" s="775">
        <f t="shared" si="3823"/>
        <v>0</v>
      </c>
      <c r="AP989" s="775">
        <f t="shared" si="3823"/>
        <v>0</v>
      </c>
      <c r="AQ989" s="775">
        <f t="shared" si="3823"/>
        <v>0</v>
      </c>
      <c r="AR989" s="775">
        <f t="shared" si="3823"/>
        <v>0</v>
      </c>
      <c r="AS989" s="775">
        <f t="shared" si="3823"/>
        <v>0</v>
      </c>
      <c r="AT989" s="775">
        <f t="shared" si="3823"/>
        <v>0</v>
      </c>
      <c r="AU989" s="775">
        <f t="shared" si="3823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4">SUM(BE508,BE514,BE520,BE526,BE532,BE538,BE544,BE550,BE556,BE562,BE568,BE574,BE580,BE586,BE592,BE605,BE611,BE623,BE772:BE773)</f>
        <v>0</v>
      </c>
      <c r="BF989" s="775">
        <f t="shared" si="3824"/>
        <v>0</v>
      </c>
      <c r="BG989" s="775">
        <f t="shared" si="3824"/>
        <v>0</v>
      </c>
      <c r="BH989" s="775">
        <f t="shared" si="3824"/>
        <v>0</v>
      </c>
      <c r="BI989" s="775">
        <f t="shared" si="3824"/>
        <v>0</v>
      </c>
      <c r="BJ989" s="775">
        <f t="shared" si="3824"/>
        <v>0</v>
      </c>
      <c r="BK989" s="775">
        <f t="shared" si="3824"/>
        <v>0</v>
      </c>
      <c r="BL989" s="775">
        <f t="shared" si="3824"/>
        <v>0</v>
      </c>
      <c r="BM989" s="775">
        <f t="shared" si="3824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3614</v>
      </c>
      <c r="BW989" s="775">
        <f t="shared" ref="BW989:BY989" si="3825">SUM(BW508,BW514,BW520,BW526,BW532,BW538,BW544,BW550,BW556,BW562,BW568,BW574,BW580,BW586,BW592,BW605,BW611,BW623,BW772:BW773)</f>
        <v>4955</v>
      </c>
      <c r="BX989" s="775">
        <f t="shared" si="3825"/>
        <v>12159</v>
      </c>
      <c r="BY989" s="775">
        <f t="shared" si="3825"/>
        <v>30826</v>
      </c>
      <c r="BZ989" s="582">
        <f t="shared" si="3809"/>
        <v>0</v>
      </c>
      <c r="CA989" s="582">
        <f t="shared" si="3810"/>
        <v>0</v>
      </c>
      <c r="CB989" s="582">
        <f t="shared" si="3811"/>
        <v>0</v>
      </c>
      <c r="CC989" s="582">
        <f t="shared" si="3812"/>
        <v>0</v>
      </c>
      <c r="CD989" s="988">
        <f t="shared" si="3813"/>
        <v>0</v>
      </c>
      <c r="CE989" s="989">
        <f t="shared" si="3813"/>
        <v>0</v>
      </c>
      <c r="CF989" s="989">
        <f t="shared" si="3813"/>
        <v>0</v>
      </c>
      <c r="CG989" s="989">
        <f t="shared" si="3813"/>
        <v>0</v>
      </c>
      <c r="CH989" s="990">
        <f t="shared" si="3813"/>
        <v>0</v>
      </c>
      <c r="CI989" s="990">
        <f t="shared" si="3813"/>
        <v>0</v>
      </c>
      <c r="CJ989" s="989">
        <f t="shared" si="3813"/>
        <v>0</v>
      </c>
      <c r="CK989" s="989">
        <f t="shared" si="3813"/>
        <v>0</v>
      </c>
      <c r="CL989" s="989">
        <f t="shared" si="3813"/>
        <v>0</v>
      </c>
      <c r="CM989" s="988">
        <f t="shared" si="3813"/>
        <v>0</v>
      </c>
      <c r="CN989" s="1037" t="str">
        <f t="shared" si="3814"/>
        <v/>
      </c>
      <c r="CO989" s="1009" t="str">
        <f t="shared" si="3814"/>
        <v/>
      </c>
      <c r="CP989" s="1010" t="str">
        <f t="shared" si="3814"/>
        <v/>
      </c>
      <c r="CQ989" s="1010" t="str">
        <f t="shared" si="3814"/>
        <v/>
      </c>
      <c r="CR989" s="1010">
        <f t="shared" si="3814"/>
        <v>0</v>
      </c>
      <c r="CS989" s="1010">
        <f t="shared" si="3814"/>
        <v>0</v>
      </c>
      <c r="CT989" s="1010">
        <f t="shared" si="3814"/>
        <v>0</v>
      </c>
      <c r="CU989" s="1011">
        <f t="shared" si="3814"/>
        <v>0</v>
      </c>
      <c r="CV989" s="1011">
        <f t="shared" si="3814"/>
        <v>0</v>
      </c>
      <c r="CW989" s="1011">
        <f t="shared" si="3814"/>
        <v>0</v>
      </c>
      <c r="CX989" s="1010">
        <f t="shared" si="3814"/>
        <v>0</v>
      </c>
      <c r="CY989" s="1010">
        <f t="shared" si="3814"/>
        <v>0</v>
      </c>
      <c r="CZ989" s="1010">
        <f t="shared" si="3814"/>
        <v>0</v>
      </c>
      <c r="DA989" s="1010">
        <f t="shared" si="3814"/>
        <v>0</v>
      </c>
      <c r="DB989" s="1010" t="str">
        <f t="shared" si="3814"/>
        <v/>
      </c>
      <c r="DC989" s="1009" t="str">
        <f t="shared" si="3814"/>
        <v/>
      </c>
      <c r="DD989" s="1037" t="str">
        <f t="shared" si="3815"/>
        <v/>
      </c>
      <c r="DE989" s="635">
        <f t="shared" si="3816"/>
        <v>10</v>
      </c>
      <c r="DF989" s="95">
        <f t="shared" si="3817"/>
        <v>10</v>
      </c>
      <c r="DG989" s="95">
        <f t="shared" si="3818"/>
        <v>10</v>
      </c>
      <c r="DH989" s="95">
        <f t="shared" si="3819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711</v>
      </c>
      <c r="B990" s="775">
        <f>SUM(B599,B617,B629)</f>
        <v>0</v>
      </c>
      <c r="C990" s="775">
        <f t="shared" ref="C990:K990" si="3826">SUM(C599,C617,C629)</f>
        <v>0</v>
      </c>
      <c r="D990" s="775">
        <f t="shared" si="3826"/>
        <v>0</v>
      </c>
      <c r="E990" s="775">
        <f t="shared" si="3826"/>
        <v>0</v>
      </c>
      <c r="F990" s="775">
        <f t="shared" si="3826"/>
        <v>0</v>
      </c>
      <c r="G990" s="775">
        <f t="shared" si="3826"/>
        <v>0</v>
      </c>
      <c r="H990" s="775">
        <f t="shared" si="3826"/>
        <v>0</v>
      </c>
      <c r="I990" s="775">
        <f t="shared" si="3826"/>
        <v>0</v>
      </c>
      <c r="J990" s="775">
        <f t="shared" si="3826"/>
        <v>0</v>
      </c>
      <c r="K990" s="775">
        <f t="shared" si="3826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7">SUM(U599,U617,U629)</f>
        <v>0</v>
      </c>
      <c r="V990" s="775">
        <f t="shared" si="3827"/>
        <v>0</v>
      </c>
      <c r="W990" s="775">
        <f t="shared" si="3827"/>
        <v>0</v>
      </c>
      <c r="X990" s="775">
        <f t="shared" si="3827"/>
        <v>0</v>
      </c>
      <c r="Y990" s="775">
        <f t="shared" si="3827"/>
        <v>0</v>
      </c>
      <c r="Z990" s="775">
        <f t="shared" si="3827"/>
        <v>0</v>
      </c>
      <c r="AA990" s="775">
        <f t="shared" si="3827"/>
        <v>0</v>
      </c>
      <c r="AB990" s="775">
        <f t="shared" si="3827"/>
        <v>0</v>
      </c>
      <c r="AC990" s="775">
        <f t="shared" si="3827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8">SUM(AM599,AM617,AM629)</f>
        <v>0</v>
      </c>
      <c r="AN990" s="775">
        <f t="shared" si="3828"/>
        <v>0</v>
      </c>
      <c r="AO990" s="775">
        <f t="shared" si="3828"/>
        <v>0</v>
      </c>
      <c r="AP990" s="775">
        <f t="shared" si="3828"/>
        <v>0</v>
      </c>
      <c r="AQ990" s="775">
        <f t="shared" si="3828"/>
        <v>0</v>
      </c>
      <c r="AR990" s="775">
        <f t="shared" si="3828"/>
        <v>0</v>
      </c>
      <c r="AS990" s="775">
        <f t="shared" si="3828"/>
        <v>0</v>
      </c>
      <c r="AT990" s="775">
        <f t="shared" si="3828"/>
        <v>0</v>
      </c>
      <c r="AU990" s="775">
        <f t="shared" si="3828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29">SUM(BE599,BE617,BE629)</f>
        <v>0</v>
      </c>
      <c r="BF990" s="775">
        <f t="shared" si="3829"/>
        <v>0</v>
      </c>
      <c r="BG990" s="775">
        <f t="shared" si="3829"/>
        <v>0</v>
      </c>
      <c r="BH990" s="775">
        <f t="shared" si="3829"/>
        <v>0</v>
      </c>
      <c r="BI990" s="775">
        <f t="shared" si="3829"/>
        <v>0</v>
      </c>
      <c r="BJ990" s="775">
        <f t="shared" si="3829"/>
        <v>0</v>
      </c>
      <c r="BK990" s="775">
        <f t="shared" si="3829"/>
        <v>0</v>
      </c>
      <c r="BL990" s="775">
        <f t="shared" si="3829"/>
        <v>0</v>
      </c>
      <c r="BM990" s="775">
        <f t="shared" si="3829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0">SUM(BW599,BW617,BW629)</f>
        <v>0</v>
      </c>
      <c r="BX990" s="775">
        <f t="shared" si="3830"/>
        <v>0</v>
      </c>
      <c r="BY990" s="775">
        <f t="shared" si="3830"/>
        <v>0</v>
      </c>
      <c r="BZ990" s="582">
        <f t="shared" si="3809"/>
        <v>0</v>
      </c>
      <c r="CA990" s="582">
        <f t="shared" si="3810"/>
        <v>0</v>
      </c>
      <c r="CB990" s="582">
        <f t="shared" si="3811"/>
        <v>0</v>
      </c>
      <c r="CC990" s="582">
        <f t="shared" si="3812"/>
        <v>0</v>
      </c>
      <c r="CD990" s="988">
        <f t="shared" si="3813"/>
        <v>0</v>
      </c>
      <c r="CE990" s="989">
        <f t="shared" si="3813"/>
        <v>0</v>
      </c>
      <c r="CF990" s="989">
        <f t="shared" si="3813"/>
        <v>0</v>
      </c>
      <c r="CG990" s="989">
        <f t="shared" si="3813"/>
        <v>0</v>
      </c>
      <c r="CH990" s="990">
        <f t="shared" si="3813"/>
        <v>0</v>
      </c>
      <c r="CI990" s="990">
        <f t="shared" si="3813"/>
        <v>0</v>
      </c>
      <c r="CJ990" s="989">
        <f t="shared" si="3813"/>
        <v>0</v>
      </c>
      <c r="CK990" s="989">
        <f t="shared" si="3813"/>
        <v>0</v>
      </c>
      <c r="CL990" s="989">
        <f t="shared" si="3813"/>
        <v>0</v>
      </c>
      <c r="CM990" s="988">
        <f t="shared" si="3813"/>
        <v>0</v>
      </c>
      <c r="CN990" s="1037" t="str">
        <f t="shared" si="3814"/>
        <v/>
      </c>
      <c r="CO990" s="1009" t="str">
        <f t="shared" si="3814"/>
        <v/>
      </c>
      <c r="CP990" s="1010" t="str">
        <f t="shared" si="3814"/>
        <v/>
      </c>
      <c r="CQ990" s="1010" t="str">
        <f t="shared" si="3814"/>
        <v/>
      </c>
      <c r="CR990" s="1010">
        <f t="shared" si="3814"/>
        <v>0</v>
      </c>
      <c r="CS990" s="1010">
        <f t="shared" si="3814"/>
        <v>0</v>
      </c>
      <c r="CT990" s="1010">
        <f t="shared" si="3814"/>
        <v>0</v>
      </c>
      <c r="CU990" s="1011">
        <f t="shared" si="3814"/>
        <v>0</v>
      </c>
      <c r="CV990" s="1011">
        <f t="shared" si="3814"/>
        <v>0</v>
      </c>
      <c r="CW990" s="1011">
        <f t="shared" si="3814"/>
        <v>0</v>
      </c>
      <c r="CX990" s="1010">
        <f t="shared" si="3814"/>
        <v>0</v>
      </c>
      <c r="CY990" s="1010">
        <f t="shared" si="3814"/>
        <v>0</v>
      </c>
      <c r="CZ990" s="1010">
        <f t="shared" si="3814"/>
        <v>0</v>
      </c>
      <c r="DA990" s="1010">
        <f t="shared" si="3814"/>
        <v>0</v>
      </c>
      <c r="DB990" s="1010" t="str">
        <f t="shared" si="3814"/>
        <v/>
      </c>
      <c r="DC990" s="1009" t="str">
        <f t="shared" si="3814"/>
        <v/>
      </c>
      <c r="DD990" s="1037" t="str">
        <f t="shared" si="3815"/>
        <v/>
      </c>
      <c r="DE990" s="635">
        <f t="shared" si="3816"/>
        <v>10</v>
      </c>
      <c r="DF990" s="95">
        <f t="shared" si="3817"/>
        <v>10</v>
      </c>
      <c r="DG990" s="95">
        <f t="shared" si="3818"/>
        <v>10</v>
      </c>
      <c r="DH990" s="95">
        <f t="shared" si="3819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712</v>
      </c>
      <c r="B991" s="775">
        <f t="shared" ref="B991:K991" si="3831">SUM(B642)</f>
        <v>0</v>
      </c>
      <c r="C991" s="775">
        <f t="shared" si="3831"/>
        <v>0</v>
      </c>
      <c r="D991" s="775">
        <f t="shared" si="3831"/>
        <v>0</v>
      </c>
      <c r="E991" s="775">
        <f t="shared" si="3831"/>
        <v>0</v>
      </c>
      <c r="F991" s="775">
        <f t="shared" si="3831"/>
        <v>0</v>
      </c>
      <c r="G991" s="775">
        <f t="shared" si="3831"/>
        <v>0</v>
      </c>
      <c r="H991" s="775">
        <f t="shared" si="3831"/>
        <v>0</v>
      </c>
      <c r="I991" s="775">
        <f t="shared" si="3831"/>
        <v>0</v>
      </c>
      <c r="J991" s="775">
        <f t="shared" si="3831"/>
        <v>0</v>
      </c>
      <c r="K991" s="775">
        <f t="shared" si="3831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2">SUM(T642)</f>
        <v>0</v>
      </c>
      <c r="U991" s="775">
        <f t="shared" si="3832"/>
        <v>0</v>
      </c>
      <c r="V991" s="775">
        <f t="shared" si="3832"/>
        <v>0</v>
      </c>
      <c r="W991" s="775">
        <f t="shared" si="3832"/>
        <v>0</v>
      </c>
      <c r="X991" s="775">
        <f t="shared" si="3832"/>
        <v>0</v>
      </c>
      <c r="Y991" s="775">
        <f t="shared" si="3832"/>
        <v>0</v>
      </c>
      <c r="Z991" s="775">
        <f t="shared" si="3832"/>
        <v>0</v>
      </c>
      <c r="AA991" s="775">
        <f t="shared" si="3832"/>
        <v>0</v>
      </c>
      <c r="AB991" s="775">
        <f t="shared" si="3832"/>
        <v>0</v>
      </c>
      <c r="AC991" s="775">
        <f t="shared" si="3832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3">SUM(AL642)</f>
        <v>0</v>
      </c>
      <c r="AM991" s="775">
        <f t="shared" si="3833"/>
        <v>0</v>
      </c>
      <c r="AN991" s="775">
        <f t="shared" si="3833"/>
        <v>0</v>
      </c>
      <c r="AO991" s="775">
        <f t="shared" si="3833"/>
        <v>0</v>
      </c>
      <c r="AP991" s="775">
        <f t="shared" si="3833"/>
        <v>0</v>
      </c>
      <c r="AQ991" s="775">
        <f t="shared" si="3833"/>
        <v>0</v>
      </c>
      <c r="AR991" s="775">
        <f t="shared" si="3833"/>
        <v>0</v>
      </c>
      <c r="AS991" s="775">
        <f t="shared" si="3833"/>
        <v>0</v>
      </c>
      <c r="AT991" s="775">
        <f t="shared" si="3833"/>
        <v>0</v>
      </c>
      <c r="AU991" s="775">
        <f t="shared" si="3833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4">SUM(BD642)</f>
        <v>0</v>
      </c>
      <c r="BE991" s="775">
        <f t="shared" si="3834"/>
        <v>0</v>
      </c>
      <c r="BF991" s="775">
        <f t="shared" si="3834"/>
        <v>0</v>
      </c>
      <c r="BG991" s="775">
        <f t="shared" si="3834"/>
        <v>0</v>
      </c>
      <c r="BH991" s="775">
        <f t="shared" si="3834"/>
        <v>0</v>
      </c>
      <c r="BI991" s="775">
        <f t="shared" si="3834"/>
        <v>0</v>
      </c>
      <c r="BJ991" s="775">
        <f t="shared" si="3834"/>
        <v>0</v>
      </c>
      <c r="BK991" s="775">
        <f t="shared" si="3834"/>
        <v>0</v>
      </c>
      <c r="BL991" s="775">
        <f t="shared" si="3834"/>
        <v>0</v>
      </c>
      <c r="BM991" s="775">
        <f t="shared" si="3834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5">SUM(BV642)</f>
        <v>576</v>
      </c>
      <c r="BW991" s="775">
        <f t="shared" si="3835"/>
        <v>330</v>
      </c>
      <c r="BX991" s="775">
        <f t="shared" si="3835"/>
        <v>432</v>
      </c>
      <c r="BY991" s="775">
        <f t="shared" si="3835"/>
        <v>1140</v>
      </c>
      <c r="BZ991" s="582">
        <f t="shared" si="3809"/>
        <v>0</v>
      </c>
      <c r="CA991" s="582">
        <f t="shared" si="3810"/>
        <v>0</v>
      </c>
      <c r="CB991" s="582">
        <f t="shared" si="3811"/>
        <v>0</v>
      </c>
      <c r="CC991" s="582">
        <f t="shared" si="3812"/>
        <v>0</v>
      </c>
      <c r="CD991" s="988">
        <f t="shared" si="3813"/>
        <v>0</v>
      </c>
      <c r="CE991" s="989">
        <f t="shared" si="3813"/>
        <v>0</v>
      </c>
      <c r="CF991" s="989">
        <f t="shared" si="3813"/>
        <v>0</v>
      </c>
      <c r="CG991" s="989">
        <f t="shared" si="3813"/>
        <v>0</v>
      </c>
      <c r="CH991" s="990">
        <f t="shared" si="3813"/>
        <v>0</v>
      </c>
      <c r="CI991" s="990">
        <f t="shared" si="3813"/>
        <v>0</v>
      </c>
      <c r="CJ991" s="989">
        <f t="shared" si="3813"/>
        <v>0</v>
      </c>
      <c r="CK991" s="989">
        <f t="shared" si="3813"/>
        <v>0</v>
      </c>
      <c r="CL991" s="989">
        <f t="shared" si="3813"/>
        <v>0</v>
      </c>
      <c r="CM991" s="988">
        <f t="shared" si="3813"/>
        <v>0</v>
      </c>
      <c r="CN991" s="1037" t="str">
        <f t="shared" si="3814"/>
        <v/>
      </c>
      <c r="CO991" s="1009" t="str">
        <f t="shared" si="3814"/>
        <v/>
      </c>
      <c r="CP991" s="1010" t="str">
        <f t="shared" si="3814"/>
        <v/>
      </c>
      <c r="CQ991" s="1010" t="str">
        <f t="shared" si="3814"/>
        <v/>
      </c>
      <c r="CR991" s="1010">
        <f t="shared" si="3814"/>
        <v>0</v>
      </c>
      <c r="CS991" s="1010">
        <f t="shared" si="3814"/>
        <v>0</v>
      </c>
      <c r="CT991" s="1010">
        <f t="shared" si="3814"/>
        <v>0</v>
      </c>
      <c r="CU991" s="1011">
        <f t="shared" si="3814"/>
        <v>0</v>
      </c>
      <c r="CV991" s="1011">
        <f t="shared" si="3814"/>
        <v>0</v>
      </c>
      <c r="CW991" s="1011">
        <f t="shared" si="3814"/>
        <v>0</v>
      </c>
      <c r="CX991" s="1010">
        <f t="shared" si="3814"/>
        <v>0</v>
      </c>
      <c r="CY991" s="1010">
        <f t="shared" si="3814"/>
        <v>0</v>
      </c>
      <c r="CZ991" s="1010">
        <f t="shared" si="3814"/>
        <v>0</v>
      </c>
      <c r="DA991" s="1010">
        <f t="shared" si="3814"/>
        <v>0</v>
      </c>
      <c r="DB991" s="1010" t="str">
        <f t="shared" si="3814"/>
        <v/>
      </c>
      <c r="DC991" s="1009" t="str">
        <f t="shared" si="3814"/>
        <v/>
      </c>
      <c r="DD991" s="1037" t="str">
        <f t="shared" si="3815"/>
        <v/>
      </c>
      <c r="DE991" s="635">
        <f t="shared" si="3816"/>
        <v>10</v>
      </c>
      <c r="DF991" s="95">
        <f t="shared" si="3817"/>
        <v>10</v>
      </c>
      <c r="DG991" s="95">
        <f t="shared" si="3818"/>
        <v>10</v>
      </c>
      <c r="DH991" s="95">
        <f t="shared" si="3819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144</v>
      </c>
      <c r="B992" s="775">
        <f>SUM(B774,B775,B776,B782:B783,B806)</f>
        <v>0</v>
      </c>
      <c r="C992" s="775">
        <f t="shared" ref="C992:K992" si="3836">SUM(C774,C775,C776,C782:C783,C806)</f>
        <v>0</v>
      </c>
      <c r="D992" s="775">
        <f t="shared" si="3836"/>
        <v>0</v>
      </c>
      <c r="E992" s="775">
        <f t="shared" si="3836"/>
        <v>0</v>
      </c>
      <c r="F992" s="775">
        <f t="shared" si="3836"/>
        <v>0</v>
      </c>
      <c r="G992" s="775">
        <f t="shared" si="3836"/>
        <v>0</v>
      </c>
      <c r="H992" s="775">
        <f t="shared" si="3836"/>
        <v>0</v>
      </c>
      <c r="I992" s="775">
        <f t="shared" si="3836"/>
        <v>0</v>
      </c>
      <c r="J992" s="775">
        <f t="shared" si="3836"/>
        <v>0</v>
      </c>
      <c r="K992" s="775">
        <f t="shared" si="3836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7">SUM(U774,U775,U776,U782:U783,U806)</f>
        <v>0</v>
      </c>
      <c r="V992" s="775">
        <f t="shared" si="3837"/>
        <v>0</v>
      </c>
      <c r="W992" s="775">
        <f t="shared" si="3837"/>
        <v>0</v>
      </c>
      <c r="X992" s="775">
        <f t="shared" si="3837"/>
        <v>0</v>
      </c>
      <c r="Y992" s="775">
        <f t="shared" si="3837"/>
        <v>0</v>
      </c>
      <c r="Z992" s="775">
        <f t="shared" si="3837"/>
        <v>0</v>
      </c>
      <c r="AA992" s="775">
        <f t="shared" si="3837"/>
        <v>0</v>
      </c>
      <c r="AB992" s="775">
        <f t="shared" si="3837"/>
        <v>0</v>
      </c>
      <c r="AC992" s="775">
        <f t="shared" si="3837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8">SUM(AM774,AM775,AM776,AM782:AM783,AM806)</f>
        <v>0</v>
      </c>
      <c r="AN992" s="775">
        <f t="shared" si="3838"/>
        <v>0</v>
      </c>
      <c r="AO992" s="775">
        <f t="shared" si="3838"/>
        <v>0</v>
      </c>
      <c r="AP992" s="775">
        <f t="shared" si="3838"/>
        <v>0</v>
      </c>
      <c r="AQ992" s="775">
        <f t="shared" si="3838"/>
        <v>0</v>
      </c>
      <c r="AR992" s="775">
        <f t="shared" si="3838"/>
        <v>0</v>
      </c>
      <c r="AS992" s="775">
        <f t="shared" si="3838"/>
        <v>0</v>
      </c>
      <c r="AT992" s="775">
        <f t="shared" si="3838"/>
        <v>0</v>
      </c>
      <c r="AU992" s="775">
        <f t="shared" si="3838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39">SUM(BE774,BE775,BE776,BE782:BE783,BE806)</f>
        <v>0</v>
      </c>
      <c r="BF992" s="775">
        <f t="shared" si="3839"/>
        <v>0</v>
      </c>
      <c r="BG992" s="775">
        <f t="shared" si="3839"/>
        <v>0</v>
      </c>
      <c r="BH992" s="775">
        <f t="shared" si="3839"/>
        <v>0</v>
      </c>
      <c r="BI992" s="775">
        <f t="shared" si="3839"/>
        <v>0</v>
      </c>
      <c r="BJ992" s="775">
        <f t="shared" si="3839"/>
        <v>0</v>
      </c>
      <c r="BK992" s="775">
        <f t="shared" si="3839"/>
        <v>0</v>
      </c>
      <c r="BL992" s="775">
        <f t="shared" si="3839"/>
        <v>0</v>
      </c>
      <c r="BM992" s="775">
        <f t="shared" si="3839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0">SUM(BW774,BW775,BW776,BW782:BW783,BW806)</f>
        <v>2723</v>
      </c>
      <c r="BX992" s="775">
        <f t="shared" si="3840"/>
        <v>6477</v>
      </c>
      <c r="BY992" s="775">
        <f t="shared" si="3840"/>
        <v>3891</v>
      </c>
      <c r="BZ992" s="582">
        <f t="shared" si="3809"/>
        <v>0</v>
      </c>
      <c r="CA992" s="582">
        <f t="shared" si="3810"/>
        <v>0</v>
      </c>
      <c r="CB992" s="582">
        <f t="shared" si="3811"/>
        <v>0</v>
      </c>
      <c r="CC992" s="582">
        <f t="shared" si="3812"/>
        <v>0</v>
      </c>
      <c r="CD992" s="988">
        <f t="shared" si="3813"/>
        <v>0</v>
      </c>
      <c r="CE992" s="989">
        <f t="shared" si="3813"/>
        <v>0</v>
      </c>
      <c r="CF992" s="989">
        <f t="shared" si="3813"/>
        <v>0</v>
      </c>
      <c r="CG992" s="989">
        <f t="shared" si="3813"/>
        <v>0</v>
      </c>
      <c r="CH992" s="990">
        <f t="shared" si="3813"/>
        <v>0</v>
      </c>
      <c r="CI992" s="990">
        <f t="shared" si="3813"/>
        <v>0</v>
      </c>
      <c r="CJ992" s="989">
        <f t="shared" si="3813"/>
        <v>0</v>
      </c>
      <c r="CK992" s="989">
        <f t="shared" si="3813"/>
        <v>0</v>
      </c>
      <c r="CL992" s="989">
        <f t="shared" si="3813"/>
        <v>0</v>
      </c>
      <c r="CM992" s="988">
        <f t="shared" si="3813"/>
        <v>0</v>
      </c>
      <c r="CN992" s="1037" t="str">
        <f t="shared" si="3814"/>
        <v/>
      </c>
      <c r="CO992" s="1009" t="str">
        <f t="shared" si="3814"/>
        <v/>
      </c>
      <c r="CP992" s="1010" t="str">
        <f t="shared" si="3814"/>
        <v/>
      </c>
      <c r="CQ992" s="1010" t="str">
        <f t="shared" si="3814"/>
        <v/>
      </c>
      <c r="CR992" s="1010">
        <f t="shared" si="3814"/>
        <v>0</v>
      </c>
      <c r="CS992" s="1010">
        <f t="shared" si="3814"/>
        <v>0</v>
      </c>
      <c r="CT992" s="1010">
        <f t="shared" si="3814"/>
        <v>0</v>
      </c>
      <c r="CU992" s="1011">
        <f t="shared" si="3814"/>
        <v>0</v>
      </c>
      <c r="CV992" s="1011">
        <f t="shared" si="3814"/>
        <v>0</v>
      </c>
      <c r="CW992" s="1011">
        <f t="shared" si="3814"/>
        <v>0</v>
      </c>
      <c r="CX992" s="1010">
        <f t="shared" si="3814"/>
        <v>0</v>
      </c>
      <c r="CY992" s="1010">
        <f t="shared" si="3814"/>
        <v>0</v>
      </c>
      <c r="CZ992" s="1010">
        <f t="shared" si="3814"/>
        <v>0</v>
      </c>
      <c r="DA992" s="1010">
        <f t="shared" si="3814"/>
        <v>0</v>
      </c>
      <c r="DB992" s="1010" t="str">
        <f t="shared" si="3814"/>
        <v/>
      </c>
      <c r="DC992" s="1009" t="str">
        <f t="shared" si="3814"/>
        <v/>
      </c>
      <c r="DD992" s="1037" t="str">
        <f t="shared" si="3815"/>
        <v/>
      </c>
      <c r="DE992" s="635">
        <f t="shared" si="3816"/>
        <v>10</v>
      </c>
      <c r="DF992" s="95">
        <f t="shared" si="3817"/>
        <v>10</v>
      </c>
      <c r="DG992" s="95">
        <f t="shared" si="3818"/>
        <v>10</v>
      </c>
      <c r="DH992" s="95">
        <f t="shared" si="3819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1">SUM(B781,B790)</f>
        <v>0</v>
      </c>
      <c r="C993" s="775">
        <f t="shared" si="3841"/>
        <v>0</v>
      </c>
      <c r="D993" s="775">
        <f t="shared" si="3841"/>
        <v>0</v>
      </c>
      <c r="E993" s="775">
        <f t="shared" si="3841"/>
        <v>0</v>
      </c>
      <c r="F993" s="775">
        <f t="shared" si="3841"/>
        <v>0</v>
      </c>
      <c r="G993" s="775">
        <f t="shared" si="3841"/>
        <v>0</v>
      </c>
      <c r="H993" s="775">
        <f t="shared" si="3841"/>
        <v>0</v>
      </c>
      <c r="I993" s="775">
        <f t="shared" si="3841"/>
        <v>0</v>
      </c>
      <c r="J993" s="775">
        <f t="shared" si="3841"/>
        <v>0</v>
      </c>
      <c r="K993" s="775">
        <f t="shared" si="3841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2">SUM(T781,T790)</f>
        <v>0</v>
      </c>
      <c r="U993" s="775">
        <f t="shared" si="3842"/>
        <v>0</v>
      </c>
      <c r="V993" s="775">
        <f t="shared" si="3842"/>
        <v>0</v>
      </c>
      <c r="W993" s="775">
        <f t="shared" si="3842"/>
        <v>0</v>
      </c>
      <c r="X993" s="775">
        <f t="shared" si="3842"/>
        <v>0</v>
      </c>
      <c r="Y993" s="775">
        <f t="shared" si="3842"/>
        <v>0</v>
      </c>
      <c r="Z993" s="775">
        <f t="shared" si="3842"/>
        <v>0</v>
      </c>
      <c r="AA993" s="775">
        <f t="shared" si="3842"/>
        <v>0</v>
      </c>
      <c r="AB993" s="775">
        <f t="shared" si="3842"/>
        <v>0</v>
      </c>
      <c r="AC993" s="775">
        <f t="shared" si="3842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3">SUM(AL781,AL790)</f>
        <v>0</v>
      </c>
      <c r="AM993" s="775">
        <f t="shared" si="3843"/>
        <v>0</v>
      </c>
      <c r="AN993" s="775">
        <f t="shared" si="3843"/>
        <v>0</v>
      </c>
      <c r="AO993" s="775">
        <f t="shared" si="3843"/>
        <v>0</v>
      </c>
      <c r="AP993" s="775">
        <f t="shared" si="3843"/>
        <v>0</v>
      </c>
      <c r="AQ993" s="775">
        <f t="shared" si="3843"/>
        <v>0</v>
      </c>
      <c r="AR993" s="775">
        <f t="shared" si="3843"/>
        <v>0</v>
      </c>
      <c r="AS993" s="775">
        <f t="shared" si="3843"/>
        <v>0</v>
      </c>
      <c r="AT993" s="775">
        <f t="shared" si="3843"/>
        <v>0</v>
      </c>
      <c r="AU993" s="775">
        <f t="shared" si="3843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4">SUM(BD781,BD790)</f>
        <v>0</v>
      </c>
      <c r="BE993" s="775">
        <f t="shared" si="3844"/>
        <v>0</v>
      </c>
      <c r="BF993" s="775">
        <f t="shared" si="3844"/>
        <v>0</v>
      </c>
      <c r="BG993" s="775">
        <f t="shared" si="3844"/>
        <v>0</v>
      </c>
      <c r="BH993" s="775">
        <f t="shared" si="3844"/>
        <v>0</v>
      </c>
      <c r="BI993" s="775">
        <f t="shared" si="3844"/>
        <v>0</v>
      </c>
      <c r="BJ993" s="775">
        <f t="shared" si="3844"/>
        <v>0</v>
      </c>
      <c r="BK993" s="775">
        <f t="shared" si="3844"/>
        <v>0</v>
      </c>
      <c r="BL993" s="775">
        <f t="shared" si="3844"/>
        <v>0</v>
      </c>
      <c r="BM993" s="775">
        <f t="shared" si="3844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5">SUM(BV781,BV790)</f>
        <v>0</v>
      </c>
      <c r="BW993" s="775">
        <f t="shared" si="3845"/>
        <v>0</v>
      </c>
      <c r="BX993" s="775">
        <f t="shared" si="3845"/>
        <v>0</v>
      </c>
      <c r="BY993" s="775">
        <f t="shared" si="3845"/>
        <v>0</v>
      </c>
      <c r="BZ993" s="582">
        <f t="shared" si="3809"/>
        <v>0</v>
      </c>
      <c r="CA993" s="582">
        <f t="shared" si="3810"/>
        <v>0</v>
      </c>
      <c r="CB993" s="582">
        <f t="shared" si="3811"/>
        <v>0</v>
      </c>
      <c r="CC993" s="582">
        <f t="shared" si="3812"/>
        <v>0</v>
      </c>
      <c r="CD993" s="988">
        <f t="shared" si="3813"/>
        <v>0</v>
      </c>
      <c r="CE993" s="989">
        <f t="shared" si="3813"/>
        <v>0</v>
      </c>
      <c r="CF993" s="989">
        <f t="shared" si="3813"/>
        <v>0</v>
      </c>
      <c r="CG993" s="989">
        <f t="shared" si="3813"/>
        <v>0</v>
      </c>
      <c r="CH993" s="990">
        <f t="shared" si="3813"/>
        <v>0</v>
      </c>
      <c r="CI993" s="990">
        <f t="shared" si="3813"/>
        <v>0</v>
      </c>
      <c r="CJ993" s="989">
        <f t="shared" si="3813"/>
        <v>0</v>
      </c>
      <c r="CK993" s="989">
        <f t="shared" si="3813"/>
        <v>0</v>
      </c>
      <c r="CL993" s="989">
        <f t="shared" si="3813"/>
        <v>0</v>
      </c>
      <c r="CM993" s="988">
        <f t="shared" si="3813"/>
        <v>0</v>
      </c>
      <c r="CN993" s="1037" t="str">
        <f t="shared" si="3814"/>
        <v/>
      </c>
      <c r="CO993" s="1009" t="str">
        <f t="shared" si="3814"/>
        <v/>
      </c>
      <c r="CP993" s="1010" t="str">
        <f t="shared" si="3814"/>
        <v/>
      </c>
      <c r="CQ993" s="1010" t="str">
        <f t="shared" si="3814"/>
        <v/>
      </c>
      <c r="CR993" s="1010">
        <f t="shared" si="3814"/>
        <v>0</v>
      </c>
      <c r="CS993" s="1010">
        <f t="shared" si="3814"/>
        <v>0</v>
      </c>
      <c r="CT993" s="1010">
        <f t="shared" si="3814"/>
        <v>0</v>
      </c>
      <c r="CU993" s="1011">
        <f t="shared" si="3814"/>
        <v>0</v>
      </c>
      <c r="CV993" s="1011">
        <f t="shared" si="3814"/>
        <v>0</v>
      </c>
      <c r="CW993" s="1011">
        <f t="shared" si="3814"/>
        <v>0</v>
      </c>
      <c r="CX993" s="1010">
        <f t="shared" si="3814"/>
        <v>0</v>
      </c>
      <c r="CY993" s="1010">
        <f t="shared" si="3814"/>
        <v>0</v>
      </c>
      <c r="CZ993" s="1010">
        <f t="shared" si="3814"/>
        <v>0</v>
      </c>
      <c r="DA993" s="1010">
        <f t="shared" si="3814"/>
        <v>0</v>
      </c>
      <c r="DB993" s="1010" t="str">
        <f t="shared" si="3814"/>
        <v/>
      </c>
      <c r="DC993" s="1009" t="str">
        <f t="shared" si="3814"/>
        <v/>
      </c>
      <c r="DD993" s="1037" t="str">
        <f t="shared" si="3815"/>
        <v/>
      </c>
      <c r="DE993" s="635">
        <f t="shared" si="3816"/>
        <v>10</v>
      </c>
      <c r="DF993" s="95">
        <f t="shared" si="3817"/>
        <v>10</v>
      </c>
      <c r="DG993" s="95">
        <f t="shared" si="3818"/>
        <v>10</v>
      </c>
      <c r="DH993" s="95">
        <f t="shared" si="3819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145</v>
      </c>
      <c r="B994" s="775">
        <f t="shared" ref="B994:K994" si="3846">SUM(B784:B785,B791:B798)</f>
        <v>0</v>
      </c>
      <c r="C994" s="775">
        <f t="shared" si="3846"/>
        <v>0</v>
      </c>
      <c r="D994" s="775">
        <f t="shared" si="3846"/>
        <v>0</v>
      </c>
      <c r="E994" s="775">
        <f t="shared" si="3846"/>
        <v>0</v>
      </c>
      <c r="F994" s="775">
        <f t="shared" si="3846"/>
        <v>0</v>
      </c>
      <c r="G994" s="775">
        <f t="shared" si="3846"/>
        <v>0</v>
      </c>
      <c r="H994" s="775">
        <f t="shared" si="3846"/>
        <v>0</v>
      </c>
      <c r="I994" s="775">
        <f t="shared" si="3846"/>
        <v>0</v>
      </c>
      <c r="J994" s="775">
        <f t="shared" si="3846"/>
        <v>0</v>
      </c>
      <c r="K994" s="775">
        <f t="shared" si="3846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7">SUM(T784:T785,T791:T798)</f>
        <v>0</v>
      </c>
      <c r="U994" s="775">
        <f t="shared" si="3847"/>
        <v>0</v>
      </c>
      <c r="V994" s="775">
        <f t="shared" si="3847"/>
        <v>0</v>
      </c>
      <c r="W994" s="775">
        <f t="shared" si="3847"/>
        <v>0</v>
      </c>
      <c r="X994" s="775">
        <f t="shared" si="3847"/>
        <v>0</v>
      </c>
      <c r="Y994" s="775">
        <f t="shared" si="3847"/>
        <v>0</v>
      </c>
      <c r="Z994" s="775">
        <f t="shared" si="3847"/>
        <v>0</v>
      </c>
      <c r="AA994" s="775">
        <f t="shared" si="3847"/>
        <v>0</v>
      </c>
      <c r="AB994" s="775">
        <f t="shared" si="3847"/>
        <v>0</v>
      </c>
      <c r="AC994" s="775">
        <f t="shared" si="3847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8">SUM(AL784:AL785,AL791:AL798)</f>
        <v>0</v>
      </c>
      <c r="AM994" s="775">
        <f t="shared" si="3848"/>
        <v>0</v>
      </c>
      <c r="AN994" s="775">
        <f t="shared" si="3848"/>
        <v>0</v>
      </c>
      <c r="AO994" s="775">
        <f>SUM(AO784:AO785,AO772:AO798)</f>
        <v>0</v>
      </c>
      <c r="AP994" s="775">
        <f t="shared" si="3848"/>
        <v>0</v>
      </c>
      <c r="AQ994" s="775">
        <f t="shared" si="3848"/>
        <v>0</v>
      </c>
      <c r="AR994" s="775">
        <f t="shared" si="3848"/>
        <v>0</v>
      </c>
      <c r="AS994" s="775">
        <f t="shared" si="3848"/>
        <v>0</v>
      </c>
      <c r="AT994" s="775">
        <f t="shared" si="3848"/>
        <v>0</v>
      </c>
      <c r="AU994" s="775">
        <f t="shared" si="3848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49">SUM(BD784:BD785,BD791:BD798)</f>
        <v>0</v>
      </c>
      <c r="BE994" s="775">
        <f t="shared" si="3849"/>
        <v>0</v>
      </c>
      <c r="BF994" s="775">
        <f t="shared" si="3849"/>
        <v>0</v>
      </c>
      <c r="BG994" s="775">
        <f t="shared" si="3849"/>
        <v>0</v>
      </c>
      <c r="BH994" s="775">
        <f t="shared" si="3849"/>
        <v>0</v>
      </c>
      <c r="BI994" s="775">
        <f t="shared" si="3849"/>
        <v>0</v>
      </c>
      <c r="BJ994" s="775">
        <f t="shared" si="3849"/>
        <v>0</v>
      </c>
      <c r="BK994" s="775">
        <f t="shared" si="3849"/>
        <v>0</v>
      </c>
      <c r="BL994" s="775">
        <f t="shared" si="3849"/>
        <v>0</v>
      </c>
      <c r="BM994" s="775">
        <f t="shared" si="3849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0">SUM(BV784:BV785,BV791:BV798)</f>
        <v>3773</v>
      </c>
      <c r="BW994" s="775">
        <f t="shared" si="3850"/>
        <v>3931</v>
      </c>
      <c r="BX994" s="775">
        <f t="shared" si="3850"/>
        <v>20900</v>
      </c>
      <c r="BY994" s="775">
        <f t="shared" si="3850"/>
        <v>10200</v>
      </c>
      <c r="BZ994" s="582">
        <f t="shared" si="3809"/>
        <v>0</v>
      </c>
      <c r="CA994" s="582">
        <f t="shared" si="3810"/>
        <v>0</v>
      </c>
      <c r="CB994" s="582">
        <f t="shared" si="3811"/>
        <v>0</v>
      </c>
      <c r="CC994" s="582">
        <f t="shared" si="3812"/>
        <v>0</v>
      </c>
      <c r="CD994" s="988">
        <f t="shared" si="3813"/>
        <v>0</v>
      </c>
      <c r="CE994" s="989">
        <f t="shared" si="3813"/>
        <v>0</v>
      </c>
      <c r="CF994" s="989">
        <f t="shared" si="3813"/>
        <v>0</v>
      </c>
      <c r="CG994" s="989">
        <f t="shared" si="3813"/>
        <v>0</v>
      </c>
      <c r="CH994" s="990">
        <f t="shared" si="3813"/>
        <v>0</v>
      </c>
      <c r="CI994" s="990">
        <f t="shared" si="3813"/>
        <v>0</v>
      </c>
      <c r="CJ994" s="989">
        <f t="shared" si="3813"/>
        <v>0</v>
      </c>
      <c r="CK994" s="989">
        <f t="shared" si="3813"/>
        <v>0</v>
      </c>
      <c r="CL994" s="989">
        <f t="shared" si="3813"/>
        <v>0</v>
      </c>
      <c r="CM994" s="988">
        <f t="shared" si="3813"/>
        <v>0</v>
      </c>
      <c r="CN994" s="1037" t="str">
        <f t="shared" si="3814"/>
        <v/>
      </c>
      <c r="CO994" s="1009" t="str">
        <f t="shared" si="3814"/>
        <v/>
      </c>
      <c r="CP994" s="1010" t="str">
        <f t="shared" si="3814"/>
        <v/>
      </c>
      <c r="CQ994" s="1010" t="str">
        <f t="shared" si="3814"/>
        <v/>
      </c>
      <c r="CR994" s="1010">
        <f t="shared" si="3814"/>
        <v>0</v>
      </c>
      <c r="CS994" s="1010">
        <f t="shared" si="3814"/>
        <v>0</v>
      </c>
      <c r="CT994" s="1010">
        <f t="shared" si="3814"/>
        <v>0</v>
      </c>
      <c r="CU994" s="1011">
        <f t="shared" si="3814"/>
        <v>0</v>
      </c>
      <c r="CV994" s="1011">
        <f t="shared" si="3814"/>
        <v>0</v>
      </c>
      <c r="CW994" s="1011">
        <f t="shared" si="3814"/>
        <v>0</v>
      </c>
      <c r="CX994" s="1010">
        <f t="shared" si="3814"/>
        <v>0</v>
      </c>
      <c r="CY994" s="1010">
        <f t="shared" si="3814"/>
        <v>0</v>
      </c>
      <c r="CZ994" s="1010">
        <f t="shared" si="3814"/>
        <v>0</v>
      </c>
      <c r="DA994" s="1010">
        <f t="shared" si="3814"/>
        <v>0</v>
      </c>
      <c r="DB994" s="1010" t="str">
        <f t="shared" si="3814"/>
        <v/>
      </c>
      <c r="DC994" s="1009" t="str">
        <f t="shared" si="3814"/>
        <v/>
      </c>
      <c r="DD994" s="1037" t="str">
        <f t="shared" si="3815"/>
        <v/>
      </c>
      <c r="DE994" s="635">
        <f t="shared" si="3816"/>
        <v>10</v>
      </c>
      <c r="DF994" s="95">
        <f t="shared" si="3817"/>
        <v>10</v>
      </c>
      <c r="DG994" s="95">
        <f t="shared" si="3818"/>
        <v>10</v>
      </c>
      <c r="DH994" s="95">
        <f t="shared" si="3819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146</v>
      </c>
      <c r="B995" s="775">
        <f t="shared" ref="B995:K995" si="3851">SUM(B799,B800)</f>
        <v>0</v>
      </c>
      <c r="C995" s="775">
        <f t="shared" si="3851"/>
        <v>0</v>
      </c>
      <c r="D995" s="775">
        <f t="shared" si="3851"/>
        <v>0</v>
      </c>
      <c r="E995" s="775">
        <f t="shared" si="3851"/>
        <v>0</v>
      </c>
      <c r="F995" s="775">
        <f t="shared" si="3851"/>
        <v>0</v>
      </c>
      <c r="G995" s="775">
        <f t="shared" si="3851"/>
        <v>0</v>
      </c>
      <c r="H995" s="775">
        <f t="shared" si="3851"/>
        <v>0</v>
      </c>
      <c r="I995" s="775">
        <f t="shared" si="3851"/>
        <v>0</v>
      </c>
      <c r="J995" s="775">
        <f t="shared" si="3851"/>
        <v>0</v>
      </c>
      <c r="K995" s="775">
        <f t="shared" si="3851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2">SUM(T799,T800)</f>
        <v>0</v>
      </c>
      <c r="U995" s="775">
        <f t="shared" si="3852"/>
        <v>0</v>
      </c>
      <c r="V995" s="775">
        <f t="shared" si="3852"/>
        <v>0</v>
      </c>
      <c r="W995" s="775">
        <f t="shared" si="3852"/>
        <v>0</v>
      </c>
      <c r="X995" s="775">
        <f t="shared" si="3852"/>
        <v>0</v>
      </c>
      <c r="Y995" s="775">
        <f t="shared" si="3852"/>
        <v>0</v>
      </c>
      <c r="Z995" s="775">
        <f t="shared" si="3852"/>
        <v>0</v>
      </c>
      <c r="AA995" s="775">
        <f t="shared" si="3852"/>
        <v>0</v>
      </c>
      <c r="AB995" s="775">
        <f t="shared" si="3852"/>
        <v>0</v>
      </c>
      <c r="AC995" s="775">
        <f t="shared" si="3852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3">SUM(AL799,AL800)</f>
        <v>0</v>
      </c>
      <c r="AM995" s="775">
        <f t="shared" si="3853"/>
        <v>0</v>
      </c>
      <c r="AN995" s="775">
        <f t="shared" si="3853"/>
        <v>0</v>
      </c>
      <c r="AO995" s="775">
        <f t="shared" si="3853"/>
        <v>0</v>
      </c>
      <c r="AP995" s="775">
        <f t="shared" si="3853"/>
        <v>0</v>
      </c>
      <c r="AQ995" s="775">
        <f t="shared" si="3853"/>
        <v>0</v>
      </c>
      <c r="AR995" s="775">
        <f t="shared" si="3853"/>
        <v>0</v>
      </c>
      <c r="AS995" s="775">
        <f t="shared" si="3853"/>
        <v>0</v>
      </c>
      <c r="AT995" s="775">
        <f t="shared" si="3853"/>
        <v>0</v>
      </c>
      <c r="AU995" s="775">
        <f t="shared" si="3853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4">SUM(BD799,BD800)</f>
        <v>0</v>
      </c>
      <c r="BE995" s="775">
        <f t="shared" si="3854"/>
        <v>0</v>
      </c>
      <c r="BF995" s="775">
        <f t="shared" si="3854"/>
        <v>0</v>
      </c>
      <c r="BG995" s="775">
        <f t="shared" si="3854"/>
        <v>0</v>
      </c>
      <c r="BH995" s="775">
        <f t="shared" si="3854"/>
        <v>0</v>
      </c>
      <c r="BI995" s="775">
        <f t="shared" si="3854"/>
        <v>0</v>
      </c>
      <c r="BJ995" s="775">
        <f t="shared" si="3854"/>
        <v>0</v>
      </c>
      <c r="BK995" s="775">
        <f t="shared" si="3854"/>
        <v>0</v>
      </c>
      <c r="BL995" s="775">
        <f t="shared" si="3854"/>
        <v>0</v>
      </c>
      <c r="BM995" s="775">
        <f t="shared" si="3854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5">SUM(BV799,BV800)</f>
        <v>1588</v>
      </c>
      <c r="BW995" s="775">
        <f t="shared" si="3855"/>
        <v>3275</v>
      </c>
      <c r="BX995" s="775">
        <f t="shared" si="3855"/>
        <v>4293</v>
      </c>
      <c r="BY995" s="775">
        <f t="shared" si="3855"/>
        <v>3271</v>
      </c>
      <c r="BZ995" s="582">
        <f t="shared" si="3809"/>
        <v>0</v>
      </c>
      <c r="CA995" s="582">
        <f t="shared" si="3810"/>
        <v>0</v>
      </c>
      <c r="CB995" s="582">
        <f t="shared" si="3811"/>
        <v>0</v>
      </c>
      <c r="CC995" s="582">
        <f t="shared" si="3812"/>
        <v>0</v>
      </c>
      <c r="CD995" s="988">
        <f t="shared" si="3813"/>
        <v>0</v>
      </c>
      <c r="CE995" s="989">
        <f t="shared" si="3813"/>
        <v>0</v>
      </c>
      <c r="CF995" s="989">
        <f t="shared" si="3813"/>
        <v>0</v>
      </c>
      <c r="CG995" s="989">
        <f t="shared" si="3813"/>
        <v>0</v>
      </c>
      <c r="CH995" s="990">
        <f t="shared" si="3813"/>
        <v>0</v>
      </c>
      <c r="CI995" s="990">
        <f t="shared" si="3813"/>
        <v>0</v>
      </c>
      <c r="CJ995" s="989">
        <f t="shared" si="3813"/>
        <v>0</v>
      </c>
      <c r="CK995" s="989">
        <f t="shared" si="3813"/>
        <v>0</v>
      </c>
      <c r="CL995" s="989">
        <f t="shared" si="3813"/>
        <v>0</v>
      </c>
      <c r="CM995" s="988">
        <f t="shared" si="3813"/>
        <v>0</v>
      </c>
      <c r="CN995" s="1037" t="str">
        <f t="shared" si="3814"/>
        <v/>
      </c>
      <c r="CO995" s="1009" t="str">
        <f t="shared" si="3814"/>
        <v/>
      </c>
      <c r="CP995" s="1010" t="str">
        <f t="shared" si="3814"/>
        <v/>
      </c>
      <c r="CQ995" s="1010" t="str">
        <f t="shared" si="3814"/>
        <v/>
      </c>
      <c r="CR995" s="1010">
        <f t="shared" si="3814"/>
        <v>0</v>
      </c>
      <c r="CS995" s="1010">
        <f t="shared" si="3814"/>
        <v>0</v>
      </c>
      <c r="CT995" s="1010">
        <f t="shared" si="3814"/>
        <v>0</v>
      </c>
      <c r="CU995" s="1011">
        <f t="shared" si="3814"/>
        <v>0</v>
      </c>
      <c r="CV995" s="1011">
        <f t="shared" si="3814"/>
        <v>0</v>
      </c>
      <c r="CW995" s="1011">
        <f t="shared" si="3814"/>
        <v>0</v>
      </c>
      <c r="CX995" s="1010">
        <f t="shared" si="3814"/>
        <v>0</v>
      </c>
      <c r="CY995" s="1010">
        <f t="shared" si="3814"/>
        <v>0</v>
      </c>
      <c r="CZ995" s="1010">
        <f t="shared" si="3814"/>
        <v>0</v>
      </c>
      <c r="DA995" s="1010">
        <f t="shared" si="3814"/>
        <v>0</v>
      </c>
      <c r="DB995" s="1010" t="str">
        <f t="shared" si="3814"/>
        <v/>
      </c>
      <c r="DC995" s="1009" t="str">
        <f t="shared" si="3814"/>
        <v/>
      </c>
      <c r="DD995" s="1037" t="str">
        <f t="shared" si="3815"/>
        <v/>
      </c>
      <c r="DE995" s="635">
        <f t="shared" si="3816"/>
        <v>10</v>
      </c>
      <c r="DF995" s="95">
        <f t="shared" si="3817"/>
        <v>10</v>
      </c>
      <c r="DG995" s="95">
        <f t="shared" si="3818"/>
        <v>10</v>
      </c>
      <c r="DH995" s="95">
        <f t="shared" si="3819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147</v>
      </c>
      <c r="B996" s="775">
        <f t="shared" ref="B996:K996" si="3856">SUM(B801)</f>
        <v>0</v>
      </c>
      <c r="C996" s="775">
        <f t="shared" si="3856"/>
        <v>0</v>
      </c>
      <c r="D996" s="775">
        <f t="shared" si="3856"/>
        <v>0</v>
      </c>
      <c r="E996" s="775">
        <f t="shared" si="3856"/>
        <v>0</v>
      </c>
      <c r="F996" s="775">
        <f t="shared" si="3856"/>
        <v>0</v>
      </c>
      <c r="G996" s="775">
        <f t="shared" si="3856"/>
        <v>0</v>
      </c>
      <c r="H996" s="775">
        <f t="shared" si="3856"/>
        <v>0</v>
      </c>
      <c r="I996" s="775">
        <f t="shared" si="3856"/>
        <v>0</v>
      </c>
      <c r="J996" s="775">
        <f t="shared" si="3856"/>
        <v>0</v>
      </c>
      <c r="K996" s="775">
        <f t="shared" si="3856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7">SUM(T801)</f>
        <v>0</v>
      </c>
      <c r="U996" s="775">
        <f t="shared" si="3857"/>
        <v>0</v>
      </c>
      <c r="V996" s="775">
        <f t="shared" si="3857"/>
        <v>0</v>
      </c>
      <c r="W996" s="775">
        <f t="shared" si="3857"/>
        <v>0</v>
      </c>
      <c r="X996" s="775">
        <f t="shared" si="3857"/>
        <v>0</v>
      </c>
      <c r="Y996" s="775">
        <f t="shared" si="3857"/>
        <v>0</v>
      </c>
      <c r="Z996" s="775">
        <f t="shared" si="3857"/>
        <v>0</v>
      </c>
      <c r="AA996" s="775">
        <f t="shared" si="3857"/>
        <v>0</v>
      </c>
      <c r="AB996" s="775">
        <f t="shared" si="3857"/>
        <v>0</v>
      </c>
      <c r="AC996" s="775">
        <f t="shared" si="3857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8">SUM(AL801)</f>
        <v>0</v>
      </c>
      <c r="AM996" s="775">
        <f t="shared" si="3858"/>
        <v>0</v>
      </c>
      <c r="AN996" s="775">
        <f t="shared" si="3858"/>
        <v>0</v>
      </c>
      <c r="AO996" s="775">
        <f t="shared" si="3858"/>
        <v>0</v>
      </c>
      <c r="AP996" s="775">
        <f t="shared" si="3858"/>
        <v>0</v>
      </c>
      <c r="AQ996" s="775">
        <f t="shared" si="3858"/>
        <v>0</v>
      </c>
      <c r="AR996" s="775">
        <f t="shared" si="3858"/>
        <v>0</v>
      </c>
      <c r="AS996" s="775">
        <f t="shared" si="3858"/>
        <v>0</v>
      </c>
      <c r="AT996" s="775">
        <f t="shared" si="3858"/>
        <v>0</v>
      </c>
      <c r="AU996" s="775">
        <f t="shared" si="3858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59">SUM(BD801)</f>
        <v>0</v>
      </c>
      <c r="BE996" s="775">
        <f t="shared" si="3859"/>
        <v>0</v>
      </c>
      <c r="BF996" s="775">
        <f t="shared" si="3859"/>
        <v>0</v>
      </c>
      <c r="BG996" s="775">
        <f t="shared" si="3859"/>
        <v>0</v>
      </c>
      <c r="BH996" s="775">
        <f t="shared" si="3859"/>
        <v>0</v>
      </c>
      <c r="BI996" s="775">
        <f t="shared" si="3859"/>
        <v>0</v>
      </c>
      <c r="BJ996" s="775">
        <f t="shared" si="3859"/>
        <v>0</v>
      </c>
      <c r="BK996" s="775">
        <f t="shared" si="3859"/>
        <v>0</v>
      </c>
      <c r="BL996" s="775">
        <f t="shared" si="3859"/>
        <v>0</v>
      </c>
      <c r="BM996" s="775">
        <f t="shared" si="3859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0">SUM(BV801)</f>
        <v>1200</v>
      </c>
      <c r="BW996" s="775">
        <f t="shared" si="3860"/>
        <v>2250</v>
      </c>
      <c r="BX996" s="775">
        <f t="shared" si="3860"/>
        <v>5500</v>
      </c>
      <c r="BY996" s="775">
        <f t="shared" si="3860"/>
        <v>3500</v>
      </c>
      <c r="BZ996" s="582">
        <f t="shared" si="3809"/>
        <v>0</v>
      </c>
      <c r="CA996" s="582">
        <f t="shared" si="3810"/>
        <v>0</v>
      </c>
      <c r="CB996" s="582">
        <f t="shared" si="3811"/>
        <v>0</v>
      </c>
      <c r="CC996" s="582">
        <f t="shared" si="3812"/>
        <v>0</v>
      </c>
      <c r="CD996" s="988">
        <f t="shared" si="3813"/>
        <v>0</v>
      </c>
      <c r="CE996" s="989">
        <f t="shared" si="3813"/>
        <v>0</v>
      </c>
      <c r="CF996" s="989">
        <f t="shared" si="3813"/>
        <v>0</v>
      </c>
      <c r="CG996" s="989">
        <f t="shared" si="3813"/>
        <v>0</v>
      </c>
      <c r="CH996" s="990">
        <f t="shared" si="3813"/>
        <v>0</v>
      </c>
      <c r="CI996" s="990">
        <f t="shared" si="3813"/>
        <v>0</v>
      </c>
      <c r="CJ996" s="989">
        <f t="shared" si="3813"/>
        <v>0</v>
      </c>
      <c r="CK996" s="989">
        <f t="shared" si="3813"/>
        <v>0</v>
      </c>
      <c r="CL996" s="989">
        <f t="shared" si="3813"/>
        <v>0</v>
      </c>
      <c r="CM996" s="988">
        <f t="shared" si="3813"/>
        <v>0</v>
      </c>
      <c r="CN996" s="1037" t="str">
        <f t="shared" si="3814"/>
        <v/>
      </c>
      <c r="CO996" s="1009" t="str">
        <f t="shared" si="3814"/>
        <v/>
      </c>
      <c r="CP996" s="1010" t="str">
        <f t="shared" si="3814"/>
        <v/>
      </c>
      <c r="CQ996" s="1010" t="str">
        <f t="shared" si="3814"/>
        <v/>
      </c>
      <c r="CR996" s="1010">
        <f t="shared" si="3814"/>
        <v>0</v>
      </c>
      <c r="CS996" s="1010">
        <f t="shared" si="3814"/>
        <v>0</v>
      </c>
      <c r="CT996" s="1010">
        <f t="shared" si="3814"/>
        <v>0</v>
      </c>
      <c r="CU996" s="1011">
        <f t="shared" si="3814"/>
        <v>0</v>
      </c>
      <c r="CV996" s="1011">
        <f t="shared" si="3814"/>
        <v>0</v>
      </c>
      <c r="CW996" s="1011">
        <f t="shared" si="3814"/>
        <v>0</v>
      </c>
      <c r="CX996" s="1010">
        <f t="shared" si="3814"/>
        <v>0</v>
      </c>
      <c r="CY996" s="1010">
        <f t="shared" si="3814"/>
        <v>0</v>
      </c>
      <c r="CZ996" s="1010">
        <f t="shared" si="3814"/>
        <v>0</v>
      </c>
      <c r="DA996" s="1010">
        <f t="shared" si="3814"/>
        <v>0</v>
      </c>
      <c r="DB996" s="1010" t="str">
        <f t="shared" si="3814"/>
        <v/>
      </c>
      <c r="DC996" s="1009" t="str">
        <f t="shared" si="3814"/>
        <v/>
      </c>
      <c r="DD996" s="1037" t="str">
        <f t="shared" si="3815"/>
        <v/>
      </c>
      <c r="DE996" s="635">
        <f t="shared" si="3816"/>
        <v>10</v>
      </c>
      <c r="DF996" s="95">
        <f t="shared" si="3817"/>
        <v>10</v>
      </c>
      <c r="DG996" s="95">
        <f t="shared" si="3818"/>
        <v>10</v>
      </c>
      <c r="DH996" s="95">
        <f t="shared" si="3819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414</v>
      </c>
      <c r="B997" s="775">
        <f>SUM(B804)</f>
        <v>0</v>
      </c>
      <c r="C997" s="775">
        <f t="shared" ref="C997:F997" si="3861">SUM(C804)</f>
        <v>0</v>
      </c>
      <c r="D997" s="775">
        <f t="shared" si="3861"/>
        <v>0</v>
      </c>
      <c r="E997" s="775">
        <f t="shared" si="3861"/>
        <v>0</v>
      </c>
      <c r="F997" s="775">
        <f t="shared" si="3861"/>
        <v>0</v>
      </c>
      <c r="G997" s="775">
        <f t="shared" ref="G997:K997" si="3862">SUM(G804)</f>
        <v>0</v>
      </c>
      <c r="H997" s="775">
        <f t="shared" si="3862"/>
        <v>0</v>
      </c>
      <c r="I997" s="775">
        <f t="shared" si="3862"/>
        <v>0</v>
      </c>
      <c r="J997" s="775">
        <f t="shared" si="3862"/>
        <v>0</v>
      </c>
      <c r="K997" s="775">
        <f t="shared" si="3862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3">SUM(U804)</f>
        <v>0</v>
      </c>
      <c r="V997" s="775">
        <f t="shared" si="3863"/>
        <v>0</v>
      </c>
      <c r="W997" s="775">
        <f t="shared" si="3863"/>
        <v>0</v>
      </c>
      <c r="X997" s="775">
        <f t="shared" si="3863"/>
        <v>0</v>
      </c>
      <c r="Y997" s="775">
        <f t="shared" si="3863"/>
        <v>0</v>
      </c>
      <c r="Z997" s="775">
        <f t="shared" si="3863"/>
        <v>0</v>
      </c>
      <c r="AA997" s="775">
        <f t="shared" si="3863"/>
        <v>0</v>
      </c>
      <c r="AB997" s="775">
        <f t="shared" si="3863"/>
        <v>0</v>
      </c>
      <c r="AC997" s="775">
        <f t="shared" si="3863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4">SUM(AM804)</f>
        <v>0</v>
      </c>
      <c r="AN997" s="775">
        <f t="shared" si="3864"/>
        <v>0</v>
      </c>
      <c r="AO997" s="775">
        <f t="shared" si="3864"/>
        <v>0</v>
      </c>
      <c r="AP997" s="775">
        <f t="shared" si="3864"/>
        <v>0</v>
      </c>
      <c r="AQ997" s="775">
        <f t="shared" si="3864"/>
        <v>0</v>
      </c>
      <c r="AR997" s="775">
        <f t="shared" si="3864"/>
        <v>0</v>
      </c>
      <c r="AS997" s="775">
        <f t="shared" si="3864"/>
        <v>0</v>
      </c>
      <c r="AT997" s="775">
        <f t="shared" si="3864"/>
        <v>0</v>
      </c>
      <c r="AU997" s="775">
        <f t="shared" si="3864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5">SUM(BE804)</f>
        <v>0</v>
      </c>
      <c r="BF997" s="775">
        <f t="shared" si="3865"/>
        <v>0</v>
      </c>
      <c r="BG997" s="775">
        <f t="shared" si="3865"/>
        <v>0</v>
      </c>
      <c r="BH997" s="775">
        <f t="shared" si="3865"/>
        <v>0</v>
      </c>
      <c r="BI997" s="775">
        <f t="shared" si="3865"/>
        <v>0</v>
      </c>
      <c r="BJ997" s="775">
        <f t="shared" si="3865"/>
        <v>0</v>
      </c>
      <c r="BK997" s="775">
        <f t="shared" si="3865"/>
        <v>0</v>
      </c>
      <c r="BL997" s="775">
        <f t="shared" si="3865"/>
        <v>0</v>
      </c>
      <c r="BM997" s="775">
        <f t="shared" si="3865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6">SUM(BW804)</f>
        <v>725</v>
      </c>
      <c r="BX997" s="775">
        <f t="shared" si="3866"/>
        <v>500</v>
      </c>
      <c r="BY997" s="775">
        <f t="shared" si="3866"/>
        <v>1000</v>
      </c>
      <c r="BZ997" s="582">
        <f t="shared" si="3809"/>
        <v>0</v>
      </c>
      <c r="CA997" s="582">
        <f t="shared" si="3810"/>
        <v>0</v>
      </c>
      <c r="CB997" s="582">
        <f t="shared" si="3811"/>
        <v>0</v>
      </c>
      <c r="CC997" s="582">
        <f t="shared" si="3812"/>
        <v>0</v>
      </c>
      <c r="CD997" s="988">
        <f t="shared" si="3813"/>
        <v>0</v>
      </c>
      <c r="CE997" s="989">
        <f t="shared" si="3813"/>
        <v>0</v>
      </c>
      <c r="CF997" s="989">
        <f t="shared" si="3813"/>
        <v>0</v>
      </c>
      <c r="CG997" s="989">
        <f t="shared" si="3813"/>
        <v>0</v>
      </c>
      <c r="CH997" s="990">
        <f t="shared" si="3813"/>
        <v>0</v>
      </c>
      <c r="CI997" s="990">
        <f t="shared" si="3813"/>
        <v>0</v>
      </c>
      <c r="CJ997" s="989">
        <f t="shared" si="3813"/>
        <v>0</v>
      </c>
      <c r="CK997" s="989">
        <f t="shared" si="3813"/>
        <v>0</v>
      </c>
      <c r="CL997" s="989">
        <f t="shared" si="3813"/>
        <v>0</v>
      </c>
      <c r="CM997" s="988">
        <f t="shared" si="3813"/>
        <v>0</v>
      </c>
      <c r="CN997" s="1037" t="str">
        <f t="shared" si="3814"/>
        <v/>
      </c>
      <c r="CO997" s="1009" t="str">
        <f t="shared" si="3814"/>
        <v/>
      </c>
      <c r="CP997" s="1010" t="str">
        <f t="shared" si="3814"/>
        <v/>
      </c>
      <c r="CQ997" s="1010" t="str">
        <f t="shared" si="3814"/>
        <v/>
      </c>
      <c r="CR997" s="1010">
        <f t="shared" si="3814"/>
        <v>0</v>
      </c>
      <c r="CS997" s="1010">
        <f t="shared" si="3814"/>
        <v>0</v>
      </c>
      <c r="CT997" s="1010">
        <f t="shared" si="3814"/>
        <v>0</v>
      </c>
      <c r="CU997" s="1011">
        <f t="shared" si="3814"/>
        <v>0</v>
      </c>
      <c r="CV997" s="1011">
        <f t="shared" si="3814"/>
        <v>0</v>
      </c>
      <c r="CW997" s="1011">
        <f t="shared" si="3814"/>
        <v>0</v>
      </c>
      <c r="CX997" s="1010">
        <f t="shared" si="3814"/>
        <v>0</v>
      </c>
      <c r="CY997" s="1010">
        <f t="shared" si="3814"/>
        <v>0</v>
      </c>
      <c r="CZ997" s="1010">
        <f t="shared" si="3814"/>
        <v>0</v>
      </c>
      <c r="DA997" s="1010">
        <f t="shared" si="3814"/>
        <v>0</v>
      </c>
      <c r="DB997" s="1010" t="str">
        <f t="shared" si="3814"/>
        <v/>
      </c>
      <c r="DC997" s="1009" t="str">
        <f t="shared" si="3814"/>
        <v/>
      </c>
      <c r="DD997" s="1037" t="str">
        <f t="shared" si="3815"/>
        <v/>
      </c>
      <c r="DE997" s="635">
        <f t="shared" si="3816"/>
        <v>10</v>
      </c>
      <c r="DF997" s="95">
        <f t="shared" si="3817"/>
        <v>10</v>
      </c>
      <c r="DG997" s="95">
        <f t="shared" si="3818"/>
        <v>10</v>
      </c>
      <c r="DH997" s="95">
        <f t="shared" si="3819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1172</v>
      </c>
      <c r="B998" s="775">
        <f>SUM(B802,B803)</f>
        <v>0</v>
      </c>
      <c r="C998" s="775">
        <f t="shared" ref="C998:F998" si="3867">SUM(C802,C803)</f>
        <v>0</v>
      </c>
      <c r="D998" s="775">
        <f t="shared" si="3867"/>
        <v>0</v>
      </c>
      <c r="E998" s="775">
        <f t="shared" si="3867"/>
        <v>0</v>
      </c>
      <c r="F998" s="775">
        <f t="shared" si="3867"/>
        <v>0</v>
      </c>
      <c r="G998" s="775">
        <f t="shared" ref="G998:K998" si="3868">SUM(G802,G803)</f>
        <v>0</v>
      </c>
      <c r="H998" s="775">
        <f t="shared" si="3868"/>
        <v>0</v>
      </c>
      <c r="I998" s="775">
        <f t="shared" si="3868"/>
        <v>0</v>
      </c>
      <c r="J998" s="775">
        <f t="shared" si="3868"/>
        <v>0</v>
      </c>
      <c r="K998" s="775">
        <f t="shared" si="3868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69">SUM(U802,U803)</f>
        <v>0</v>
      </c>
      <c r="V998" s="775">
        <f t="shared" si="3869"/>
        <v>0</v>
      </c>
      <c r="W998" s="775">
        <f t="shared" si="3869"/>
        <v>0</v>
      </c>
      <c r="X998" s="775">
        <f t="shared" si="3869"/>
        <v>0</v>
      </c>
      <c r="Y998" s="775">
        <f t="shared" si="3869"/>
        <v>0</v>
      </c>
      <c r="Z998" s="775">
        <f t="shared" si="3869"/>
        <v>0</v>
      </c>
      <c r="AA998" s="775">
        <f t="shared" si="3869"/>
        <v>0</v>
      </c>
      <c r="AB998" s="775">
        <f t="shared" si="3869"/>
        <v>0</v>
      </c>
      <c r="AC998" s="775">
        <f t="shared" si="3869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0">SUM(AM802,AM803)</f>
        <v>0</v>
      </c>
      <c r="AN998" s="775">
        <f t="shared" si="3870"/>
        <v>0</v>
      </c>
      <c r="AO998" s="775">
        <f t="shared" si="3870"/>
        <v>0</v>
      </c>
      <c r="AP998" s="775">
        <f t="shared" si="3870"/>
        <v>0</v>
      </c>
      <c r="AQ998" s="775">
        <f t="shared" si="3870"/>
        <v>0</v>
      </c>
      <c r="AR998" s="775">
        <f t="shared" si="3870"/>
        <v>0</v>
      </c>
      <c r="AS998" s="775">
        <f t="shared" si="3870"/>
        <v>0</v>
      </c>
      <c r="AT998" s="775">
        <f t="shared" si="3870"/>
        <v>0</v>
      </c>
      <c r="AU998" s="775">
        <f t="shared" si="3870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1">SUM(BE802,BE803)</f>
        <v>0</v>
      </c>
      <c r="BF998" s="775">
        <f t="shared" si="3871"/>
        <v>0</v>
      </c>
      <c r="BG998" s="775">
        <f t="shared" si="3871"/>
        <v>0</v>
      </c>
      <c r="BH998" s="775">
        <f t="shared" si="3871"/>
        <v>0</v>
      </c>
      <c r="BI998" s="775">
        <f t="shared" si="3871"/>
        <v>0</v>
      </c>
      <c r="BJ998" s="775">
        <f t="shared" si="3871"/>
        <v>0</v>
      </c>
      <c r="BK998" s="775">
        <f t="shared" si="3871"/>
        <v>0</v>
      </c>
      <c r="BL998" s="775">
        <f t="shared" si="3871"/>
        <v>0</v>
      </c>
      <c r="BM998" s="775">
        <f t="shared" si="3871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2">SUM(BW802,BW803)</f>
        <v>918</v>
      </c>
      <c r="BX998" s="775">
        <f t="shared" si="3872"/>
        <v>5263</v>
      </c>
      <c r="BY998" s="775">
        <f t="shared" si="3872"/>
        <v>9600</v>
      </c>
      <c r="BZ998" s="582">
        <f t="shared" si="3809"/>
        <v>0</v>
      </c>
      <c r="CA998" s="582">
        <f t="shared" si="3810"/>
        <v>0</v>
      </c>
      <c r="CB998" s="582">
        <f t="shared" si="3811"/>
        <v>0</v>
      </c>
      <c r="CC998" s="582">
        <f t="shared" si="3812"/>
        <v>0</v>
      </c>
      <c r="CD998" s="988">
        <f t="shared" si="3813"/>
        <v>0</v>
      </c>
      <c r="CE998" s="989">
        <f t="shared" si="3813"/>
        <v>0</v>
      </c>
      <c r="CF998" s="989">
        <f t="shared" si="3813"/>
        <v>0</v>
      </c>
      <c r="CG998" s="989">
        <f t="shared" si="3813"/>
        <v>0</v>
      </c>
      <c r="CH998" s="990">
        <f t="shared" si="3813"/>
        <v>0</v>
      </c>
      <c r="CI998" s="990">
        <f t="shared" si="3813"/>
        <v>0</v>
      </c>
      <c r="CJ998" s="989">
        <f t="shared" si="3813"/>
        <v>0</v>
      </c>
      <c r="CK998" s="989">
        <f t="shared" si="3813"/>
        <v>0</v>
      </c>
      <c r="CL998" s="989">
        <f t="shared" si="3813"/>
        <v>0</v>
      </c>
      <c r="CM998" s="988">
        <f t="shared" si="3813"/>
        <v>0</v>
      </c>
      <c r="CN998" s="1037" t="str">
        <f t="shared" si="3814"/>
        <v/>
      </c>
      <c r="CO998" s="1009" t="str">
        <f t="shared" si="3814"/>
        <v/>
      </c>
      <c r="CP998" s="1010" t="str">
        <f t="shared" si="3814"/>
        <v/>
      </c>
      <c r="CQ998" s="1010" t="str">
        <f t="shared" si="3814"/>
        <v/>
      </c>
      <c r="CR998" s="1010">
        <f t="shared" si="3814"/>
        <v>0</v>
      </c>
      <c r="CS998" s="1010">
        <f t="shared" si="3814"/>
        <v>0</v>
      </c>
      <c r="CT998" s="1010">
        <f t="shared" si="3814"/>
        <v>0</v>
      </c>
      <c r="CU998" s="1011">
        <f t="shared" si="3814"/>
        <v>0</v>
      </c>
      <c r="CV998" s="1011">
        <f t="shared" si="3814"/>
        <v>0</v>
      </c>
      <c r="CW998" s="1011">
        <f t="shared" si="3814"/>
        <v>0</v>
      </c>
      <c r="CX998" s="1010">
        <f t="shared" si="3814"/>
        <v>0</v>
      </c>
      <c r="CY998" s="1010">
        <f t="shared" si="3814"/>
        <v>0</v>
      </c>
      <c r="CZ998" s="1010">
        <f t="shared" si="3814"/>
        <v>0</v>
      </c>
      <c r="DA998" s="1010">
        <f t="shared" si="3814"/>
        <v>0</v>
      </c>
      <c r="DB998" s="1010" t="str">
        <f t="shared" si="3814"/>
        <v/>
      </c>
      <c r="DC998" s="1009" t="str">
        <f t="shared" si="3814"/>
        <v/>
      </c>
      <c r="DD998" s="1037" t="str">
        <f t="shared" si="3815"/>
        <v/>
      </c>
      <c r="DE998" s="635">
        <f t="shared" si="3816"/>
        <v>10</v>
      </c>
      <c r="DF998" s="95">
        <f t="shared" si="3817"/>
        <v>10</v>
      </c>
      <c r="DG998" s="95">
        <f t="shared" si="3818"/>
        <v>10</v>
      </c>
      <c r="DH998" s="95">
        <f t="shared" si="3819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415</v>
      </c>
      <c r="B999" s="775">
        <f>SUM(B805,B809:B809)</f>
        <v>0</v>
      </c>
      <c r="C999" s="775">
        <f t="shared" ref="C999:F999" si="3873">SUM(C805,C809:C809)</f>
        <v>0</v>
      </c>
      <c r="D999" s="775">
        <f t="shared" si="3873"/>
        <v>0</v>
      </c>
      <c r="E999" s="775">
        <f t="shared" si="3873"/>
        <v>0</v>
      </c>
      <c r="F999" s="775">
        <f t="shared" si="3873"/>
        <v>0</v>
      </c>
      <c r="G999" s="775">
        <f t="shared" ref="G999:K999" si="3874">SUM(G805,G809:G809)</f>
        <v>0</v>
      </c>
      <c r="H999" s="775">
        <f t="shared" si="3874"/>
        <v>0</v>
      </c>
      <c r="I999" s="775">
        <f t="shared" si="3874"/>
        <v>0</v>
      </c>
      <c r="J999" s="775">
        <f t="shared" si="3874"/>
        <v>0</v>
      </c>
      <c r="K999" s="775">
        <f t="shared" si="3874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5">SUM(U805,U809:U809)</f>
        <v>0</v>
      </c>
      <c r="V999" s="775">
        <f t="shared" si="3875"/>
        <v>0</v>
      </c>
      <c r="W999" s="775">
        <f t="shared" si="3875"/>
        <v>0</v>
      </c>
      <c r="X999" s="775">
        <f t="shared" si="3875"/>
        <v>0</v>
      </c>
      <c r="Y999" s="775">
        <f t="shared" si="3875"/>
        <v>0</v>
      </c>
      <c r="Z999" s="775">
        <f t="shared" si="3875"/>
        <v>0</v>
      </c>
      <c r="AA999" s="775">
        <f t="shared" si="3875"/>
        <v>0</v>
      </c>
      <c r="AB999" s="775">
        <f t="shared" si="3875"/>
        <v>0</v>
      </c>
      <c r="AC999" s="775">
        <f t="shared" si="3875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6">SUM(AM805,AM809:AM809)</f>
        <v>0</v>
      </c>
      <c r="AN999" s="775">
        <f t="shared" si="3876"/>
        <v>0</v>
      </c>
      <c r="AO999" s="775">
        <f t="shared" si="3876"/>
        <v>0</v>
      </c>
      <c r="AP999" s="775">
        <f t="shared" si="3876"/>
        <v>0</v>
      </c>
      <c r="AQ999" s="775">
        <f t="shared" si="3876"/>
        <v>0</v>
      </c>
      <c r="AR999" s="775">
        <f t="shared" si="3876"/>
        <v>0</v>
      </c>
      <c r="AS999" s="775">
        <f t="shared" si="3876"/>
        <v>0</v>
      </c>
      <c r="AT999" s="775">
        <f t="shared" si="3876"/>
        <v>0</v>
      </c>
      <c r="AU999" s="775">
        <f t="shared" si="3876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7">SUM(BE805,BE809:BE809)</f>
        <v>0</v>
      </c>
      <c r="BF999" s="775">
        <f t="shared" si="3877"/>
        <v>0</v>
      </c>
      <c r="BG999" s="775">
        <f t="shared" si="3877"/>
        <v>0</v>
      </c>
      <c r="BH999" s="775">
        <f t="shared" si="3877"/>
        <v>0</v>
      </c>
      <c r="BI999" s="775">
        <f t="shared" si="3877"/>
        <v>0</v>
      </c>
      <c r="BJ999" s="775">
        <f t="shared" si="3877"/>
        <v>0</v>
      </c>
      <c r="BK999" s="775">
        <f t="shared" si="3877"/>
        <v>0</v>
      </c>
      <c r="BL999" s="775">
        <f t="shared" si="3877"/>
        <v>0</v>
      </c>
      <c r="BM999" s="775">
        <f t="shared" si="3877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8">SUM(BW805,BW809:BW810)</f>
        <v>18403</v>
      </c>
      <c r="BX999" s="775">
        <f t="shared" si="3878"/>
        <v>33680</v>
      </c>
      <c r="BY999" s="775">
        <f t="shared" si="3878"/>
        <v>24950</v>
      </c>
      <c r="BZ999" s="582">
        <f t="shared" si="3809"/>
        <v>0</v>
      </c>
      <c r="CA999" s="582">
        <f t="shared" si="3810"/>
        <v>0</v>
      </c>
      <c r="CB999" s="582">
        <f t="shared" si="3811"/>
        <v>0</v>
      </c>
      <c r="CC999" s="582">
        <f t="shared" si="3812"/>
        <v>0</v>
      </c>
      <c r="CD999" s="988">
        <f t="shared" si="3813"/>
        <v>0</v>
      </c>
      <c r="CE999" s="989">
        <f t="shared" si="3813"/>
        <v>0</v>
      </c>
      <c r="CF999" s="989">
        <f t="shared" si="3813"/>
        <v>0</v>
      </c>
      <c r="CG999" s="989">
        <f t="shared" si="3813"/>
        <v>0</v>
      </c>
      <c r="CH999" s="990">
        <f t="shared" si="3813"/>
        <v>0</v>
      </c>
      <c r="CI999" s="990">
        <f t="shared" si="3813"/>
        <v>0</v>
      </c>
      <c r="CJ999" s="989">
        <f t="shared" si="3813"/>
        <v>0</v>
      </c>
      <c r="CK999" s="989">
        <f t="shared" si="3813"/>
        <v>0</v>
      </c>
      <c r="CL999" s="989">
        <f t="shared" si="3813"/>
        <v>0</v>
      </c>
      <c r="CM999" s="988">
        <f t="shared" si="3813"/>
        <v>0</v>
      </c>
      <c r="CN999" s="1037" t="str">
        <f t="shared" si="3814"/>
        <v/>
      </c>
      <c r="CO999" s="1009" t="str">
        <f t="shared" si="3814"/>
        <v/>
      </c>
      <c r="CP999" s="1010" t="str">
        <f t="shared" si="3814"/>
        <v/>
      </c>
      <c r="CQ999" s="1010" t="str">
        <f t="shared" si="3814"/>
        <v/>
      </c>
      <c r="CR999" s="1010">
        <f t="shared" si="3814"/>
        <v>0</v>
      </c>
      <c r="CS999" s="1010">
        <f t="shared" si="3814"/>
        <v>0</v>
      </c>
      <c r="CT999" s="1010">
        <f t="shared" si="3814"/>
        <v>0</v>
      </c>
      <c r="CU999" s="1011">
        <f t="shared" si="3814"/>
        <v>0</v>
      </c>
      <c r="CV999" s="1011">
        <f t="shared" si="3814"/>
        <v>0</v>
      </c>
      <c r="CW999" s="1011">
        <f t="shared" si="3814"/>
        <v>0</v>
      </c>
      <c r="CX999" s="1010">
        <f t="shared" si="3814"/>
        <v>0</v>
      </c>
      <c r="CY999" s="1010">
        <f t="shared" si="3814"/>
        <v>0</v>
      </c>
      <c r="CZ999" s="1010">
        <f t="shared" si="3814"/>
        <v>0</v>
      </c>
      <c r="DA999" s="1010">
        <f t="shared" si="3814"/>
        <v>0</v>
      </c>
      <c r="DB999" s="1010" t="str">
        <f t="shared" si="3814"/>
        <v/>
      </c>
      <c r="DC999" s="1009" t="str">
        <f t="shared" si="3814"/>
        <v/>
      </c>
      <c r="DD999" s="1037" t="str">
        <f t="shared" si="3815"/>
        <v/>
      </c>
      <c r="DE999" s="635">
        <f t="shared" si="3816"/>
        <v>10</v>
      </c>
      <c r="DF999" s="95">
        <f t="shared" si="3817"/>
        <v>10</v>
      </c>
      <c r="DG999" s="95">
        <f t="shared" si="3818"/>
        <v>10</v>
      </c>
      <c r="DH999" s="95">
        <f t="shared" si="3819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713</v>
      </c>
      <c r="B1000" s="775">
        <f>SUM(B807)</f>
        <v>0</v>
      </c>
      <c r="C1000" s="775">
        <f t="shared" ref="C1000:K1000" si="3879">SUM(C807)</f>
        <v>0</v>
      </c>
      <c r="D1000" s="775">
        <f t="shared" si="3879"/>
        <v>0</v>
      </c>
      <c r="E1000" s="775">
        <f t="shared" si="3879"/>
        <v>0</v>
      </c>
      <c r="F1000" s="775">
        <f t="shared" si="3879"/>
        <v>0</v>
      </c>
      <c r="G1000" s="775">
        <f t="shared" si="3879"/>
        <v>0</v>
      </c>
      <c r="H1000" s="775">
        <f t="shared" si="3879"/>
        <v>0</v>
      </c>
      <c r="I1000" s="775">
        <f t="shared" si="3879"/>
        <v>0</v>
      </c>
      <c r="J1000" s="775">
        <f t="shared" si="3879"/>
        <v>0</v>
      </c>
      <c r="K1000" s="775">
        <f t="shared" si="3879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0">SUM(U807)</f>
        <v>0</v>
      </c>
      <c r="V1000" s="775">
        <f t="shared" si="3880"/>
        <v>0</v>
      </c>
      <c r="W1000" s="775">
        <f t="shared" si="3880"/>
        <v>0</v>
      </c>
      <c r="X1000" s="775">
        <f t="shared" si="3880"/>
        <v>0</v>
      </c>
      <c r="Y1000" s="775">
        <f t="shared" si="3880"/>
        <v>0</v>
      </c>
      <c r="Z1000" s="775">
        <f t="shared" si="3880"/>
        <v>0</v>
      </c>
      <c r="AA1000" s="775">
        <f t="shared" si="3880"/>
        <v>0</v>
      </c>
      <c r="AB1000" s="775">
        <f t="shared" si="3880"/>
        <v>0</v>
      </c>
      <c r="AC1000" s="775">
        <f t="shared" si="3880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1">SUM(AM807)</f>
        <v>0</v>
      </c>
      <c r="AN1000" s="775">
        <f t="shared" si="3881"/>
        <v>0</v>
      </c>
      <c r="AO1000" s="775">
        <f t="shared" si="3881"/>
        <v>0</v>
      </c>
      <c r="AP1000" s="775">
        <f t="shared" si="3881"/>
        <v>0</v>
      </c>
      <c r="AQ1000" s="775">
        <f t="shared" si="3881"/>
        <v>0</v>
      </c>
      <c r="AR1000" s="775">
        <f t="shared" si="3881"/>
        <v>0</v>
      </c>
      <c r="AS1000" s="775">
        <f t="shared" si="3881"/>
        <v>0</v>
      </c>
      <c r="AT1000" s="775">
        <f t="shared" si="3881"/>
        <v>0</v>
      </c>
      <c r="AU1000" s="775">
        <f t="shared" si="3881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2">SUM(BE807)</f>
        <v>0</v>
      </c>
      <c r="BF1000" s="775">
        <f t="shared" si="3882"/>
        <v>0</v>
      </c>
      <c r="BG1000" s="775">
        <f t="shared" si="3882"/>
        <v>0</v>
      </c>
      <c r="BH1000" s="775">
        <f t="shared" si="3882"/>
        <v>0</v>
      </c>
      <c r="BI1000" s="775">
        <f t="shared" si="3882"/>
        <v>0</v>
      </c>
      <c r="BJ1000" s="775">
        <f t="shared" si="3882"/>
        <v>0</v>
      </c>
      <c r="BK1000" s="775">
        <f t="shared" si="3882"/>
        <v>0</v>
      </c>
      <c r="BL1000" s="775">
        <f t="shared" si="3882"/>
        <v>0</v>
      </c>
      <c r="BM1000" s="775">
        <f t="shared" si="3882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3">SUM(BV807)</f>
        <v>0</v>
      </c>
      <c r="BW1000" s="775">
        <f t="shared" si="3883"/>
        <v>0</v>
      </c>
      <c r="BX1000" s="775">
        <f t="shared" si="3883"/>
        <v>0</v>
      </c>
      <c r="BY1000" s="775">
        <f t="shared" si="3883"/>
        <v>0</v>
      </c>
      <c r="BZ1000" s="582">
        <f t="shared" si="3809"/>
        <v>0</v>
      </c>
      <c r="CA1000" s="582">
        <f t="shared" si="3810"/>
        <v>0</v>
      </c>
      <c r="CB1000" s="582">
        <f t="shared" si="3811"/>
        <v>0</v>
      </c>
      <c r="CC1000" s="582">
        <f t="shared" si="3812"/>
        <v>0</v>
      </c>
      <c r="CD1000" s="988">
        <f t="shared" si="3813"/>
        <v>0</v>
      </c>
      <c r="CE1000" s="989">
        <f t="shared" si="3813"/>
        <v>0</v>
      </c>
      <c r="CF1000" s="989">
        <f t="shared" si="3813"/>
        <v>0</v>
      </c>
      <c r="CG1000" s="989">
        <f t="shared" si="3813"/>
        <v>0</v>
      </c>
      <c r="CH1000" s="990">
        <f t="shared" si="3813"/>
        <v>0</v>
      </c>
      <c r="CI1000" s="990">
        <f t="shared" si="3813"/>
        <v>0</v>
      </c>
      <c r="CJ1000" s="989">
        <f t="shared" si="3813"/>
        <v>0</v>
      </c>
      <c r="CK1000" s="989">
        <f t="shared" si="3813"/>
        <v>0</v>
      </c>
      <c r="CL1000" s="989">
        <f t="shared" si="3813"/>
        <v>0</v>
      </c>
      <c r="CM1000" s="988">
        <f t="shared" si="3813"/>
        <v>0</v>
      </c>
      <c r="CN1000" s="1037" t="str">
        <f t="shared" si="3814"/>
        <v/>
      </c>
      <c r="CO1000" s="1009" t="str">
        <f t="shared" si="3814"/>
        <v/>
      </c>
      <c r="CP1000" s="1010" t="str">
        <f t="shared" si="3814"/>
        <v/>
      </c>
      <c r="CQ1000" s="1010" t="str">
        <f t="shared" si="3814"/>
        <v/>
      </c>
      <c r="CR1000" s="1010">
        <f t="shared" si="3814"/>
        <v>0</v>
      </c>
      <c r="CS1000" s="1010">
        <f t="shared" si="3814"/>
        <v>0</v>
      </c>
      <c r="CT1000" s="1010">
        <f t="shared" si="3814"/>
        <v>0</v>
      </c>
      <c r="CU1000" s="1011">
        <f t="shared" si="3814"/>
        <v>0</v>
      </c>
      <c r="CV1000" s="1011">
        <f t="shared" si="3814"/>
        <v>0</v>
      </c>
      <c r="CW1000" s="1011">
        <f t="shared" si="3814"/>
        <v>0</v>
      </c>
      <c r="CX1000" s="1010">
        <f t="shared" si="3814"/>
        <v>0</v>
      </c>
      <c r="CY1000" s="1010">
        <f t="shared" si="3814"/>
        <v>0</v>
      </c>
      <c r="CZ1000" s="1010">
        <f t="shared" si="3814"/>
        <v>0</v>
      </c>
      <c r="DA1000" s="1010">
        <f t="shared" si="3814"/>
        <v>0</v>
      </c>
      <c r="DB1000" s="1010" t="str">
        <f t="shared" si="3814"/>
        <v/>
      </c>
      <c r="DC1000" s="1009" t="str">
        <f t="shared" si="3814"/>
        <v/>
      </c>
      <c r="DD1000" s="1037" t="str">
        <f t="shared" si="3815"/>
        <v/>
      </c>
      <c r="DE1000" s="635">
        <f t="shared" si="3816"/>
        <v>10</v>
      </c>
      <c r="DF1000" s="95">
        <f t="shared" si="3817"/>
        <v>10</v>
      </c>
      <c r="DG1000" s="95">
        <f t="shared" si="3818"/>
        <v>10</v>
      </c>
      <c r="DH1000" s="95">
        <f t="shared" si="3819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714</v>
      </c>
      <c r="B1001" s="775">
        <f>SUM(B808)</f>
        <v>0</v>
      </c>
      <c r="C1001" s="775">
        <f t="shared" ref="C1001:K1001" si="3884">SUM(C808)</f>
        <v>0</v>
      </c>
      <c r="D1001" s="775">
        <f t="shared" si="3884"/>
        <v>0</v>
      </c>
      <c r="E1001" s="775">
        <f t="shared" si="3884"/>
        <v>0</v>
      </c>
      <c r="F1001" s="775">
        <f t="shared" si="3884"/>
        <v>0</v>
      </c>
      <c r="G1001" s="775">
        <f t="shared" si="3884"/>
        <v>0</v>
      </c>
      <c r="H1001" s="775">
        <f t="shared" si="3884"/>
        <v>0</v>
      </c>
      <c r="I1001" s="775">
        <f t="shared" si="3884"/>
        <v>0</v>
      </c>
      <c r="J1001" s="775">
        <f t="shared" si="3884"/>
        <v>0</v>
      </c>
      <c r="K1001" s="775">
        <f t="shared" si="3884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5">SUM(U808)</f>
        <v>0</v>
      </c>
      <c r="V1001" s="775">
        <f t="shared" si="3885"/>
        <v>0</v>
      </c>
      <c r="W1001" s="775">
        <f t="shared" si="3885"/>
        <v>0</v>
      </c>
      <c r="X1001" s="775">
        <f t="shared" si="3885"/>
        <v>0</v>
      </c>
      <c r="Y1001" s="775">
        <f t="shared" si="3885"/>
        <v>0</v>
      </c>
      <c r="Z1001" s="775">
        <f t="shared" si="3885"/>
        <v>0</v>
      </c>
      <c r="AA1001" s="775">
        <f t="shared" si="3885"/>
        <v>0</v>
      </c>
      <c r="AB1001" s="775">
        <f t="shared" si="3885"/>
        <v>0</v>
      </c>
      <c r="AC1001" s="775">
        <f t="shared" si="3885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6">SUM(AM808)</f>
        <v>0</v>
      </c>
      <c r="AN1001" s="775">
        <f t="shared" si="3886"/>
        <v>0</v>
      </c>
      <c r="AO1001" s="775">
        <f t="shared" si="3886"/>
        <v>0</v>
      </c>
      <c r="AP1001" s="775">
        <f t="shared" si="3886"/>
        <v>0</v>
      </c>
      <c r="AQ1001" s="775">
        <f t="shared" si="3886"/>
        <v>0</v>
      </c>
      <c r="AR1001" s="775">
        <f t="shared" si="3886"/>
        <v>0</v>
      </c>
      <c r="AS1001" s="775">
        <f t="shared" si="3886"/>
        <v>0</v>
      </c>
      <c r="AT1001" s="775">
        <f t="shared" si="3886"/>
        <v>0</v>
      </c>
      <c r="AU1001" s="775">
        <f t="shared" si="3886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2"/>
        <v>0</v>
      </c>
      <c r="BF1001" s="775">
        <f t="shared" si="3882"/>
        <v>0</v>
      </c>
      <c r="BG1001" s="775">
        <f t="shared" si="3882"/>
        <v>0</v>
      </c>
      <c r="BH1001" s="775">
        <f t="shared" si="3882"/>
        <v>0</v>
      </c>
      <c r="BI1001" s="775">
        <f t="shared" si="3882"/>
        <v>0</v>
      </c>
      <c r="BJ1001" s="775">
        <f t="shared" si="3882"/>
        <v>0</v>
      </c>
      <c r="BK1001" s="775">
        <f t="shared" si="3882"/>
        <v>0</v>
      </c>
      <c r="BL1001" s="775">
        <f t="shared" si="3882"/>
        <v>0</v>
      </c>
      <c r="BM1001" s="775">
        <f t="shared" si="3882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7">SUM(BV808)</f>
        <v>0</v>
      </c>
      <c r="BW1001" s="775">
        <f t="shared" si="3887"/>
        <v>0</v>
      </c>
      <c r="BX1001" s="775">
        <f t="shared" si="3887"/>
        <v>0</v>
      </c>
      <c r="BY1001" s="775">
        <f t="shared" si="3887"/>
        <v>0</v>
      </c>
      <c r="BZ1001" s="582">
        <f t="shared" si="3809"/>
        <v>0</v>
      </c>
      <c r="CA1001" s="582">
        <f t="shared" si="3810"/>
        <v>0</v>
      </c>
      <c r="CB1001" s="582">
        <f t="shared" si="3811"/>
        <v>0</v>
      </c>
      <c r="CC1001" s="582">
        <f t="shared" si="3812"/>
        <v>0</v>
      </c>
      <c r="CD1001" s="988">
        <f t="shared" si="3813"/>
        <v>0</v>
      </c>
      <c r="CE1001" s="989">
        <f t="shared" si="3813"/>
        <v>0</v>
      </c>
      <c r="CF1001" s="989">
        <f t="shared" si="3813"/>
        <v>0</v>
      </c>
      <c r="CG1001" s="989">
        <f t="shared" si="3813"/>
        <v>0</v>
      </c>
      <c r="CH1001" s="990">
        <f t="shared" si="3813"/>
        <v>0</v>
      </c>
      <c r="CI1001" s="990">
        <f t="shared" si="3813"/>
        <v>0</v>
      </c>
      <c r="CJ1001" s="989">
        <f t="shared" si="3813"/>
        <v>0</v>
      </c>
      <c r="CK1001" s="989">
        <f t="shared" si="3813"/>
        <v>0</v>
      </c>
      <c r="CL1001" s="989">
        <f t="shared" si="3813"/>
        <v>0</v>
      </c>
      <c r="CM1001" s="988">
        <f t="shared" si="3813"/>
        <v>0</v>
      </c>
      <c r="CN1001" s="1037" t="str">
        <f t="shared" si="3814"/>
        <v/>
      </c>
      <c r="CO1001" s="1009" t="str">
        <f t="shared" si="3814"/>
        <v/>
      </c>
      <c r="CP1001" s="1010" t="str">
        <f t="shared" si="3814"/>
        <v/>
      </c>
      <c r="CQ1001" s="1010" t="str">
        <f t="shared" si="3814"/>
        <v/>
      </c>
      <c r="CR1001" s="1010">
        <f t="shared" si="3814"/>
        <v>0</v>
      </c>
      <c r="CS1001" s="1010">
        <f t="shared" si="3814"/>
        <v>0</v>
      </c>
      <c r="CT1001" s="1010">
        <f t="shared" si="3814"/>
        <v>0</v>
      </c>
      <c r="CU1001" s="1011">
        <f t="shared" si="3814"/>
        <v>0</v>
      </c>
      <c r="CV1001" s="1011">
        <f t="shared" si="3814"/>
        <v>0</v>
      </c>
      <c r="CW1001" s="1011">
        <f t="shared" si="3814"/>
        <v>0</v>
      </c>
      <c r="CX1001" s="1010">
        <f t="shared" si="3814"/>
        <v>0</v>
      </c>
      <c r="CY1001" s="1010">
        <f t="shared" si="3814"/>
        <v>0</v>
      </c>
      <c r="CZ1001" s="1010">
        <f t="shared" si="3814"/>
        <v>0</v>
      </c>
      <c r="DA1001" s="1010">
        <f t="shared" si="3814"/>
        <v>0</v>
      </c>
      <c r="DB1001" s="1010" t="str">
        <f t="shared" si="3814"/>
        <v/>
      </c>
      <c r="DC1001" s="1009" t="str">
        <f t="shared" si="3814"/>
        <v/>
      </c>
      <c r="DD1001" s="1037" t="str">
        <f t="shared" si="3815"/>
        <v/>
      </c>
      <c r="DE1001" s="635">
        <f t="shared" si="3816"/>
        <v>10</v>
      </c>
      <c r="DF1001" s="95">
        <f t="shared" si="3817"/>
        <v>10</v>
      </c>
      <c r="DG1001" s="95">
        <f t="shared" si="3818"/>
        <v>10</v>
      </c>
      <c r="DH1001" s="95">
        <f t="shared" si="3819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416</v>
      </c>
      <c r="B1002" s="775">
        <f t="shared" ref="B1002:K1002" si="3888">B985-SUM(B988:B999)</f>
        <v>0</v>
      </c>
      <c r="C1002" s="775">
        <f t="shared" si="3888"/>
        <v>0</v>
      </c>
      <c r="D1002" s="775">
        <f t="shared" si="3888"/>
        <v>0</v>
      </c>
      <c r="E1002" s="775">
        <f t="shared" si="3888"/>
        <v>0</v>
      </c>
      <c r="F1002" s="775">
        <f t="shared" si="3888"/>
        <v>0</v>
      </c>
      <c r="G1002" s="775">
        <f t="shared" si="3888"/>
        <v>0</v>
      </c>
      <c r="H1002" s="775">
        <f t="shared" si="3888"/>
        <v>0</v>
      </c>
      <c r="I1002" s="775">
        <f t="shared" si="3888"/>
        <v>0</v>
      </c>
      <c r="J1002" s="775">
        <f t="shared" si="3888"/>
        <v>0</v>
      </c>
      <c r="K1002" s="775">
        <f t="shared" si="3888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89">T985-SUM(T988:T999)</f>
        <v>0</v>
      </c>
      <c r="U1002" s="775">
        <f t="shared" si="3889"/>
        <v>0</v>
      </c>
      <c r="V1002" s="775">
        <f t="shared" si="3889"/>
        <v>0</v>
      </c>
      <c r="W1002" s="775">
        <f t="shared" si="3889"/>
        <v>0</v>
      </c>
      <c r="X1002" s="775">
        <f t="shared" si="3889"/>
        <v>0</v>
      </c>
      <c r="Y1002" s="775">
        <f t="shared" si="3889"/>
        <v>0</v>
      </c>
      <c r="Z1002" s="775">
        <f t="shared" si="3889"/>
        <v>0</v>
      </c>
      <c r="AA1002" s="775">
        <f t="shared" si="3889"/>
        <v>0</v>
      </c>
      <c r="AB1002" s="775">
        <f t="shared" si="3889"/>
        <v>0</v>
      </c>
      <c r="AC1002" s="775">
        <f t="shared" si="3889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0">AL985-SUM(AL988:AL999)</f>
        <v>0</v>
      </c>
      <c r="AM1002" s="775">
        <f t="shared" si="3890"/>
        <v>0</v>
      </c>
      <c r="AN1002" s="775">
        <f t="shared" si="3890"/>
        <v>0</v>
      </c>
      <c r="AO1002" s="775">
        <f t="shared" si="3890"/>
        <v>0</v>
      </c>
      <c r="AP1002" s="775">
        <f t="shared" si="3890"/>
        <v>0</v>
      </c>
      <c r="AQ1002" s="775">
        <f t="shared" si="3890"/>
        <v>0</v>
      </c>
      <c r="AR1002" s="775">
        <f t="shared" si="3890"/>
        <v>0</v>
      </c>
      <c r="AS1002" s="775">
        <f t="shared" si="3890"/>
        <v>0</v>
      </c>
      <c r="AT1002" s="775">
        <f t="shared" si="3890"/>
        <v>0</v>
      </c>
      <c r="AU1002" s="775">
        <f t="shared" si="3890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1">BD985-SUM(BD988:BD999)</f>
        <v>0</v>
      </c>
      <c r="BE1002" s="775">
        <f t="shared" si="3891"/>
        <v>0</v>
      </c>
      <c r="BF1002" s="775">
        <f t="shared" si="3891"/>
        <v>0</v>
      </c>
      <c r="BG1002" s="775">
        <f t="shared" si="3891"/>
        <v>0</v>
      </c>
      <c r="BH1002" s="775">
        <f t="shared" si="3891"/>
        <v>0</v>
      </c>
      <c r="BI1002" s="775">
        <f t="shared" si="3891"/>
        <v>0</v>
      </c>
      <c r="BJ1002" s="775">
        <f t="shared" si="3891"/>
        <v>0</v>
      </c>
      <c r="BK1002" s="775">
        <f t="shared" si="3891"/>
        <v>0</v>
      </c>
      <c r="BL1002" s="775">
        <f t="shared" si="3891"/>
        <v>0</v>
      </c>
      <c r="BM1002" s="775">
        <f t="shared" si="3891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 t="e">
        <f>BV985-SUM(BV988:BV999)</f>
        <v>#DIV/0!</v>
      </c>
      <c r="BW1002" s="775" t="e">
        <f t="shared" ref="BW1002:BY1002" si="3892">BW985-SUM(BW988:BW999)</f>
        <v>#DIV/0!</v>
      </c>
      <c r="BX1002" s="775" t="e">
        <f t="shared" si="3892"/>
        <v>#DIV/0!</v>
      </c>
      <c r="BY1002" s="775" t="e">
        <f t="shared" si="3892"/>
        <v>#DIV/0!</v>
      </c>
      <c r="BZ1002" s="582">
        <f t="shared" si="3809"/>
        <v>0</v>
      </c>
      <c r="CA1002" s="582">
        <f t="shared" si="3810"/>
        <v>0</v>
      </c>
      <c r="CB1002" s="582">
        <f t="shared" si="3811"/>
        <v>0</v>
      </c>
      <c r="CC1002" s="582">
        <f t="shared" si="3812"/>
        <v>0</v>
      </c>
      <c r="CD1002" s="988">
        <f t="shared" si="3813"/>
        <v>0</v>
      </c>
      <c r="CE1002" s="989">
        <f t="shared" si="3813"/>
        <v>0</v>
      </c>
      <c r="CF1002" s="989">
        <f t="shared" si="3813"/>
        <v>0</v>
      </c>
      <c r="CG1002" s="989">
        <f t="shared" si="3813"/>
        <v>0</v>
      </c>
      <c r="CH1002" s="990">
        <f t="shared" si="3813"/>
        <v>0</v>
      </c>
      <c r="CI1002" s="990">
        <f t="shared" si="3813"/>
        <v>0</v>
      </c>
      <c r="CJ1002" s="989">
        <f t="shared" si="3813"/>
        <v>0</v>
      </c>
      <c r="CK1002" s="989">
        <f t="shared" si="3813"/>
        <v>0</v>
      </c>
      <c r="CL1002" s="989">
        <f t="shared" si="3813"/>
        <v>0</v>
      </c>
      <c r="CM1002" s="988">
        <f t="shared" si="3813"/>
        <v>0</v>
      </c>
      <c r="CN1002" s="1037" t="str">
        <f t="shared" si="3814"/>
        <v/>
      </c>
      <c r="CO1002" s="1009" t="str">
        <f t="shared" si="3814"/>
        <v/>
      </c>
      <c r="CP1002" s="1010" t="str">
        <f t="shared" si="3814"/>
        <v/>
      </c>
      <c r="CQ1002" s="1010" t="str">
        <f t="shared" si="3814"/>
        <v/>
      </c>
      <c r="CR1002" s="1010">
        <f t="shared" si="3814"/>
        <v>0</v>
      </c>
      <c r="CS1002" s="1010">
        <f t="shared" si="3814"/>
        <v>0</v>
      </c>
      <c r="CT1002" s="1010">
        <f t="shared" si="3814"/>
        <v>0</v>
      </c>
      <c r="CU1002" s="1011">
        <f t="shared" si="3814"/>
        <v>0</v>
      </c>
      <c r="CV1002" s="1011">
        <f t="shared" si="3814"/>
        <v>0</v>
      </c>
      <c r="CW1002" s="1011">
        <f t="shared" si="3814"/>
        <v>0</v>
      </c>
      <c r="CX1002" s="1010">
        <f t="shared" si="3814"/>
        <v>0</v>
      </c>
      <c r="CY1002" s="1010">
        <f t="shared" si="3814"/>
        <v>0</v>
      </c>
      <c r="CZ1002" s="1010">
        <f t="shared" si="3814"/>
        <v>0</v>
      </c>
      <c r="DA1002" s="1010">
        <f t="shared" si="3814"/>
        <v>0</v>
      </c>
      <c r="DB1002" s="1010" t="str">
        <f t="shared" si="3814"/>
        <v/>
      </c>
      <c r="DC1002" s="1009" t="str">
        <f t="shared" si="3814"/>
        <v/>
      </c>
      <c r="DD1002" s="1037" t="str">
        <f t="shared" si="3815"/>
        <v/>
      </c>
      <c r="DE1002" s="635">
        <f t="shared" si="3816"/>
        <v>10</v>
      </c>
      <c r="DF1002" s="95">
        <f t="shared" si="3817"/>
        <v>10</v>
      </c>
      <c r="DG1002" s="95">
        <f t="shared" si="3818"/>
        <v>10</v>
      </c>
      <c r="DH1002" s="95">
        <f t="shared" si="3819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3">SUM(B988:B1003)</f>
        <v>0</v>
      </c>
      <c r="C1004" s="775">
        <f t="shared" si="3893"/>
        <v>0</v>
      </c>
      <c r="D1004" s="775">
        <f t="shared" si="3893"/>
        <v>0</v>
      </c>
      <c r="E1004" s="775">
        <f t="shared" si="3893"/>
        <v>0</v>
      </c>
      <c r="F1004" s="775">
        <f t="shared" si="3893"/>
        <v>0</v>
      </c>
      <c r="G1004" s="775">
        <f t="shared" si="3893"/>
        <v>0</v>
      </c>
      <c r="H1004" s="775">
        <f t="shared" si="3893"/>
        <v>0</v>
      </c>
      <c r="I1004" s="775">
        <f t="shared" si="3893"/>
        <v>0</v>
      </c>
      <c r="J1004" s="775">
        <f t="shared" si="3893"/>
        <v>0</v>
      </c>
      <c r="K1004" s="775">
        <f t="shared" si="3893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4">SUM(T988:T1003)</f>
        <v>0</v>
      </c>
      <c r="U1004" s="775">
        <f t="shared" si="3894"/>
        <v>0</v>
      </c>
      <c r="V1004" s="775">
        <f t="shared" si="3894"/>
        <v>0</v>
      </c>
      <c r="W1004" s="775">
        <f t="shared" si="3894"/>
        <v>0</v>
      </c>
      <c r="X1004" s="775">
        <f t="shared" si="3894"/>
        <v>0</v>
      </c>
      <c r="Y1004" s="775">
        <f t="shared" si="3894"/>
        <v>0</v>
      </c>
      <c r="Z1004" s="775">
        <f t="shared" si="3894"/>
        <v>0</v>
      </c>
      <c r="AA1004" s="775">
        <f t="shared" si="3894"/>
        <v>0</v>
      </c>
      <c r="AB1004" s="775">
        <f t="shared" si="3894"/>
        <v>0</v>
      </c>
      <c r="AC1004" s="775">
        <f t="shared" si="3894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5">SUM(AL988:AL1003)</f>
        <v>0</v>
      </c>
      <c r="AM1004" s="775">
        <f t="shared" si="3895"/>
        <v>0</v>
      </c>
      <c r="AN1004" s="775">
        <f t="shared" si="3895"/>
        <v>0</v>
      </c>
      <c r="AO1004" s="775">
        <f t="shared" si="3895"/>
        <v>0</v>
      </c>
      <c r="AP1004" s="775">
        <f t="shared" si="3895"/>
        <v>0</v>
      </c>
      <c r="AQ1004" s="775">
        <f t="shared" si="3895"/>
        <v>0</v>
      </c>
      <c r="AR1004" s="775">
        <f t="shared" si="3895"/>
        <v>0</v>
      </c>
      <c r="AS1004" s="775">
        <f t="shared" si="3895"/>
        <v>0</v>
      </c>
      <c r="AT1004" s="775">
        <f t="shared" si="3895"/>
        <v>0</v>
      </c>
      <c r="AU1004" s="775">
        <f t="shared" si="3895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6">SUM(BD988:BD1003)</f>
        <v>0</v>
      </c>
      <c r="BE1004" s="775">
        <f t="shared" si="3896"/>
        <v>0</v>
      </c>
      <c r="BF1004" s="775">
        <f t="shared" si="3896"/>
        <v>0</v>
      </c>
      <c r="BG1004" s="775">
        <f t="shared" si="3896"/>
        <v>0</v>
      </c>
      <c r="BH1004" s="775">
        <f t="shared" si="3896"/>
        <v>0</v>
      </c>
      <c r="BI1004" s="775">
        <f t="shared" si="3896"/>
        <v>0</v>
      </c>
      <c r="BJ1004" s="775">
        <f t="shared" si="3896"/>
        <v>0</v>
      </c>
      <c r="BK1004" s="775">
        <f t="shared" si="3896"/>
        <v>0</v>
      </c>
      <c r="BL1004" s="775">
        <f t="shared" si="3896"/>
        <v>0</v>
      </c>
      <c r="BM1004" s="775">
        <f t="shared" si="3896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 t="e">
        <f>SUM(BV988:BV1003)</f>
        <v>#DIV/0!</v>
      </c>
      <c r="BW1004" s="775" t="e">
        <f>SUM(BW988:BW1003)</f>
        <v>#DIV/0!</v>
      </c>
      <c r="BX1004" s="775" t="e">
        <f>SUM(BX988:BX1003)</f>
        <v>#DIV/0!</v>
      </c>
      <c r="BY1004" s="775" t="e">
        <f>SUM(BY988:BY1003)</f>
        <v>#DIV/0!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417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418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419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</v>
      </c>
      <c r="BW1011" s="754">
        <f>SUM(BW45)</f>
        <v>0</v>
      </c>
      <c r="BX1011" s="754">
        <f>SUM(BX45)</f>
        <v>0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420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6500</v>
      </c>
      <c r="BW1012" s="809">
        <f>SUM(BW965:BW967)</f>
        <v>4960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421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0</v>
      </c>
      <c r="BW1013" s="809">
        <f>BW1011*BW1012*100</f>
        <v>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422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423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424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425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426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427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428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429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264907.81076226413</v>
      </c>
      <c r="BW1022" s="809">
        <f>365*$G$1/BW454*BW456*BW46</f>
        <v>264907.81076226413</v>
      </c>
      <c r="BX1022" s="809">
        <f>IF(BX46="",0,$BW1022*BX46/$BW46)</f>
        <v>264907.81076226413</v>
      </c>
      <c r="BY1022" s="809">
        <f>IF(BY46="",0,$BW1022*BY46/$BW46)</f>
        <v>0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430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 t="str">
        <f>IF(OR(BY1022=0,BY1022=""),"",BY1021/BY1022)</f>
        <v/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431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432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 t="e">
        <f>BY1024*BY46/6</f>
        <v>#VALUE!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433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434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435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436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437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C292" activePane="bottomRight" state="frozen"/>
      <selection pane="topRight" activeCell="AK1" sqref="AK1"/>
      <selection pane="bottomLeft" activeCell="A82" sqref="A82"/>
      <selection pane="bottomRight" activeCell="D304" sqref="D304:E30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438</v>
      </c>
      <c r="B1" s="60"/>
      <c r="C1" s="60"/>
      <c r="D1" s="1069" t="s">
        <v>721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748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>
        <f>Data!B3</f>
        <v>0</v>
      </c>
      <c r="C3" s="826">
        <f>Data!C3</f>
        <v>0</v>
      </c>
      <c r="D3" s="826">
        <f>Data!D3</f>
        <v>0</v>
      </c>
      <c r="E3" s="826">
        <f>Data!E3</f>
        <v>0</v>
      </c>
      <c r="F3" s="826">
        <f>Data!F3</f>
        <v>0</v>
      </c>
      <c r="G3" s="826">
        <f>Data!G3</f>
        <v>0</v>
      </c>
      <c r="H3" s="826">
        <f>Data!H3</f>
        <v>0</v>
      </c>
      <c r="I3" s="826">
        <f>Data!I3</f>
        <v>0</v>
      </c>
      <c r="J3" s="826">
        <f>Data!J3</f>
        <v>0</v>
      </c>
      <c r="K3" s="826">
        <f>Data!K3</f>
        <v>0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>
        <f>Data!T3</f>
        <v>0</v>
      </c>
      <c r="U3" s="826">
        <f>Data!U3</f>
        <v>0</v>
      </c>
      <c r="V3" s="826">
        <f>Data!V3</f>
        <v>0</v>
      </c>
      <c r="W3" s="826">
        <f>Data!W3</f>
        <v>0</v>
      </c>
      <c r="X3" s="826">
        <f>Data!X3</f>
        <v>0</v>
      </c>
      <c r="Y3" s="826">
        <f>Data!Y3</f>
        <v>0</v>
      </c>
      <c r="Z3" s="826">
        <f>Data!Z3</f>
        <v>0</v>
      </c>
      <c r="AA3" s="826">
        <f>Data!AA3</f>
        <v>0</v>
      </c>
      <c r="AB3" s="826">
        <f>Data!AB3</f>
        <v>0</v>
      </c>
      <c r="AC3" s="826">
        <f>Data!AC3</f>
        <v>0</v>
      </c>
      <c r="AD3" s="826"/>
      <c r="AE3" s="826"/>
      <c r="AF3" s="826"/>
      <c r="AG3" s="826"/>
      <c r="AH3" s="826"/>
      <c r="AI3" s="826"/>
      <c r="AJ3" s="826"/>
      <c r="AK3" s="827"/>
      <c r="AL3" s="825">
        <f>Data!AL3</f>
        <v>0</v>
      </c>
      <c r="AM3" s="826">
        <f>Data!AM3</f>
        <v>0</v>
      </c>
      <c r="AN3" s="826">
        <f>Data!AN3</f>
        <v>0</v>
      </c>
      <c r="AO3" s="826">
        <f>Data!AO3</f>
        <v>0</v>
      </c>
      <c r="AP3" s="826">
        <f>Data!AP3</f>
        <v>0</v>
      </c>
      <c r="AQ3" s="826">
        <f>Data!AQ3</f>
        <v>0</v>
      </c>
      <c r="AR3" s="826">
        <f>Data!AR3</f>
        <v>0</v>
      </c>
      <c r="AS3" s="826">
        <f>Data!AS3</f>
        <v>0</v>
      </c>
      <c r="AT3" s="826">
        <f>Data!AT3</f>
        <v>0</v>
      </c>
      <c r="AU3" s="826">
        <f>Data!AU3</f>
        <v>0</v>
      </c>
      <c r="AV3" s="826"/>
      <c r="AW3" s="826"/>
      <c r="AX3" s="826"/>
      <c r="AY3" s="826"/>
      <c r="AZ3" s="826"/>
      <c r="BA3" s="826"/>
      <c r="BB3" s="826"/>
      <c r="BC3" s="827"/>
      <c r="BD3" s="825">
        <f>Data!BD3</f>
        <v>0</v>
      </c>
      <c r="BE3" s="826">
        <f>Data!BE3</f>
        <v>0</v>
      </c>
      <c r="BF3" s="826">
        <f>Data!BF3</f>
        <v>0</v>
      </c>
      <c r="BG3" s="826">
        <f>Data!BG3</f>
        <v>0</v>
      </c>
      <c r="BH3" s="826">
        <f>Data!BH3</f>
        <v>0</v>
      </c>
      <c r="BI3" s="826">
        <f>Data!BI3</f>
        <v>0</v>
      </c>
      <c r="BJ3" s="826">
        <f>Data!BJ3</f>
        <v>0</v>
      </c>
      <c r="BK3" s="826">
        <f>Data!BK3</f>
        <v>0</v>
      </c>
      <c r="BL3" s="826">
        <f>Data!BL3</f>
        <v>0</v>
      </c>
      <c r="BM3" s="826">
        <f>Data!BM3</f>
        <v>0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1174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'Very Poor'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Perm</v>
      </c>
      <c r="DK3" s="461">
        <f>CB4</f>
        <v>0</v>
      </c>
      <c r="DL3" s="462">
        <f>CC4</f>
        <v>0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'Very Poor'</v>
      </c>
      <c r="BW4" s="839" t="str">
        <f>Data!BW4</f>
        <v>'Poor'</v>
      </c>
      <c r="BX4" s="839" t="str">
        <f>Data!BX4</f>
        <v>'Middle'</v>
      </c>
      <c r="BY4" s="839" t="str">
        <f>Data!BY4</f>
        <v>'Better-Off'</v>
      </c>
      <c r="BZ4" s="840" t="str">
        <f>WB!B9</f>
        <v>Cas</v>
      </c>
      <c r="CA4" s="841" t="str">
        <f>WB!B10</f>
        <v>Perm</v>
      </c>
      <c r="CB4" s="841">
        <f>WB!B11</f>
        <v>0</v>
      </c>
      <c r="CC4" s="835">
        <f>WB!B12</f>
        <v>0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'Better-Off'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0" t="s">
        <v>49</v>
      </c>
      <c r="DO4" s="1920"/>
      <c r="DP4" s="1920"/>
      <c r="DQ4" s="1920"/>
      <c r="DR4" s="1920"/>
      <c r="DS4" s="1920"/>
      <c r="DT4" s="1920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117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682</v>
      </c>
      <c r="BW5" s="437"/>
      <c r="BX5" s="437"/>
      <c r="BY5" s="437"/>
      <c r="BZ5" s="849"/>
      <c r="CA5" s="849"/>
      <c r="CB5" s="849"/>
      <c r="CC5" s="850"/>
      <c r="CD5" s="1921" t="s">
        <v>46</v>
      </c>
      <c r="CE5" s="192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2" t="s">
        <v>47</v>
      </c>
      <c r="CQ5" s="1922"/>
      <c r="CR5" s="1918" t="s">
        <v>46</v>
      </c>
      <c r="CS5" s="1918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19" t="s">
        <v>47</v>
      </c>
      <c r="DH5" s="1919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118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439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440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300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301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318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319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441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300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301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318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319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442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300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>
        <v>1</v>
      </c>
      <c r="BW22" s="651">
        <v>1</v>
      </c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301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>
        <v>2</v>
      </c>
      <c r="BW23" s="286">
        <v>5</v>
      </c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287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>
        <v>1</v>
      </c>
      <c r="BW24" s="286">
        <v>3</v>
      </c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318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>
        <v>380</v>
      </c>
      <c r="BW25" s="286">
        <v>184</v>
      </c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319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>
        <f>IF(BV23="","",BV22*BV23*BV24*BV25)</f>
        <v>760</v>
      </c>
      <c r="BW26" s="870">
        <f>IF(BW23="","",BW22*BW23*BW24*BW25)</f>
        <v>2760</v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443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300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301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318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319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444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300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301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318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319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348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300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301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318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319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445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300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301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318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319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446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300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301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318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319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447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300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301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318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319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448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760</v>
      </c>
      <c r="BW63" s="877">
        <f>SUM(BW14,BW20,BW26,BW32,BW38,BW44,BW50,BW56,BW62)</f>
        <v>2760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449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450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300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301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2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318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235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319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940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451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300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301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318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319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452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300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301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318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319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453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300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301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318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319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454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300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301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318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319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455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300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301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318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319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456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300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301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318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319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457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300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301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318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319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447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300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301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318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319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458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940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459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460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300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301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1</v>
      </c>
      <c r="BW125" s="286">
        <v>1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12</v>
      </c>
      <c r="BW126" s="286">
        <v>8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318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400</v>
      </c>
      <c r="BW127" s="286">
        <v>275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319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4800</v>
      </c>
      <c r="BW128" s="870">
        <f>IF(BW125="","",BW124*BW125*BW126*BW127)</f>
        <v>2200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461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300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301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318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319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462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300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301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318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319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463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300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301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318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319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447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300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301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318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319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464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4800</v>
      </c>
      <c r="BW153" s="877">
        <f>SUM(BW128,BW134,BW140,BW146,BW152)</f>
        <v>2200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465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466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300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301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318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319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467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300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301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318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319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468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300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301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318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319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447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300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301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318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319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447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300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301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318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319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469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300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301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318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319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447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300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301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318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319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447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300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301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318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319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470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300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301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318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319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471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472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473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300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301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318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319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474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300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301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332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319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475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300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301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318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319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476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300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301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318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319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915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300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301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318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319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914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300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301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318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>
        <v>5225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319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>
        <f>IF(BY245="","",BY244*BY245*BY246*BY247)</f>
        <v>62700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477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0</v>
      </c>
      <c r="BX249" s="877">
        <f t="shared" ref="BX249" si="464">SUM(BX218,BX224,BX230,BX236,BX242,BX248)</f>
        <v>0</v>
      </c>
      <c r="BY249" s="877">
        <f t="shared" ref="BY249" si="465">SUM(BY218,BY224,BY230,BY236,BY242,BY248)</f>
        <v>62700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478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694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300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0.5</v>
      </c>
      <c r="BW253" s="651">
        <v>0.5</v>
      </c>
      <c r="BX253" s="651">
        <v>0.5</v>
      </c>
      <c r="BY253" s="651">
        <v>0.5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301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318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319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7620</v>
      </c>
      <c r="BW257" s="870">
        <f>IF(BW254="","",BW253*BW254*BW255*BW256)</f>
        <v>7620</v>
      </c>
      <c r="BX257" s="870">
        <f>IF(BX254="","",BX253*BX254*BX255*BX256)</f>
        <v>7620</v>
      </c>
      <c r="BY257" s="739">
        <f>IF(BY254="","",BY253*BY254*BY255*BY256)</f>
        <v>7620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695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300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3.5</v>
      </c>
      <c r="BW259" s="651">
        <v>4</v>
      </c>
      <c r="BX259" s="651" t="e">
        <f>0*WB!$R$323</f>
        <v>#DIV/0!</v>
      </c>
      <c r="BY259" s="651" t="e">
        <f>0*WB!$R$323</f>
        <v>#DIV/0!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301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287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318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319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12600</v>
      </c>
      <c r="BW263" s="870">
        <f>IF(BW260="","",BW259*BW260*BW261*BW262)</f>
        <v>14400</v>
      </c>
      <c r="BX263" s="870" t="e">
        <f>IF(BX260="","",BX259*BX260*BX261*BX262)</f>
        <v>#DIV/0!</v>
      </c>
      <c r="BY263" s="739" t="e">
        <f>IF(BY260="","",BY259*BY260*BY261*BY262)</f>
        <v>#DIV/0!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480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300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 t="e">
        <f>1*WB!$R$325</f>
        <v>#DIV/0!</v>
      </c>
      <c r="BW265" s="651" t="e">
        <f>1*WB!$R$325</f>
        <v>#DIV/0!</v>
      </c>
      <c r="BX265" s="651" t="e">
        <f>1*WB!$R$325</f>
        <v>#DIV/0!</v>
      </c>
      <c r="BY265" s="651" t="e">
        <f>1*WB!$R$325</f>
        <v>#DIV/0!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301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318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319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 t="e">
        <f>IF(BV266="","",BV265*BV266*BV267*BV268)</f>
        <v>#DIV/0!</v>
      </c>
      <c r="BW269" s="870" t="e">
        <f>IF(BW266="","",BW265*BW266*BW267*BW268)</f>
        <v>#DIV/0!</v>
      </c>
      <c r="BX269" s="870" t="e">
        <f>IF(BX266="","",BX265*BX266*BX267*BX268)</f>
        <v>#DIV/0!</v>
      </c>
      <c r="BY269" s="739" t="e">
        <f>IF(BY266="","",BY265*BY266*BY267*BY268)</f>
        <v>#DIV/0!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696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300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 t="e">
        <f>0*WB!$R$322</f>
        <v>#DIV/0!</v>
      </c>
      <c r="BY271" s="1029" t="e">
        <f>0*WB!$R$322</f>
        <v>#DIV/0!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301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318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319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 t="e">
        <f>IF(BX272="","",BX271*BX272*BX273*BX274)</f>
        <v>#DIV/0!</v>
      </c>
      <c r="BY275" s="739" t="e">
        <f>IF(BY272="","",BY271*BY272*BY273*BY274)</f>
        <v>#DIV/0!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697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300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 t="e">
        <f>0*WB!$R$324</f>
        <v>#DIV/0!</v>
      </c>
      <c r="BY277" s="1030" t="e">
        <f>0*WB!$R$324</f>
        <v>#DIV/0!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301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318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319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 t="e">
        <f>IF(BX278="","",BX277*BX278*BX279*BX280)</f>
        <v>#DIV/0!</v>
      </c>
      <c r="BY281" s="739" t="e">
        <f>IF(BY278="","",BY277*BY278*BY279*BY280)</f>
        <v>#DIV/0!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698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300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 t="e">
        <f>1*WB!$R$326</f>
        <v>#DIV/0!</v>
      </c>
      <c r="BW283" s="651" t="e">
        <f>1*WB!$R$326</f>
        <v>#DIV/0!</v>
      </c>
      <c r="BX283" s="651" t="e">
        <f>1*WB!$R$326</f>
        <v>#DIV/0!</v>
      </c>
      <c r="BY283" s="651" t="e">
        <f>1*WB!$R$326</f>
        <v>#DIV/0!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301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318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319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 t="e">
        <f>IF(BV284="","",BV283*BV284*BV285*BV286)</f>
        <v>#DIV/0!</v>
      </c>
      <c r="BW287" s="870" t="e">
        <f>IF(BW284="","",BW283*BW284*BW285*BW286)</f>
        <v>#DIV/0!</v>
      </c>
      <c r="BX287" s="870" t="e">
        <f>IF(BX284="","",BX283*BX284*BX285*BX286)</f>
        <v>#DIV/0!</v>
      </c>
      <c r="BY287" s="739" t="e">
        <f>IF(BY284="","",BY283*BY284*BY285*BY286)</f>
        <v>#DIV/0!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699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300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 t="e">
        <f>1*WB!$R$327</f>
        <v>#DIV/0!</v>
      </c>
      <c r="BW289" s="651" t="e">
        <f>1*WB!$R$327</f>
        <v>#DIV/0!</v>
      </c>
      <c r="BX289" s="651" t="e">
        <f>0*WB!$R$327</f>
        <v>#DIV/0!</v>
      </c>
      <c r="BY289" s="651" t="e">
        <f>0*WB!$R$327</f>
        <v>#DIV/0!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301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318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319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 t="e">
        <f>IF(BV290="","",BV289*BV290*BV291*BV292)</f>
        <v>#DIV/0!</v>
      </c>
      <c r="BW293" s="870" t="e">
        <f>IF(BW290="","",BW289*BW290*BW291*BW292)</f>
        <v>#DIV/0!</v>
      </c>
      <c r="BX293" s="870" t="e">
        <f>IF(BX290="","",BX289*BX290*BX291*BX292)</f>
        <v>#DIV/0!</v>
      </c>
      <c r="BY293" s="739" t="e">
        <f>IF(BY290="","",BY289*BY290*BY291*BY292)</f>
        <v>#DIV/0!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447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300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301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318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319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481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 t="e">
        <f>SUM(BV257,BV263,BV269,BV275,BV281,BV287,BV293,BV299)</f>
        <v>#DIV/0!</v>
      </c>
      <c r="BW300" s="877" t="e">
        <f>SUM(BW257,BW263,BW269,BW275,BW281,BW287,BW293,BW299)</f>
        <v>#DIV/0!</v>
      </c>
      <c r="BX300" s="877" t="e">
        <f>SUM(BX257,BX263,BX269,BX275,BX281,BX287,BX293,BX299)</f>
        <v>#DIV/0!</v>
      </c>
      <c r="BY300" s="877" t="e">
        <f>SUM(BY257,BY263,BY269,BY275,BY281,BY287,BY293,BY299)</f>
        <v>#DIV/0!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482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483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300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>
        <v>1</v>
      </c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301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>
        <v>1</v>
      </c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>
        <v>12</v>
      </c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318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>
        <v>600</v>
      </c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319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>
        <f>IF(BW305="","",BW304*BW305*BW306*BW307)</f>
        <v>7200</v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912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300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301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318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319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910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300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301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287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318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319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911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300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301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>
        <v>12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318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319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>
        <f>IF(BW323="","",BW322*BW323*BW324*BW325)</f>
        <v>7716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484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14916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485</v>
      </c>
      <c r="B1" s="1781"/>
      <c r="C1" s="1781"/>
      <c r="D1" s="1885" t="s">
        <v>721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486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>
        <f>Data!B3</f>
        <v>0</v>
      </c>
      <c r="C3" s="1701">
        <f>Data!C3</f>
        <v>0</v>
      </c>
      <c r="D3" s="1701">
        <f>Data!D3</f>
        <v>0</v>
      </c>
      <c r="E3" s="1701">
        <f>Data!E3</f>
        <v>0</v>
      </c>
      <c r="F3" s="1701">
        <f>Data!F3</f>
        <v>0</v>
      </c>
      <c r="G3" s="1701">
        <f>Data!G3</f>
        <v>0</v>
      </c>
      <c r="H3" s="1701">
        <f>Data!H3</f>
        <v>0</v>
      </c>
      <c r="I3" s="1701">
        <f>Data!I3</f>
        <v>0</v>
      </c>
      <c r="J3" s="1701">
        <f>Data!J3</f>
        <v>0</v>
      </c>
      <c r="K3" s="1701">
        <f>Data!K3</f>
        <v>0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>
        <f>Data!T3</f>
        <v>0</v>
      </c>
      <c r="U3" s="1701">
        <f>Data!U3</f>
        <v>0</v>
      </c>
      <c r="V3" s="1701">
        <f>Data!V3</f>
        <v>0</v>
      </c>
      <c r="W3" s="1701">
        <f>Data!W3</f>
        <v>0</v>
      </c>
      <c r="X3" s="1701">
        <f>Data!X3</f>
        <v>0</v>
      </c>
      <c r="Y3" s="1701">
        <f>Data!Y3</f>
        <v>0</v>
      </c>
      <c r="Z3" s="1701">
        <f>Data!Z3</f>
        <v>0</v>
      </c>
      <c r="AA3" s="1701">
        <f>Data!AA3</f>
        <v>0</v>
      </c>
      <c r="AB3" s="1701">
        <f>Data!AB3</f>
        <v>0</v>
      </c>
      <c r="AC3" s="1701">
        <f>Data!AC3</f>
        <v>0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>
        <f>Data!AL3</f>
        <v>0</v>
      </c>
      <c r="AM3" s="1701">
        <f>Data!AM3</f>
        <v>0</v>
      </c>
      <c r="AN3" s="1701">
        <f>Data!AN3</f>
        <v>0</v>
      </c>
      <c r="AO3" s="1701">
        <f>Data!AO3</f>
        <v>0</v>
      </c>
      <c r="AP3" s="1701">
        <f>Data!AP3</f>
        <v>0</v>
      </c>
      <c r="AQ3" s="1701">
        <f>Data!AQ3</f>
        <v>0</v>
      </c>
      <c r="AR3" s="1701">
        <f>Data!AR3</f>
        <v>0</v>
      </c>
      <c r="AS3" s="1701">
        <f>Data!AS3</f>
        <v>0</v>
      </c>
      <c r="AT3" s="1701">
        <f>Data!AT3</f>
        <v>0</v>
      </c>
      <c r="AU3" s="1701">
        <f>Data!AU3</f>
        <v>0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>
        <f>Data!BD3</f>
        <v>0</v>
      </c>
      <c r="BE3" s="1701">
        <f>Data!BE3</f>
        <v>0</v>
      </c>
      <c r="BF3" s="1701">
        <f>Data!BF3</f>
        <v>0</v>
      </c>
      <c r="BG3" s="1701">
        <f>Data!BG3</f>
        <v>0</v>
      </c>
      <c r="BH3" s="1701">
        <f>Data!BH3</f>
        <v>0</v>
      </c>
      <c r="BI3" s="1701">
        <f>Data!BI3</f>
        <v>0</v>
      </c>
      <c r="BJ3" s="1701">
        <f>Data!BJ3</f>
        <v>0</v>
      </c>
      <c r="BK3" s="1701">
        <f>Data!BK3</f>
        <v>0</v>
      </c>
      <c r="BL3" s="1701">
        <f>Data!BL3</f>
        <v>0</v>
      </c>
      <c r="BM3" s="1701">
        <f>Data!BM3</f>
        <v>0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487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'Very Poor'</v>
      </c>
      <c r="BW4" s="1381" t="str">
        <f>Data!BW4</f>
        <v>'Poor'</v>
      </c>
      <c r="BX4" s="1381" t="str">
        <f>Data!BX4</f>
        <v>'Middle'</v>
      </c>
      <c r="BY4" s="1879" t="str">
        <f>Data!BY4</f>
        <v>'Better-Off'</v>
      </c>
      <c r="BZ4" s="1806" t="str">
        <f>WB!B9</f>
        <v>Cas</v>
      </c>
      <c r="CA4" s="1807" t="str">
        <f>WB!B10</f>
        <v>Perm</v>
      </c>
      <c r="CB4" s="1807">
        <f>WB!B11</f>
        <v>0</v>
      </c>
      <c r="CC4" s="1431">
        <f>WB!B12</f>
        <v>0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'Very Poor'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Perm</v>
      </c>
      <c r="DN4" s="1474">
        <f>CB4</f>
        <v>0</v>
      </c>
      <c r="DO4" s="1474">
        <f>CC4</f>
        <v>0</v>
      </c>
      <c r="DP4" s="1719" t="str">
        <f>DL4</f>
        <v>Cas</v>
      </c>
      <c r="DQ4" s="1720" t="str">
        <f>DM4</f>
        <v>Perm</v>
      </c>
      <c r="DR4" s="1721">
        <f>DN4</f>
        <v>0</v>
      </c>
      <c r="DS4" s="1722">
        <f>DO4</f>
        <v>0</v>
      </c>
      <c r="DT4" s="1723" t="s">
        <v>48</v>
      </c>
      <c r="DU4" s="1439"/>
      <c r="DV4" s="1434"/>
    </row>
    <row r="5" spans="1:127" s="1811" customFormat="1" ht="26" customHeight="1">
      <c r="A5" s="1890" t="s">
        <v>117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'Better-Off'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'Better-Off'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118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3" t="s">
        <v>46</v>
      </c>
      <c r="CE6" s="1923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4" t="s">
        <v>47</v>
      </c>
      <c r="CT6" s="1924"/>
      <c r="CU6" s="1925" t="s">
        <v>46</v>
      </c>
      <c r="CV6" s="1925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6" t="s">
        <v>47</v>
      </c>
      <c r="DK6" s="1926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5</v>
      </c>
      <c r="BW7" s="1405">
        <f>IF(WB!CK15="","",WB!CK15)</f>
        <v>5</v>
      </c>
      <c r="BX7" s="1405">
        <f>IF(WB!CK16="","",WB!CK16)</f>
        <v>5</v>
      </c>
      <c r="BY7" s="1882" t="str">
        <f>IF(WB!CK17="","",WB!CK17)</f>
        <v/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5</v>
      </c>
      <c r="DQ7" s="1405">
        <f>IF(WB!CK15="","",WB!CK15)</f>
        <v>5</v>
      </c>
      <c r="DR7" s="1405">
        <f>IF(WB!CK16="","",WB!CK16)</f>
        <v>5</v>
      </c>
      <c r="DS7" s="1405" t="str">
        <f>IF(WB!CK17="","",WB!CK17)</f>
        <v/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488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489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259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256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180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182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257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226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490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259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256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180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182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257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226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491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259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256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180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182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257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226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492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259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256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180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182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257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226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493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259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256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180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182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257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226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494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495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496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497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259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256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180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182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257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251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498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255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256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180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182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257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251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499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255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256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180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182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257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251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500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255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256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180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182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257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251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501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255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256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180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182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257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251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502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503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504</v>
      </c>
      <c r="B1" s="1781"/>
      <c r="C1" s="1781"/>
      <c r="D1" s="1782" t="s">
        <v>721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748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486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>
        <f>Data!B3</f>
        <v>0</v>
      </c>
      <c r="C3" s="1702">
        <f>Data!C3</f>
        <v>0</v>
      </c>
      <c r="D3" s="1702">
        <f>Data!D3</f>
        <v>0</v>
      </c>
      <c r="E3" s="1702">
        <f>Data!E3</f>
        <v>0</v>
      </c>
      <c r="F3" s="1702">
        <f>Data!F3</f>
        <v>0</v>
      </c>
      <c r="G3" s="1702">
        <f>Data!G3</f>
        <v>0</v>
      </c>
      <c r="H3" s="1702">
        <f>Data!H3</f>
        <v>0</v>
      </c>
      <c r="I3" s="1702">
        <f>Data!I3</f>
        <v>0</v>
      </c>
      <c r="J3" s="1702">
        <f>Data!J3</f>
        <v>0</v>
      </c>
      <c r="K3" s="1702">
        <f>Data!K3</f>
        <v>0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>
        <f>Data!T3</f>
        <v>0</v>
      </c>
      <c r="U3" s="1702">
        <f>Data!U3</f>
        <v>0</v>
      </c>
      <c r="V3" s="1702">
        <f>Data!V3</f>
        <v>0</v>
      </c>
      <c r="W3" s="1702">
        <f>Data!W3</f>
        <v>0</v>
      </c>
      <c r="X3" s="1702">
        <f>Data!X3</f>
        <v>0</v>
      </c>
      <c r="Y3" s="1702">
        <f>Data!Y3</f>
        <v>0</v>
      </c>
      <c r="Z3" s="1702">
        <f>Data!Z3</f>
        <v>0</v>
      </c>
      <c r="AA3" s="1702">
        <f>Data!AA3</f>
        <v>0</v>
      </c>
      <c r="AB3" s="1702">
        <f>Data!AB3</f>
        <v>0</v>
      </c>
      <c r="AC3" s="1702">
        <f>Data!AC3</f>
        <v>0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>
        <f>Data!AL3</f>
        <v>0</v>
      </c>
      <c r="AM3" s="1702">
        <f>Data!AM3</f>
        <v>0</v>
      </c>
      <c r="AN3" s="1702">
        <f>Data!AN3</f>
        <v>0</v>
      </c>
      <c r="AO3" s="1702">
        <f>Data!AO3</f>
        <v>0</v>
      </c>
      <c r="AP3" s="1702">
        <f>Data!AP3</f>
        <v>0</v>
      </c>
      <c r="AQ3" s="1702">
        <f>Data!AQ3</f>
        <v>0</v>
      </c>
      <c r="AR3" s="1702">
        <f>Data!AR3</f>
        <v>0</v>
      </c>
      <c r="AS3" s="1702">
        <f>Data!AS3</f>
        <v>0</v>
      </c>
      <c r="AT3" s="1702">
        <f>Data!AT3</f>
        <v>0</v>
      </c>
      <c r="AU3" s="1702">
        <f>Data!AU3</f>
        <v>0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>
        <f>Data!BD3</f>
        <v>0</v>
      </c>
      <c r="BE3" s="1702">
        <f>Data!BE3</f>
        <v>0</v>
      </c>
      <c r="BF3" s="1702">
        <f>Data!BF3</f>
        <v>0</v>
      </c>
      <c r="BG3" s="1702">
        <f>Data!BG3</f>
        <v>0</v>
      </c>
      <c r="BH3" s="1702">
        <f>Data!BH3</f>
        <v>0</v>
      </c>
      <c r="BI3" s="1702">
        <f>Data!BI3</f>
        <v>0</v>
      </c>
      <c r="BJ3" s="1702">
        <f>Data!BJ3</f>
        <v>0</v>
      </c>
      <c r="BK3" s="1702">
        <f>Data!BK3</f>
        <v>0</v>
      </c>
      <c r="BL3" s="1702">
        <f>Data!BL3</f>
        <v>0</v>
      </c>
      <c r="BM3" s="1702">
        <f>Data!BM3</f>
        <v>0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487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'Very Poor'</v>
      </c>
      <c r="BW4" s="1381" t="str">
        <f>Data!BW4</f>
        <v>'Poor'</v>
      </c>
      <c r="BX4" s="1381" t="str">
        <f>Data!BX4</f>
        <v>'Middle'</v>
      </c>
      <c r="BY4" s="1381" t="str">
        <f>Data!BY4</f>
        <v>'Better-Off'</v>
      </c>
      <c r="BZ4" s="1806" t="str">
        <f>WB!B9</f>
        <v>Cas</v>
      </c>
      <c r="CA4" s="1807" t="str">
        <f>WB!B10</f>
        <v>Perm</v>
      </c>
      <c r="CB4" s="1807">
        <f>WB!B11</f>
        <v>0</v>
      </c>
      <c r="CC4" s="1431">
        <f>WB!B12</f>
        <v>0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'Very Poor'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Perm</v>
      </c>
      <c r="DN4" s="1474">
        <f>CB4</f>
        <v>0</v>
      </c>
      <c r="DO4" s="1474">
        <f>CC4</f>
        <v>0</v>
      </c>
      <c r="DP4" s="1719" t="str">
        <f>DL4</f>
        <v>Cas</v>
      </c>
      <c r="DQ4" s="1720" t="str">
        <f>DM4</f>
        <v>Perm</v>
      </c>
      <c r="DR4" s="1721">
        <f>DN4</f>
        <v>0</v>
      </c>
      <c r="DS4" s="1722">
        <f>DO4</f>
        <v>0</v>
      </c>
      <c r="DT4" s="1723" t="s">
        <v>48</v>
      </c>
      <c r="DU4" s="1809"/>
      <c r="DV4" s="1810"/>
    </row>
    <row r="5" spans="1:127" s="1811" customFormat="1" ht="26" customHeight="1">
      <c r="A5" s="1812" t="s">
        <v>117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'Better-Off'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'Better-Off'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118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3" t="s">
        <v>46</v>
      </c>
      <c r="CE6" s="1923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4" t="s">
        <v>47</v>
      </c>
      <c r="CT6" s="1924"/>
      <c r="CU6" s="1925" t="s">
        <v>46</v>
      </c>
      <c r="CV6" s="1925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6" t="s">
        <v>47</v>
      </c>
      <c r="DK6" s="1926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5</v>
      </c>
      <c r="BW7" s="1405">
        <f>IF(WB!CK15="","",WB!CK15)</f>
        <v>5</v>
      </c>
      <c r="BX7" s="1405">
        <f>IF(WB!CK16="","",WB!CK16)</f>
        <v>5</v>
      </c>
      <c r="BY7" s="1405" t="str">
        <f>IF(WB!CK17="","",WB!CK17)</f>
        <v/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5</v>
      </c>
      <c r="DQ7" s="1405">
        <f>IF(WB!CK15="","",WB!CK15)</f>
        <v>5</v>
      </c>
      <c r="DR7" s="1405">
        <f>IF(WB!CK16="","",WB!CK16)</f>
        <v>5</v>
      </c>
      <c r="DS7" s="1405" t="str">
        <f>IF(WB!CK17="","",WB!CK17)</f>
        <v/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505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1187</v>
      </c>
      <c r="B10" s="1767" t="s">
        <v>267</v>
      </c>
      <c r="C10" s="1545" t="s">
        <v>267</v>
      </c>
      <c r="D10" s="1545" t="s">
        <v>267</v>
      </c>
      <c r="E10" s="1545" t="s">
        <v>267</v>
      </c>
      <c r="F10" s="1545" t="s">
        <v>267</v>
      </c>
      <c r="G10" s="1545" t="s">
        <v>267</v>
      </c>
      <c r="H10" s="1545" t="s">
        <v>267</v>
      </c>
      <c r="I10" s="1545" t="s">
        <v>267</v>
      </c>
      <c r="J10" s="1545" t="s">
        <v>267</v>
      </c>
      <c r="K10" s="1545" t="s">
        <v>267</v>
      </c>
      <c r="L10" s="1545" t="s">
        <v>267</v>
      </c>
      <c r="M10" s="1545" t="s">
        <v>267</v>
      </c>
      <c r="N10" s="1545" t="s">
        <v>267</v>
      </c>
      <c r="O10" s="1545" t="s">
        <v>267</v>
      </c>
      <c r="P10" s="1545" t="s">
        <v>267</v>
      </c>
      <c r="Q10" s="1545" t="s">
        <v>267</v>
      </c>
      <c r="R10" s="1545" t="s">
        <v>267</v>
      </c>
      <c r="S10" s="1824"/>
      <c r="T10" s="1545" t="s">
        <v>506</v>
      </c>
      <c r="U10" s="1545" t="s">
        <v>506</v>
      </c>
      <c r="V10" s="1545" t="s">
        <v>506</v>
      </c>
      <c r="W10" s="1545" t="s">
        <v>506</v>
      </c>
      <c r="X10" s="1545" t="s">
        <v>506</v>
      </c>
      <c r="Y10" s="1545" t="s">
        <v>506</v>
      </c>
      <c r="Z10" s="1545" t="s">
        <v>506</v>
      </c>
      <c r="AA10" s="1545" t="s">
        <v>506</v>
      </c>
      <c r="AB10" s="1545" t="s">
        <v>506</v>
      </c>
      <c r="AC10" s="1545" t="s">
        <v>506</v>
      </c>
      <c r="AD10" s="1545" t="s">
        <v>506</v>
      </c>
      <c r="AE10" s="1545" t="s">
        <v>506</v>
      </c>
      <c r="AF10" s="1545" t="s">
        <v>506</v>
      </c>
      <c r="AG10" s="1545" t="s">
        <v>506</v>
      </c>
      <c r="AH10" s="1545" t="s">
        <v>506</v>
      </c>
      <c r="AI10" s="1545" t="s">
        <v>506</v>
      </c>
      <c r="AJ10" s="1545" t="s">
        <v>506</v>
      </c>
      <c r="AK10" s="1824"/>
      <c r="AL10" s="1545" t="s">
        <v>506</v>
      </c>
      <c r="AM10" s="1545" t="s">
        <v>506</v>
      </c>
      <c r="AN10" s="1545" t="s">
        <v>506</v>
      </c>
      <c r="AO10" s="1545" t="s">
        <v>506</v>
      </c>
      <c r="AP10" s="1545" t="s">
        <v>506</v>
      </c>
      <c r="AQ10" s="1545" t="s">
        <v>506</v>
      </c>
      <c r="AR10" s="1545" t="s">
        <v>506</v>
      </c>
      <c r="AS10" s="1545" t="s">
        <v>506</v>
      </c>
      <c r="AT10" s="1545" t="s">
        <v>506</v>
      </c>
      <c r="AU10" s="1545" t="s">
        <v>506</v>
      </c>
      <c r="AV10" s="1545" t="s">
        <v>506</v>
      </c>
      <c r="AW10" s="1545" t="s">
        <v>506</v>
      </c>
      <c r="AX10" s="1545" t="s">
        <v>506</v>
      </c>
      <c r="AY10" s="1545" t="s">
        <v>506</v>
      </c>
      <c r="AZ10" s="1545" t="s">
        <v>506</v>
      </c>
      <c r="BA10" s="1545" t="s">
        <v>506</v>
      </c>
      <c r="BB10" s="1545" t="s">
        <v>506</v>
      </c>
      <c r="BC10" s="1824"/>
      <c r="BD10" s="1545" t="s">
        <v>506</v>
      </c>
      <c r="BE10" s="1545" t="s">
        <v>506</v>
      </c>
      <c r="BF10" s="1545" t="s">
        <v>506</v>
      </c>
      <c r="BG10" s="1545" t="s">
        <v>506</v>
      </c>
      <c r="BH10" s="1545" t="s">
        <v>506</v>
      </c>
      <c r="BI10" s="1545" t="s">
        <v>506</v>
      </c>
      <c r="BJ10" s="1545" t="s">
        <v>506</v>
      </c>
      <c r="BK10" s="1545" t="s">
        <v>506</v>
      </c>
      <c r="BL10" s="1545" t="s">
        <v>506</v>
      </c>
      <c r="BM10" s="1545" t="s">
        <v>506</v>
      </c>
      <c r="BN10" s="1545" t="s">
        <v>506</v>
      </c>
      <c r="BO10" s="1545" t="s">
        <v>506</v>
      </c>
      <c r="BP10" s="1545" t="s">
        <v>506</v>
      </c>
      <c r="BQ10" s="1545" t="s">
        <v>506</v>
      </c>
      <c r="BR10" s="1545" t="s">
        <v>506</v>
      </c>
      <c r="BS10" s="1545" t="s">
        <v>506</v>
      </c>
      <c r="BT10" s="1545" t="s">
        <v>506</v>
      </c>
      <c r="BU10" s="1824"/>
      <c r="BV10" s="1545" t="s">
        <v>506</v>
      </c>
      <c r="BW10" s="1545" t="s">
        <v>506</v>
      </c>
      <c r="BX10" s="1545" t="s">
        <v>506</v>
      </c>
      <c r="BY10" s="1545" t="s">
        <v>506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266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286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287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267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295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251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291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290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722</v>
      </c>
      <c r="B19" s="1766" t="s">
        <v>285</v>
      </c>
      <c r="C19" s="1766" t="s">
        <v>285</v>
      </c>
      <c r="D19" s="1766" t="s">
        <v>285</v>
      </c>
      <c r="E19" s="1766" t="s">
        <v>285</v>
      </c>
      <c r="F19" s="1766" t="s">
        <v>285</v>
      </c>
      <c r="G19" s="1766" t="s">
        <v>285</v>
      </c>
      <c r="H19" s="1766" t="s">
        <v>285</v>
      </c>
      <c r="I19" s="1766" t="s">
        <v>285</v>
      </c>
      <c r="J19" s="1766" t="s">
        <v>285</v>
      </c>
      <c r="K19" s="1766" t="s">
        <v>285</v>
      </c>
      <c r="L19" s="1766" t="s">
        <v>285</v>
      </c>
      <c r="M19" s="1766" t="s">
        <v>285</v>
      </c>
      <c r="N19" s="1766" t="s">
        <v>285</v>
      </c>
      <c r="O19" s="1766" t="s">
        <v>285</v>
      </c>
      <c r="P19" s="1766" t="s">
        <v>285</v>
      </c>
      <c r="Q19" s="1766" t="s">
        <v>285</v>
      </c>
      <c r="R19" s="1766" t="s">
        <v>285</v>
      </c>
      <c r="S19" s="1484"/>
      <c r="T19" s="1766" t="s">
        <v>285</v>
      </c>
      <c r="U19" s="1766" t="s">
        <v>285</v>
      </c>
      <c r="V19" s="1766" t="s">
        <v>285</v>
      </c>
      <c r="W19" s="1766" t="s">
        <v>285</v>
      </c>
      <c r="X19" s="1766" t="s">
        <v>285</v>
      </c>
      <c r="Y19" s="1766" t="s">
        <v>285</v>
      </c>
      <c r="Z19" s="1766" t="s">
        <v>285</v>
      </c>
      <c r="AA19" s="1766" t="s">
        <v>285</v>
      </c>
      <c r="AB19" s="1766" t="s">
        <v>285</v>
      </c>
      <c r="AC19" s="1766" t="s">
        <v>285</v>
      </c>
      <c r="AD19" s="1766" t="s">
        <v>285</v>
      </c>
      <c r="AE19" s="1766" t="s">
        <v>285</v>
      </c>
      <c r="AF19" s="1766" t="s">
        <v>285</v>
      </c>
      <c r="AG19" s="1766" t="s">
        <v>285</v>
      </c>
      <c r="AH19" s="1766" t="s">
        <v>285</v>
      </c>
      <c r="AI19" s="1766" t="s">
        <v>285</v>
      </c>
      <c r="AJ19" s="1766" t="s">
        <v>285</v>
      </c>
      <c r="AK19" s="1484"/>
      <c r="AL19" s="1766" t="s">
        <v>285</v>
      </c>
      <c r="AM19" s="1766" t="s">
        <v>285</v>
      </c>
      <c r="AN19" s="1766" t="s">
        <v>285</v>
      </c>
      <c r="AO19" s="1766" t="s">
        <v>285</v>
      </c>
      <c r="AP19" s="1766" t="s">
        <v>285</v>
      </c>
      <c r="AQ19" s="1766" t="s">
        <v>285</v>
      </c>
      <c r="AR19" s="1766" t="s">
        <v>285</v>
      </c>
      <c r="AS19" s="1766" t="s">
        <v>285</v>
      </c>
      <c r="AT19" s="1766" t="s">
        <v>285</v>
      </c>
      <c r="AU19" s="1766" t="s">
        <v>285</v>
      </c>
      <c r="AV19" s="1766" t="s">
        <v>285</v>
      </c>
      <c r="AW19" s="1766" t="s">
        <v>285</v>
      </c>
      <c r="AX19" s="1766" t="s">
        <v>285</v>
      </c>
      <c r="AY19" s="1766" t="s">
        <v>285</v>
      </c>
      <c r="AZ19" s="1766" t="s">
        <v>285</v>
      </c>
      <c r="BA19" s="1766" t="s">
        <v>285</v>
      </c>
      <c r="BB19" s="1766" t="s">
        <v>285</v>
      </c>
      <c r="BC19" s="1484"/>
      <c r="BD19" s="1766" t="s">
        <v>285</v>
      </c>
      <c r="BE19" s="1766" t="s">
        <v>285</v>
      </c>
      <c r="BF19" s="1766" t="s">
        <v>285</v>
      </c>
      <c r="BG19" s="1766" t="s">
        <v>285</v>
      </c>
      <c r="BH19" s="1766" t="s">
        <v>285</v>
      </c>
      <c r="BI19" s="1766" t="s">
        <v>285</v>
      </c>
      <c r="BJ19" s="1766" t="s">
        <v>285</v>
      </c>
      <c r="BK19" s="1766" t="s">
        <v>285</v>
      </c>
      <c r="BL19" s="1766" t="s">
        <v>285</v>
      </c>
      <c r="BM19" s="1766" t="s">
        <v>285</v>
      </c>
      <c r="BN19" s="1766" t="s">
        <v>285</v>
      </c>
      <c r="BO19" s="1766" t="s">
        <v>285</v>
      </c>
      <c r="BP19" s="1766" t="s">
        <v>285</v>
      </c>
      <c r="BQ19" s="1766" t="s">
        <v>285</v>
      </c>
      <c r="BR19" s="1766" t="s">
        <v>285</v>
      </c>
      <c r="BS19" s="1766" t="s">
        <v>285</v>
      </c>
      <c r="BT19" s="1766" t="s">
        <v>285</v>
      </c>
      <c r="BU19" s="1484"/>
      <c r="BV19" s="1766" t="s">
        <v>285</v>
      </c>
      <c r="BW19" s="1766" t="s">
        <v>285</v>
      </c>
      <c r="BX19" s="1766" t="s">
        <v>285</v>
      </c>
      <c r="BY19" s="1766" t="s">
        <v>285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266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286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287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267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288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226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289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290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723</v>
      </c>
      <c r="B28" s="1766" t="s">
        <v>285</v>
      </c>
      <c r="C28" s="1766" t="s">
        <v>285</v>
      </c>
      <c r="D28" s="1766" t="s">
        <v>285</v>
      </c>
      <c r="E28" s="1766" t="s">
        <v>285</v>
      </c>
      <c r="F28" s="1766" t="s">
        <v>285</v>
      </c>
      <c r="G28" s="1766" t="s">
        <v>285</v>
      </c>
      <c r="H28" s="1766" t="s">
        <v>285</v>
      </c>
      <c r="I28" s="1766" t="s">
        <v>285</v>
      </c>
      <c r="J28" s="1766" t="s">
        <v>285</v>
      </c>
      <c r="K28" s="1769" t="s">
        <v>285</v>
      </c>
      <c r="L28" s="1766" t="s">
        <v>285</v>
      </c>
      <c r="M28" s="1769" t="s">
        <v>285</v>
      </c>
      <c r="N28" s="1766" t="s">
        <v>285</v>
      </c>
      <c r="O28" s="1769" t="s">
        <v>285</v>
      </c>
      <c r="P28" s="1766" t="s">
        <v>285</v>
      </c>
      <c r="Q28" s="1769" t="s">
        <v>285</v>
      </c>
      <c r="R28" s="1766" t="s">
        <v>285</v>
      </c>
      <c r="S28" s="1484"/>
      <c r="T28" s="1766" t="s">
        <v>285</v>
      </c>
      <c r="U28" s="1766" t="s">
        <v>285</v>
      </c>
      <c r="V28" s="1766" t="s">
        <v>285</v>
      </c>
      <c r="W28" s="1766" t="s">
        <v>285</v>
      </c>
      <c r="X28" s="1766" t="s">
        <v>285</v>
      </c>
      <c r="Y28" s="1766" t="s">
        <v>285</v>
      </c>
      <c r="Z28" s="1766" t="s">
        <v>285</v>
      </c>
      <c r="AA28" s="1766" t="s">
        <v>285</v>
      </c>
      <c r="AB28" s="1766" t="s">
        <v>285</v>
      </c>
      <c r="AC28" s="1769" t="s">
        <v>285</v>
      </c>
      <c r="AD28" s="1766" t="s">
        <v>285</v>
      </c>
      <c r="AE28" s="1769" t="s">
        <v>285</v>
      </c>
      <c r="AF28" s="1766" t="s">
        <v>285</v>
      </c>
      <c r="AG28" s="1769" t="s">
        <v>285</v>
      </c>
      <c r="AH28" s="1766" t="s">
        <v>285</v>
      </c>
      <c r="AI28" s="1769" t="s">
        <v>285</v>
      </c>
      <c r="AJ28" s="1766" t="s">
        <v>285</v>
      </c>
      <c r="AK28" s="1484"/>
      <c r="AL28" s="1766" t="s">
        <v>285</v>
      </c>
      <c r="AM28" s="1766" t="s">
        <v>285</v>
      </c>
      <c r="AN28" s="1766" t="s">
        <v>285</v>
      </c>
      <c r="AO28" s="1766" t="s">
        <v>285</v>
      </c>
      <c r="AP28" s="1766" t="s">
        <v>285</v>
      </c>
      <c r="AQ28" s="1766" t="s">
        <v>285</v>
      </c>
      <c r="AR28" s="1766" t="s">
        <v>285</v>
      </c>
      <c r="AS28" s="1766" t="s">
        <v>285</v>
      </c>
      <c r="AT28" s="1766" t="s">
        <v>285</v>
      </c>
      <c r="AU28" s="1766" t="s">
        <v>285</v>
      </c>
      <c r="AV28" s="1766" t="s">
        <v>285</v>
      </c>
      <c r="AW28" s="1766" t="s">
        <v>285</v>
      </c>
      <c r="AX28" s="1766" t="s">
        <v>285</v>
      </c>
      <c r="AY28" s="1766" t="s">
        <v>285</v>
      </c>
      <c r="AZ28" s="1766" t="s">
        <v>285</v>
      </c>
      <c r="BA28" s="1766" t="s">
        <v>285</v>
      </c>
      <c r="BB28" s="1766" t="s">
        <v>285</v>
      </c>
      <c r="BC28" s="1484"/>
      <c r="BD28" s="1766" t="s">
        <v>285</v>
      </c>
      <c r="BE28" s="1766" t="s">
        <v>285</v>
      </c>
      <c r="BF28" s="1766" t="s">
        <v>285</v>
      </c>
      <c r="BG28" s="1766" t="s">
        <v>285</v>
      </c>
      <c r="BH28" s="1766" t="s">
        <v>285</v>
      </c>
      <c r="BI28" s="1766" t="s">
        <v>285</v>
      </c>
      <c r="BJ28" s="1766" t="s">
        <v>285</v>
      </c>
      <c r="BK28" s="1766" t="s">
        <v>285</v>
      </c>
      <c r="BL28" s="1766" t="s">
        <v>285</v>
      </c>
      <c r="BM28" s="1769" t="s">
        <v>285</v>
      </c>
      <c r="BN28" s="1766" t="s">
        <v>285</v>
      </c>
      <c r="BO28" s="1769" t="s">
        <v>285</v>
      </c>
      <c r="BP28" s="1766" t="s">
        <v>285</v>
      </c>
      <c r="BQ28" s="1769" t="s">
        <v>285</v>
      </c>
      <c r="BR28" s="1766" t="s">
        <v>285</v>
      </c>
      <c r="BS28" s="1769" t="s">
        <v>285</v>
      </c>
      <c r="BT28" s="1766" t="s">
        <v>285</v>
      </c>
      <c r="BU28" s="1484"/>
      <c r="BV28" s="1766" t="s">
        <v>285</v>
      </c>
      <c r="BW28" s="1766" t="s">
        <v>285</v>
      </c>
      <c r="BX28" s="1766" t="s">
        <v>285</v>
      </c>
      <c r="BY28" s="1766" t="s">
        <v>285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266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286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287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267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288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226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289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290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724</v>
      </c>
      <c r="B37" s="1769" t="s">
        <v>267</v>
      </c>
      <c r="C37" s="1769" t="s">
        <v>267</v>
      </c>
      <c r="D37" s="1769" t="s">
        <v>267</v>
      </c>
      <c r="E37" s="1769" t="s">
        <v>267</v>
      </c>
      <c r="F37" s="1769" t="s">
        <v>267</v>
      </c>
      <c r="G37" s="1769" t="s">
        <v>267</v>
      </c>
      <c r="H37" s="1769" t="s">
        <v>267</v>
      </c>
      <c r="I37" s="1769" t="s">
        <v>267</v>
      </c>
      <c r="J37" s="1769" t="s">
        <v>267</v>
      </c>
      <c r="K37" s="1769" t="s">
        <v>267</v>
      </c>
      <c r="L37" s="1769" t="s">
        <v>267</v>
      </c>
      <c r="M37" s="1769" t="s">
        <v>267</v>
      </c>
      <c r="N37" s="1769" t="s">
        <v>267</v>
      </c>
      <c r="O37" s="1769" t="s">
        <v>267</v>
      </c>
      <c r="P37" s="1769" t="s">
        <v>267</v>
      </c>
      <c r="Q37" s="1769" t="s">
        <v>267</v>
      </c>
      <c r="R37" s="1769" t="s">
        <v>267</v>
      </c>
      <c r="S37" s="1778"/>
      <c r="T37" s="1769" t="s">
        <v>267</v>
      </c>
      <c r="U37" s="1769" t="s">
        <v>267</v>
      </c>
      <c r="V37" s="1769" t="s">
        <v>267</v>
      </c>
      <c r="W37" s="1769" t="s">
        <v>267</v>
      </c>
      <c r="X37" s="1769" t="s">
        <v>267</v>
      </c>
      <c r="Y37" s="1769" t="s">
        <v>267</v>
      </c>
      <c r="Z37" s="1769" t="s">
        <v>267</v>
      </c>
      <c r="AA37" s="1769" t="s">
        <v>267</v>
      </c>
      <c r="AB37" s="1769" t="s">
        <v>267</v>
      </c>
      <c r="AC37" s="1769" t="s">
        <v>267</v>
      </c>
      <c r="AD37" s="1769" t="s">
        <v>267</v>
      </c>
      <c r="AE37" s="1769" t="s">
        <v>267</v>
      </c>
      <c r="AF37" s="1769" t="s">
        <v>267</v>
      </c>
      <c r="AG37" s="1769" t="s">
        <v>267</v>
      </c>
      <c r="AH37" s="1769" t="s">
        <v>267</v>
      </c>
      <c r="AI37" s="1769" t="s">
        <v>267</v>
      </c>
      <c r="AJ37" s="1769" t="s">
        <v>267</v>
      </c>
      <c r="AK37" s="1778"/>
      <c r="AL37" s="1769" t="s">
        <v>267</v>
      </c>
      <c r="AM37" s="1769" t="s">
        <v>267</v>
      </c>
      <c r="AN37" s="1769" t="s">
        <v>267</v>
      </c>
      <c r="AO37" s="1769" t="s">
        <v>267</v>
      </c>
      <c r="AP37" s="1769" t="s">
        <v>267</v>
      </c>
      <c r="AQ37" s="1769" t="s">
        <v>267</v>
      </c>
      <c r="AR37" s="1769" t="s">
        <v>267</v>
      </c>
      <c r="AS37" s="1769" t="s">
        <v>267</v>
      </c>
      <c r="AT37" s="1769" t="s">
        <v>267</v>
      </c>
      <c r="AU37" s="1769" t="s">
        <v>267</v>
      </c>
      <c r="AV37" s="1769" t="s">
        <v>267</v>
      </c>
      <c r="AW37" s="1769" t="s">
        <v>267</v>
      </c>
      <c r="AX37" s="1769" t="s">
        <v>267</v>
      </c>
      <c r="AY37" s="1769" t="s">
        <v>267</v>
      </c>
      <c r="AZ37" s="1769" t="s">
        <v>267</v>
      </c>
      <c r="BA37" s="1769" t="s">
        <v>267</v>
      </c>
      <c r="BB37" s="1769" t="s">
        <v>267</v>
      </c>
      <c r="BC37" s="1778"/>
      <c r="BD37" s="1769" t="s">
        <v>267</v>
      </c>
      <c r="BE37" s="1769" t="s">
        <v>267</v>
      </c>
      <c r="BF37" s="1769" t="s">
        <v>267</v>
      </c>
      <c r="BG37" s="1769" t="s">
        <v>267</v>
      </c>
      <c r="BH37" s="1769" t="s">
        <v>267</v>
      </c>
      <c r="BI37" s="1769" t="s">
        <v>267</v>
      </c>
      <c r="BJ37" s="1769" t="s">
        <v>267</v>
      </c>
      <c r="BK37" s="1769" t="s">
        <v>267</v>
      </c>
      <c r="BL37" s="1769" t="s">
        <v>267</v>
      </c>
      <c r="BM37" s="1769" t="s">
        <v>267</v>
      </c>
      <c r="BN37" s="1769" t="s">
        <v>267</v>
      </c>
      <c r="BO37" s="1769" t="s">
        <v>267</v>
      </c>
      <c r="BP37" s="1769" t="s">
        <v>267</v>
      </c>
      <c r="BQ37" s="1769" t="s">
        <v>267</v>
      </c>
      <c r="BR37" s="1769" t="s">
        <v>267</v>
      </c>
      <c r="BS37" s="1769" t="s">
        <v>267</v>
      </c>
      <c r="BT37" s="1769" t="s">
        <v>267</v>
      </c>
      <c r="BU37" s="1778"/>
      <c r="BV37" s="1769" t="s">
        <v>267</v>
      </c>
      <c r="BW37" s="1769" t="s">
        <v>267</v>
      </c>
      <c r="BX37" s="1769" t="s">
        <v>267</v>
      </c>
      <c r="BY37" s="1769" t="s">
        <v>267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266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286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287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267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288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226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4.2420678455790777E-2</v>
      </c>
      <c r="BW43" s="1407">
        <f t="shared" ref="BW43" si="365">IF(BW41="","",BW41*BW42/BW$7/365/$G$1)</f>
        <v>1.944281095890411E-2</v>
      </c>
      <c r="BX43" s="1407">
        <f t="shared" ref="BX43" si="366">IF(BX41="","",BX41*BX42/BX$7/365/$G$1)</f>
        <v>2.1210339227895388E-2</v>
      </c>
      <c r="BY43" s="1407" t="e">
        <f t="shared" ref="BY43" si="367">IF(BY41="","",BY41*BY42/BY$7/365/$G$1)</f>
        <v>#VALUE!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289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290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1188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266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286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287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267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295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251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291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290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1189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266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286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287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267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295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251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291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290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1190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266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286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287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267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295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251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291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290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507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4.2420678455790777E-2</v>
      </c>
      <c r="BW73" s="1860">
        <f>SUM(BW16,BW25,BW34,BW43,BW52,BW61,BW70)</f>
        <v>1.944281095890411E-2</v>
      </c>
      <c r="BX73" s="1860">
        <f>SUM(BX16,BX25,BX34,BX43,BX52,BX61,BX70)</f>
        <v>2.1210339227895388E-2</v>
      </c>
      <c r="BY73" s="1860" t="e">
        <f>SUM(BY16,BY25,BY34,BY43,BY52,BY61,BY70)</f>
        <v>#VALUE!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508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ZAKHC</v>
      </c>
      <c r="D1" s="1413"/>
      <c r="E1" s="1413"/>
      <c r="F1" s="1413"/>
      <c r="G1" s="1414"/>
      <c r="H1" s="1411" t="str">
        <f>IF(C1="","",C1)</f>
        <v>ZAKHC</v>
      </c>
      <c r="I1" s="1413"/>
      <c r="J1" s="1415" t="s">
        <v>1171</v>
      </c>
      <c r="K1" s="1416">
        <f>Data!$K$1</f>
        <v>4.1867999999999999</v>
      </c>
      <c r="L1" s="1414"/>
      <c r="M1" s="1417" t="s">
        <v>721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486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487</v>
      </c>
      <c r="I3" s="1378"/>
      <c r="J3" s="1378"/>
      <c r="K3" s="1378"/>
      <c r="L3" s="1379"/>
      <c r="M3" s="1377" t="s">
        <v>509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'Very Poor'</v>
      </c>
      <c r="D4" s="1381" t="str">
        <f>Data!BW4</f>
        <v>'Poor'</v>
      </c>
      <c r="E4" s="1381" t="str">
        <f>Data!BX4</f>
        <v>'Middle'</v>
      </c>
      <c r="F4" s="1381" t="str">
        <f>Data!BY4</f>
        <v>'Better-Off'</v>
      </c>
      <c r="G4" s="1382"/>
      <c r="H4" s="1381" t="str">
        <f>C4</f>
        <v>'Very Poor'</v>
      </c>
      <c r="I4" s="1381" t="str">
        <f>D4</f>
        <v>'Poor'</v>
      </c>
      <c r="J4" s="1381" t="str">
        <f>E4</f>
        <v>'Middle'</v>
      </c>
      <c r="K4" s="1381" t="str">
        <f>F4</f>
        <v>'Better-Off'</v>
      </c>
      <c r="L4" s="1382"/>
      <c r="M4" s="1381" t="str">
        <f>C4</f>
        <v>'Very Poor'</v>
      </c>
      <c r="N4" s="1381" t="str">
        <f>D4</f>
        <v>'Poor'</v>
      </c>
      <c r="O4" s="1381" t="str">
        <f>E4</f>
        <v>'Middle'</v>
      </c>
      <c r="P4" s="1381" t="str">
        <f>F4</f>
        <v>'Better-Off'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510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118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119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120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124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126</v>
      </c>
      <c r="B10" s="1441"/>
      <c r="C10" s="1442">
        <f>SUM(C11:C19)</f>
        <v>1.4784479386965546</v>
      </c>
      <c r="D10" s="1442">
        <f>SUM(D11:D19)</f>
        <v>1.4673182775994782</v>
      </c>
      <c r="E10" s="1442">
        <f>SUM(E11:E19)</f>
        <v>1.336885087588211</v>
      </c>
      <c r="F10" s="1442" t="e">
        <f>SUM(F11:F19)</f>
        <v>#VALUE!</v>
      </c>
      <c r="G10" s="1441"/>
      <c r="H10" s="1443"/>
      <c r="I10" s="1443"/>
      <c r="J10" s="1443"/>
      <c r="K10" s="1443"/>
      <c r="L10" s="1441"/>
      <c r="M10" s="1442">
        <f>SUM(M11:M19)</f>
        <v>-0.16645089021369858</v>
      </c>
      <c r="N10" s="1442">
        <f>SUM(N11:N19)</f>
        <v>-0.17681048289115808</v>
      </c>
      <c r="O10" s="1442">
        <f>SUM(O11:O19)</f>
        <v>-0.29299965753623897</v>
      </c>
      <c r="P10" s="1442" t="e">
        <f>SUM(P11:P19)</f>
        <v>#VALUE!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700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511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701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127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512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513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702</v>
      </c>
      <c r="B16" s="1448"/>
      <c r="C16" s="1397">
        <f>SUM(C859:C864,C886)</f>
        <v>0.96515802919053539</v>
      </c>
      <c r="D16" s="1397">
        <f t="shared" ref="D16:F16" si="0">SUM(D859:D864,D886)</f>
        <v>0.94333452971357412</v>
      </c>
      <c r="E16" s="1397">
        <f t="shared" si="0"/>
        <v>0.76043341569115819</v>
      </c>
      <c r="F16" s="1397" t="e">
        <f t="shared" si="0"/>
        <v>#VALUE!</v>
      </c>
      <c r="G16" s="1448"/>
      <c r="H16" s="1449"/>
      <c r="I16" s="1449"/>
      <c r="J16" s="1449"/>
      <c r="K16" s="1449"/>
      <c r="L16" s="1448"/>
      <c r="M16" s="1397">
        <f>SUM(M859:M864,M886)</f>
        <v>-4.4464421316343192E-2</v>
      </c>
      <c r="N16" s="1397">
        <f t="shared" ref="N16:P16" si="1">SUM(N859:N864,N886)</f>
        <v>-6.793969942344158E-2</v>
      </c>
      <c r="O16" s="1397">
        <f t="shared" si="1"/>
        <v>-0.10785142624785003</v>
      </c>
      <c r="P16" s="1397" t="e">
        <f t="shared" si="1"/>
        <v>#VALUE!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703</v>
      </c>
      <c r="B17" s="1448"/>
      <c r="C17" s="1397">
        <f>SUM(C865:C885,C887:C888)</f>
        <v>0.34662324283935242</v>
      </c>
      <c r="D17" s="1397">
        <f t="shared" ref="D17:F17" si="2">SUM(D865:D885,D887:D888)</f>
        <v>0.33350755740971355</v>
      </c>
      <c r="E17" s="1397">
        <f t="shared" si="2"/>
        <v>0.40978500523038602</v>
      </c>
      <c r="F17" s="1397" t="e">
        <f t="shared" si="2"/>
        <v>#VALUE!</v>
      </c>
      <c r="G17" s="1448"/>
      <c r="H17" s="1449"/>
      <c r="I17" s="1449"/>
      <c r="J17" s="1449"/>
      <c r="K17" s="1449"/>
      <c r="L17" s="1448"/>
      <c r="M17" s="1397">
        <f>SUM(M865:M885,M887:M888)</f>
        <v>-0.12198646889735537</v>
      </c>
      <c r="N17" s="1397">
        <f t="shared" ref="N17:P17" si="3">SUM(N865:N885,N887:N888)</f>
        <v>-0.10887078346771652</v>
      </c>
      <c r="O17" s="1397">
        <f t="shared" si="3"/>
        <v>-0.18514823128838895</v>
      </c>
      <c r="P17" s="1397" t="e">
        <f t="shared" si="3"/>
        <v>#VALUE!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514</v>
      </c>
      <c r="B18" s="1448"/>
      <c r="C18" s="1397">
        <f>SUM(C889:C895)</f>
        <v>0.16666666666666666</v>
      </c>
      <c r="D18" s="1397">
        <f>SUM(D889:D895)</f>
        <v>0.19047619047619047</v>
      </c>
      <c r="E18" s="1397">
        <f>SUM(E889:E895)</f>
        <v>0.16666666666666666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515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132</v>
      </c>
      <c r="B20" s="1452"/>
      <c r="C20" s="1453" t="e">
        <f>SUM(C21:C30)</f>
        <v>#DIV/0!</v>
      </c>
      <c r="D20" s="1453" t="e">
        <f>SUM(D21:D30)</f>
        <v>#DIV/0!</v>
      </c>
      <c r="E20" s="1453" t="e">
        <f>SUM(E21:E30)</f>
        <v>#DIV/0!</v>
      </c>
      <c r="F20" s="1453" t="e">
        <f>SUM(F21:F30)</f>
        <v>#DIV/0!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133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134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135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673</v>
      </c>
      <c r="B24" s="1452"/>
      <c r="C24" s="1400">
        <f>SUM(C965:C968)</f>
        <v>6500</v>
      </c>
      <c r="D24" s="1400">
        <f>SUM(D965:D968)</f>
        <v>4960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674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19200</v>
      </c>
      <c r="F25" s="1400">
        <f>SUM(F969:F971)</f>
        <v>75600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136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137</v>
      </c>
      <c r="B27" s="1452"/>
      <c r="C27" s="1400">
        <f>SUM(C975:C975)</f>
        <v>0</v>
      </c>
      <c r="D27" s="1400">
        <f>SUM(D975:D975)</f>
        <v>0</v>
      </c>
      <c r="E27" s="1400">
        <f>SUM(E975:E975)</f>
        <v>0</v>
      </c>
      <c r="F27" s="1400">
        <f>SUM(F975:F975)</f>
        <v>62700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138</v>
      </c>
      <c r="B28" s="1452"/>
      <c r="C28" s="1400" t="e">
        <f>SUM(C977:C980)</f>
        <v>#DIV/0!</v>
      </c>
      <c r="D28" s="1400" t="e">
        <f>SUM(D977:D980)</f>
        <v>#DIV/0!</v>
      </c>
      <c r="E28" s="1400" t="e">
        <f>SUM(E977:E980)</f>
        <v>#DIV/0!</v>
      </c>
      <c r="F28" s="1400" t="e">
        <f>SUM(F977:F980)</f>
        <v>#DIV/0!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139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12000</v>
      </c>
      <c r="F29" s="1400">
        <f>SUM(F981:F984)</f>
        <v>26040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516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141</v>
      </c>
      <c r="B31" s="1452"/>
      <c r="C31" s="1453">
        <f>SUM(C32:C41)</f>
        <v>25118</v>
      </c>
      <c r="D31" s="1453">
        <f>SUM(D32:D41)</f>
        <v>44450</v>
      </c>
      <c r="E31" s="1453">
        <f>SUM(E32:E41)</f>
        <v>97884</v>
      </c>
      <c r="F31" s="1453">
        <f>SUM(F32:F41)</f>
        <v>96490</v>
      </c>
      <c r="G31" s="1452"/>
      <c r="H31" s="1454"/>
      <c r="I31" s="1454"/>
      <c r="J31" s="1454"/>
      <c r="K31" s="1454"/>
      <c r="L31" s="1452"/>
      <c r="M31" s="1453">
        <f>SUM(M32:M41)</f>
        <v>3366.6690816095197</v>
      </c>
      <c r="N31" s="1453">
        <f>SUM(N32:N41)</f>
        <v>-15262.33091839048</v>
      </c>
      <c r="O31" s="1453">
        <f>SUM(O32:O41)</f>
        <v>-52212.330918390478</v>
      </c>
      <c r="P31" s="1453">
        <f>SUM(P32:P41)</f>
        <v>-81690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142</v>
      </c>
      <c r="B32" s="1460"/>
      <c r="C32" s="1403">
        <f t="shared" ref="C32:F32" si="4">C988</f>
        <v>6220</v>
      </c>
      <c r="D32" s="1403">
        <f t="shared" si="4"/>
        <v>6940</v>
      </c>
      <c r="E32" s="1403">
        <f t="shared" si="4"/>
        <v>8680</v>
      </c>
      <c r="F32" s="1403">
        <f t="shared" si="4"/>
        <v>8112</v>
      </c>
      <c r="G32" s="1460"/>
      <c r="H32" s="1461"/>
      <c r="I32" s="1461"/>
      <c r="J32" s="1461"/>
      <c r="K32" s="1461"/>
      <c r="L32" s="1460"/>
      <c r="M32" s="1403">
        <f t="shared" ref="M32:P32" si="5">M988</f>
        <v>2479.2701774874477</v>
      </c>
      <c r="N32" s="1403">
        <f t="shared" si="5"/>
        <v>1879.2701774874477</v>
      </c>
      <c r="O32" s="1403">
        <f t="shared" si="5"/>
        <v>-120.72982251255257</v>
      </c>
      <c r="P32" s="1403">
        <f t="shared" si="5"/>
        <v>-4512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143</v>
      </c>
      <c r="B33" s="1460"/>
      <c r="C33" s="1403">
        <f t="shared" ref="C33:F33" si="6">SUM(C989:C991)</f>
        <v>4190</v>
      </c>
      <c r="D33" s="1403">
        <f t="shared" si="6"/>
        <v>5285</v>
      </c>
      <c r="E33" s="1403">
        <f t="shared" si="6"/>
        <v>12591</v>
      </c>
      <c r="F33" s="1403">
        <f t="shared" si="6"/>
        <v>31966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5144.8989041220721</v>
      </c>
      <c r="N33" s="1403">
        <f t="shared" si="7"/>
        <v>4049.8989041220721</v>
      </c>
      <c r="O33" s="1403">
        <f t="shared" si="7"/>
        <v>-3256.1010958779284</v>
      </c>
      <c r="P33" s="1403">
        <f t="shared" si="7"/>
        <v>-31966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144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1437.5</v>
      </c>
      <c r="N34" s="1403">
        <f t="shared" si="9"/>
        <v>-685.5</v>
      </c>
      <c r="O34" s="1403">
        <f t="shared" si="9"/>
        <v>-4439.5</v>
      </c>
      <c r="P34" s="1403">
        <f t="shared" si="9"/>
        <v>-3891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1000.0000000000001</v>
      </c>
      <c r="N35" s="1403">
        <f t="shared" si="10"/>
        <v>1000.0000000000001</v>
      </c>
      <c r="O35" s="1403">
        <f t="shared" si="10"/>
        <v>1000.0000000000001</v>
      </c>
      <c r="P35" s="1403">
        <f t="shared" si="10"/>
        <v>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145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146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-488</v>
      </c>
      <c r="N37" s="1403">
        <f t="shared" si="12"/>
        <v>-2175</v>
      </c>
      <c r="O37" s="1403">
        <f t="shared" si="12"/>
        <v>-3193</v>
      </c>
      <c r="P37" s="1403">
        <f t="shared" si="12"/>
        <v>-3271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147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300</v>
      </c>
      <c r="N38" s="1403">
        <f t="shared" si="13"/>
        <v>-750</v>
      </c>
      <c r="O38" s="1403">
        <f t="shared" si="13"/>
        <v>-4000</v>
      </c>
      <c r="P38" s="1403">
        <f t="shared" si="13"/>
        <v>-3500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148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149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-198</v>
      </c>
      <c r="N40" s="1403">
        <f t="shared" si="15"/>
        <v>-178</v>
      </c>
      <c r="O40" s="1403">
        <f t="shared" si="15"/>
        <v>-4523</v>
      </c>
      <c r="P40" s="1403">
        <f t="shared" si="15"/>
        <v>-9600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150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151</v>
      </c>
      <c r="B42" s="1465"/>
      <c r="C42" s="1397" t="e">
        <f>IF(C20=0,"",C32/C20)</f>
        <v>#DIV/0!</v>
      </c>
      <c r="D42" s="1397" t="e">
        <f>IF(D20=0,"",D32/D20)</f>
        <v>#DIV/0!</v>
      </c>
      <c r="E42" s="1397" t="e">
        <f>IF(E20=0,"",E32/E20)</f>
        <v>#DIV/0!</v>
      </c>
      <c r="F42" s="1397" t="e">
        <f>IF(F20=0,"",F32/F20)</f>
        <v>#DIV/0!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377</v>
      </c>
      <c r="B43" s="1468"/>
      <c r="C43" s="1404" t="e">
        <f>C811</f>
        <v>#DIV/0!</v>
      </c>
      <c r="D43" s="1404" t="e">
        <f>D20-D31</f>
        <v>#DIV/0!</v>
      </c>
      <c r="E43" s="1404" t="e">
        <f>E20-E31</f>
        <v>#DIV/0!</v>
      </c>
      <c r="F43" s="1404" t="e">
        <f>F20-F31</f>
        <v>#DIV/0!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517</v>
      </c>
      <c r="B45" s="1468"/>
      <c r="C45" s="1476" t="str">
        <f>IF(WB!CK9="","",WB!CK9)</f>
        <v/>
      </c>
      <c r="D45" s="1476" t="str">
        <f>IF(WB!CK10="","",WB!CK10)</f>
        <v/>
      </c>
      <c r="E45" s="1476" t="str">
        <f>IF(WB!CK11="","",WB!CK11)</f>
        <v/>
      </c>
      <c r="F45" s="1476" t="str">
        <f>IF(WB!CK12="","",WB!CK12)</f>
        <v/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5</v>
      </c>
      <c r="D46" s="1405">
        <f>IF(WB!CK15="","",WB!CK15)</f>
        <v>5</v>
      </c>
      <c r="E46" s="1405">
        <f>IF(WB!CK16="","",WB!CK16)</f>
        <v>5</v>
      </c>
      <c r="F46" s="1405" t="str">
        <f>IF(WB!CK17="","",WB!CK17)</f>
        <v/>
      </c>
      <c r="G46" s="1465"/>
      <c r="H46" s="1477">
        <f>SUM(C46)</f>
        <v>5</v>
      </c>
      <c r="I46" s="1477">
        <f>SUM(D46)</f>
        <v>5</v>
      </c>
      <c r="J46" s="1477">
        <f>SUM(E46)</f>
        <v>5</v>
      </c>
      <c r="K46" s="1477">
        <f>SUM(F46)</f>
        <v>0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518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519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520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521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158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159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160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161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162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163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164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165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166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168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1175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172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176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178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180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182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184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186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1176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172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176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178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180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182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184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186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193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195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196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197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199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201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212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213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205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206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168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1175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172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176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178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180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182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184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186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1176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172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176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178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180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182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184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186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211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195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196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197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199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201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212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213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214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215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1177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217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172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176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178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180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182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184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186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1178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217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172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176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178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180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182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184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186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219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195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196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197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199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201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212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213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220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221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1177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217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172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176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178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180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182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184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186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1178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217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172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176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178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180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182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184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186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222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195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196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197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199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201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212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213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223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224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225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251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1179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225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251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1180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225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251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229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180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182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1181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180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182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231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1182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233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234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182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1183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180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182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1184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180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182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237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1185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180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182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180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182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1186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180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182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180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182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242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180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182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180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182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180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182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247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182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248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250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251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250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251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180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182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255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256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180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182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257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251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255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256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180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182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257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251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255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256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180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182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257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251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255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256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180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182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257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251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255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256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180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182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257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251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255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256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180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182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257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251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255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256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180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182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257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251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255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256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180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182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257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251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255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256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180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182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257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251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265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266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267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255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256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180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182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257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251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265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266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267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255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256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180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182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257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251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265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266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267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255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256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180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182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257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251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265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266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267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255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256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180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182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257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251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265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266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267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255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256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180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182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257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251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265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266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267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255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256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180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182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257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251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274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265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266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267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255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256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180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182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257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251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274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265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266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267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255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256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180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182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257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251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265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266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275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255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256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180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182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257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251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180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182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180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182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180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182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180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182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180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182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180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182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180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182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180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182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180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182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280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180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182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280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180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182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281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265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266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275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255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256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180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182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257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251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265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266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275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255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256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180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182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257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251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284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266</v>
      </c>
      <c r="B450" s="1496"/>
      <c r="C450" s="1497">
        <f>IF(Data!BV450="","",Data!BV450)</f>
        <v>54</v>
      </c>
      <c r="D450" s="1497">
        <f>IF(Data!BW450="","",Data!BW450)</f>
        <v>50</v>
      </c>
      <c r="E450" s="1497">
        <f>IF(Data!BX450="","",Data!BX450)</f>
        <v>50</v>
      </c>
      <c r="F450" s="1497">
        <f>IF(Data!BY450="","",Data!BY450)</f>
        <v>50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286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287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8</v>
      </c>
      <c r="F452" s="1497">
        <f>IF(Data!BY452="","",Data!BY452)</f>
        <v>9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267</v>
      </c>
      <c r="B453" s="1484"/>
      <c r="C453" s="1532">
        <f>IF(C451="","",C450*C451*C452)</f>
        <v>648</v>
      </c>
      <c r="D453" s="1532">
        <f>IF(D451="","",D450*D451*D452)</f>
        <v>600</v>
      </c>
      <c r="E453" s="1532">
        <f>IF(E451="","",E450*E451*E452)</f>
        <v>400</v>
      </c>
      <c r="F453" s="1532">
        <f>IF(F451="","",F450*F451*F452)</f>
        <v>450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295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251</v>
      </c>
      <c r="B455" s="1484"/>
      <c r="C455" s="1586">
        <f>IF(C453="","",C453*C454/C$46/365/$P$1)</f>
        <v>0.61153349738480689</v>
      </c>
      <c r="D455" s="1586">
        <f>IF(D453="","",D453*D454/D$46/365/$P$1)</f>
        <v>0.56623471980074724</v>
      </c>
      <c r="E455" s="1586">
        <f>IF(E453="","",E453*E454/E$46/365/$P$1)</f>
        <v>0.37748981320049818</v>
      </c>
      <c r="F455" s="1586" t="e">
        <f>IF(F453="","",F453*F454/F$46/365/$P$1)</f>
        <v>#VALUE!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289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>
        <f>IF(Data!BY456="","",Data!BY456)</f>
        <v>320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290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2560</v>
      </c>
      <c r="F457" s="1532">
        <f>IF(F456="","",F451*F452*F456)</f>
        <v>2880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266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>
        <f>IF(Data!BY459="","",Data!BY459)</f>
        <v>7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286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287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267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>
        <f>IF(F460="","",F459*F460*F461)</f>
        <v>84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295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251</v>
      </c>
      <c r="B464" s="1484"/>
      <c r="C464" s="1586">
        <f>IF(C462="","",C462*C463/C$46/365/$P$1)</f>
        <v>6.8135868493150689E-2</v>
      </c>
      <c r="D464" s="1586">
        <f>IF(D462="","",D462*D463/D$46/365/$P$1)</f>
        <v>6.8135868493150689E-2</v>
      </c>
      <c r="E464" s="1586">
        <f>IF(E462="","",E462*E463/E$46/365/$P$1)</f>
        <v>3.4067934246575345E-2</v>
      </c>
      <c r="F464" s="1586" t="e">
        <f>IF(F462="","",F462*F463/F$46/365/$P$1)</f>
        <v>#VALUE!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289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>
        <f>IF(Data!BY465="","",Data!BY465)</f>
        <v>60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290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>
        <f>IF(F465="","",F460*F461*F465)</f>
        <v>720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266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286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0.37693854830841983</v>
      </c>
      <c r="I469" s="1589">
        <f>IF(I$46="","",IF('Exp factors'!$B52="poor",'Exp factors'!$G$52*I$46/$D468/I470,SUM(D469)*'Exp factors'!D$52))</f>
        <v>0.37693854830841983</v>
      </c>
      <c r="J469" s="1589">
        <f>IF(J$46="","",IF('Exp factors'!$B52="poor",'Exp factors'!$G$52*J$46/$D468/J470,SUM(E469)*'Exp factors'!E$52))</f>
        <v>0.37693854830841983</v>
      </c>
      <c r="K469" s="1589">
        <f>IF(K$46="","",IF('Exp factors'!$B52="poor",'Exp factors'!$G$52*K$46/$D468/K470,SUM(F469)*'Exp factors'!F$52))</f>
        <v>0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287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267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45.232625797010378</v>
      </c>
      <c r="I471" s="1532">
        <f>IF(I$46=0,"",SUM($D468)*I469*I470)</f>
        <v>45.232625797010378</v>
      </c>
      <c r="J471" s="1532">
        <f>IF(J$46=0,"",SUM($D468)*J469*J470)</f>
        <v>45.232625797010378</v>
      </c>
      <c r="K471" s="1532" t="str">
        <f>IF(K$46=0,"",SUM($D468)*K469*K470)</f>
        <v/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295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251</v>
      </c>
      <c r="B473" s="1496"/>
      <c r="C473" s="1586">
        <f>IF(C471="","",C471*C472/C$46/365/$P$1)</f>
        <v>0.11074424906600248</v>
      </c>
      <c r="D473" s="1586">
        <f>IF(D471="","",D471*D472/D$46/365/$P$1)</f>
        <v>0.11074424906600248</v>
      </c>
      <c r="E473" s="1586">
        <f>IF(E471="","",E471*E472/E$46/365/$P$1)</f>
        <v>0.11074424906600248</v>
      </c>
      <c r="F473" s="1586" t="e">
        <f>IF(F471="","",F471*F472/F$46/365/$P$1)</f>
        <v>#VALUE!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 t="str">
        <f>IF(K$46=0,"",K471*SUM($D472)/K$46/365/$P$1)</f>
        <v/>
      </c>
      <c r="L473" s="1508"/>
      <c r="M473" s="1537">
        <f>IF(SUM(H473)=SUM(C473),"",SUM(H473)-SUM(C473))</f>
        <v>-6.9000472589557438E-2</v>
      </c>
      <c r="N473" s="1537">
        <f>IF(SUM(I473)=SUM(D473),"",SUM(I473)-SUM(D473))</f>
        <v>-6.9000472589557438E-2</v>
      </c>
      <c r="O473" s="1537">
        <f>IF(SUM(J473)=SUM(E473),"",SUM(J473)-SUM(E473))</f>
        <v>-6.9000472589557438E-2</v>
      </c>
      <c r="P473" s="1537" t="e">
        <f>IF(SUM(K473)=SUM(F473),"",SUM(K473)-SUM(F473))</f>
        <v>#VALUE!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291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290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316.62838057907265</v>
      </c>
      <c r="I475" s="1594">
        <f t="shared" ref="I475:K475" si="28">IF(I$46=0,"",I471*I474)</f>
        <v>316.62838057907265</v>
      </c>
      <c r="J475" s="1594">
        <f t="shared" si="28"/>
        <v>316.62838057907265</v>
      </c>
      <c r="K475" s="1594" t="str">
        <f t="shared" si="28"/>
        <v/>
      </c>
      <c r="L475" s="1571"/>
      <c r="M475" s="1516">
        <f>IF(SUM(H475)=SUM(C475),"",SUM(H475)-SUM(C475))</f>
        <v>-403.37161942092735</v>
      </c>
      <c r="N475" s="1516">
        <f>IF(SUM(I475)=SUM(D475),"",SUM(I475)-SUM(D475))</f>
        <v>-523.37161942092735</v>
      </c>
      <c r="O475" s="1516">
        <f>IF(SUM(J475)=SUM(E475),"",SUM(J475)-SUM(E475))</f>
        <v>-643.37161942092735</v>
      </c>
      <c r="P475" s="1516">
        <f>IF(SUM(K475)=SUM(F475),"",SUM(K475)-SUM(F475))</f>
        <v>-960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266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>
        <f>IF(Data!BY477="","",Data!BY477)</f>
        <v>10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286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0.35034106577686308</v>
      </c>
      <c r="I478" s="1589">
        <f>IF(I$46="","",IF('Exp factors'!$B54="poor",'Exp factors'!$G$54*I$46/$D477/I479,SUM(D478)*'Exp factors'!D$54))</f>
        <v>0.35034106577686308</v>
      </c>
      <c r="J478" s="1589">
        <f>IF(J$46="","",IF('Exp factors'!$B54="poor",'Exp factors'!$G$54*J$46/$D477/J479,SUM(E478)*'Exp factors'!E$54))</f>
        <v>0.35034106577686308</v>
      </c>
      <c r="K478" s="1589">
        <f>IF(K$46="","",IF('Exp factors'!$B54="poor",'Exp factors'!$G$54*K$46/$D477/K479,SUM(F478)*'Exp factors'!F$54))</f>
        <v>0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287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267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>
        <f>IF(F478="","",F477*F478*F479)</f>
        <v>120</v>
      </c>
      <c r="G480" s="1514"/>
      <c r="H480" s="1532">
        <f>IF(H$46=0,"",SUM($D477)*H478*H479)</f>
        <v>35.034106577686309</v>
      </c>
      <c r="I480" s="1532">
        <f>IF(I$46=0,"",SUM($D477)*I478*I479)</f>
        <v>35.034106577686309</v>
      </c>
      <c r="J480" s="1532">
        <f>IF(J$46=0,"",SUM($D477)*J478*J479)</f>
        <v>35.034106577686309</v>
      </c>
      <c r="K480" s="1532" t="str">
        <f>IF(K$46=0,"",SUM($D477)*K478*K479)</f>
        <v/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295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251</v>
      </c>
      <c r="B482" s="1496"/>
      <c r="C482" s="1586">
        <f>IF(C480="","",C480*C481/C$46/365/$P$1)</f>
        <v>1.9552303860523038E-2</v>
      </c>
      <c r="D482" s="1586">
        <f>IF(D480="","",D480*D481/D$46/365/$P$1)</f>
        <v>1.9552303860523038E-2</v>
      </c>
      <c r="E482" s="1586">
        <f>IF(E480="","",E480*E481/E$46/365/$P$1)</f>
        <v>2.3462764632627642E-2</v>
      </c>
      <c r="F482" s="1586" t="e">
        <f>IF(F480="","",F480*F481/F$46/365/$P$1)</f>
        <v>#VALUE!</v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 t="str">
        <f>IF(K$46=0,"",K480*SUM($D481)/K$46/365/$P$1)</f>
        <v/>
      </c>
      <c r="L482" s="1496"/>
      <c r="M482" s="1537">
        <f>IF(SUM(H482)=SUM(C482),"",SUM(H482)-SUM(C482))</f>
        <v>-1.2702328887634323E-2</v>
      </c>
      <c r="N482" s="1537">
        <f>IF(SUM(I482)=SUM(D482),"",SUM(I482)-SUM(D482))</f>
        <v>-1.2702328887634323E-2</v>
      </c>
      <c r="O482" s="1537">
        <f>IF(SUM(J482)=SUM(E482),"",SUM(J482)-SUM(E482))</f>
        <v>-1.6612789659738926E-2</v>
      </c>
      <c r="P482" s="1537" t="e">
        <f>IF(SUM(K482)=SUM(F482),"",SUM(K482)-SUM(F482))</f>
        <v>#VALUE!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289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>
        <f>IF(Data!BY483="","",Data!BY483)</f>
        <v>60</v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290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>
        <f>IF(F483="","",F478*F479*F483)</f>
        <v>720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 t="str">
        <f t="shared" si="29"/>
        <v/>
      </c>
      <c r="L484" s="1514"/>
      <c r="M484" s="1516">
        <f>IF(SUM(H484)=SUM(C484),"",SUM(H484)-SUM(C484))</f>
        <v>-259.86357368925474</v>
      </c>
      <c r="N484" s="1516">
        <f>IF(SUM(I484)=SUM(D484),"",SUM(I484)-SUM(D484))</f>
        <v>-259.86357368925474</v>
      </c>
      <c r="O484" s="1516">
        <f>IF(SUM(J484)=SUM(E484),"",SUM(J484)-SUM(E484))</f>
        <v>-579.86357368925474</v>
      </c>
      <c r="P484" s="1516">
        <f>IF(SUM(K484)=SUM(F484),"",SUM(K484)-SUM(F484))</f>
        <v>-720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266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286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>
        <f>IF(Data!BY487="","",Data!BY487)</f>
        <v>12</v>
      </c>
      <c r="G487" s="1484"/>
      <c r="H487" s="1589">
        <f>IF(H$46="","",IF('Exp factors'!$B50="poor",'Exp factors'!$G$50*H$46/$D486/H488,SUM(C487)*'Exp factors'!C$50))</f>
        <v>28.637556750671276</v>
      </c>
      <c r="I487" s="1589">
        <f>IF(I$46="","",IF('Exp factors'!$B50="poor",'Exp factors'!$G$50*I$46/$D486/I488,SUM(D487)*'Exp factors'!D$50))</f>
        <v>28.637556750671276</v>
      </c>
      <c r="J487" s="1589">
        <f>IF(J$46="","",IF('Exp factors'!$B50="poor",'Exp factors'!$G$50*J$46/$D486/J488,SUM(E487)*'Exp factors'!E$50))</f>
        <v>28.637556750671276</v>
      </c>
      <c r="K487" s="1589">
        <f>IF(K$46="","",IF('Exp factors'!$B50="poor",'Exp factors'!$G$50*K$46/$D486/K488,SUM(F487)*'Exp factors'!F$50))</f>
        <v>0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287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>
        <f>IF(Data!BY488="","",Data!BY488)</f>
        <v>12</v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267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>
        <f>IF(F487="","",F486*F487*F488)</f>
        <v>100.79999999999998</v>
      </c>
      <c r="G489" s="1514"/>
      <c r="H489" s="1532">
        <f>IF(H$46=0,"",SUM($D486)*H487*H488)</f>
        <v>240.55547670563874</v>
      </c>
      <c r="I489" s="1532">
        <f>IF(I$46=0,"",SUM($D486)*I487*I488)</f>
        <v>240.55547670563874</v>
      </c>
      <c r="J489" s="1532">
        <f>IF(J$46=0,"",SUM($D486)*J487*J488)</f>
        <v>240.55547670563874</v>
      </c>
      <c r="K489" s="1532" t="str">
        <f>IF(K$46=0,"",SUM($D486)*K487*K488)</f>
        <v/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295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251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0.106427100373599</v>
      </c>
      <c r="F491" s="1586" t="e">
        <f>IF(F489="","",F489*F490/F$46/365/$P$1)</f>
        <v>#VALUE!</v>
      </c>
      <c r="G491" s="1496"/>
      <c r="H491" s="1586">
        <f>IF(H$46=0,"",H489*SUM($D490)/H$46/365/$P$1)</f>
        <v>0.15239060633791648</v>
      </c>
      <c r="I491" s="1586">
        <f>IF(I$46=0,"",I489*SUM($D490)/I$46/365/$P$1)</f>
        <v>0.15239060633791648</v>
      </c>
      <c r="J491" s="1586">
        <f>IF(J$46=0,"",J489*SUM($D490)/J$46/365/$P$1)</f>
        <v>0.15239060633791648</v>
      </c>
      <c r="K491" s="1586" t="str">
        <f>IF(K$46=0,"",K489*SUM($D490)/K$46/365/$P$1)</f>
        <v/>
      </c>
      <c r="L491" s="1496"/>
      <c r="M491" s="1537">
        <f>IF(SUM(H491)=SUM(C491),"",SUM(H491)-SUM(C491))</f>
        <v>0.15239060633791648</v>
      </c>
      <c r="N491" s="1537">
        <f>IF(SUM(I491)=SUM(D491),"",SUM(I491)-SUM(D491))</f>
        <v>0.15239060633791648</v>
      </c>
      <c r="O491" s="1537">
        <f>IF(SUM(J491)=SUM(E491),"",SUM(J491)-SUM(E491))</f>
        <v>4.5963505964317489E-2</v>
      </c>
      <c r="P491" s="1537" t="e">
        <f>IF(SUM(K491)=SUM(F491),"",SUM(K491)-SUM(F491))</f>
        <v>#VALUE!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289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>
        <f>IF(Data!BY492="","",Data!BY492)</f>
        <v>13</v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290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>
        <f>IF(F492="","",F487*F488*F492)</f>
        <v>1872</v>
      </c>
      <c r="G493" s="1514"/>
      <c r="H493" s="1594">
        <f t="shared" ref="H493" si="30">IF(H$46=0,"",H487*H488*H492)</f>
        <v>4123.8081720966638</v>
      </c>
      <c r="I493" s="1594">
        <f>IF(I$46=0,"",I487*I488*I492)</f>
        <v>4123.8081720966638</v>
      </c>
      <c r="J493" s="1594">
        <f t="shared" ref="J493:K493" si="31">IF(J$46=0,"",J487*J488*J492)</f>
        <v>4123.8081720966638</v>
      </c>
      <c r="K493" s="1594" t="str">
        <f t="shared" si="31"/>
        <v/>
      </c>
      <c r="L493" s="1514"/>
      <c r="M493" s="1516">
        <f>IF(SUM(H493)=SUM(C493),"",SUM(H493)-SUM(C493))</f>
        <v>4123.8081720966638</v>
      </c>
      <c r="N493" s="1516">
        <f>IF(SUM(I493)=SUM(D493),"",SUM(I493)-SUM(D493))</f>
        <v>4123.8081720966638</v>
      </c>
      <c r="O493" s="1516">
        <f>IF(SUM(J493)=SUM(E493),"",SUM(J493)-SUM(E493))</f>
        <v>1243.8081720966638</v>
      </c>
      <c r="P493" s="1516">
        <f>IF(SUM(K493)=SUM(F493),"",SUM(K493)-SUM(F493))</f>
        <v>-1872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266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286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6.8224766541747144</v>
      </c>
      <c r="I496" s="1589">
        <f>IF(I$46="","",IF('Exp factors'!$B51="poor",'Exp factors'!$G$51*I$46/$D495/I497,SUM(D496)*'Exp factors'!D$51))</f>
        <v>6.8224766541747144</v>
      </c>
      <c r="J496" s="1589">
        <f>IF(J$46="","",IF('Exp factors'!$B51="poor",'Exp factors'!$G$51*J$46/$D495/J497,SUM(E496)*'Exp factors'!E$51))</f>
        <v>6.8224766541747144</v>
      </c>
      <c r="K496" s="1589">
        <f>IF(K$46="","",IF('Exp factors'!$B51="poor",'Exp factors'!$G$51*K$46/$D495/K497,SUM(F496)*'Exp factors'!F$51))</f>
        <v>0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287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267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57.308803895067598</v>
      </c>
      <c r="I498" s="1532">
        <f>IF(I$46=0,"",SUM($D495)*I496*I497)</f>
        <v>57.308803895067598</v>
      </c>
      <c r="J498" s="1532">
        <f>IF(J$46=0,"",SUM($D495)*J496*J497)</f>
        <v>57.308803895067598</v>
      </c>
      <c r="K498" s="1532" t="str">
        <f>IF(K$46=0,"",SUM($D495)*K496*K497)</f>
        <v/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295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251</v>
      </c>
      <c r="B500" s="1485"/>
      <c r="C500" s="1586">
        <f>IF(C498="","",C498*C499/C$46/365/$P$1)</f>
        <v>4.6950556214196755E-2</v>
      </c>
      <c r="D500" s="1586">
        <f>IF(D498="","",D498*D499/D$46/365/$P$1)</f>
        <v>7.0425834321295136E-2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 t="str">
        <f>IF(K$46=0,"",K498*SUM($D499)/K$46/365/$P$1)</f>
        <v/>
      </c>
      <c r="L500" s="1496"/>
      <c r="M500" s="1537">
        <f>IF(SUM(H500)=SUM(C500),"",SUM(H500)-SUM(C500))</f>
        <v>-6.9106720052123857E-3</v>
      </c>
      <c r="N500" s="1537">
        <f>IF(SUM(I500)=SUM(D500),"",SUM(I500)-SUM(D500))</f>
        <v>-3.0385950112310767E-2</v>
      </c>
      <c r="O500" s="1537">
        <f>IF(SUM(J500)=SUM(E500),"",SUM(J500)-SUM(E500))</f>
        <v>4.0039884208984369E-2</v>
      </c>
      <c r="P500" s="1537" t="str">
        <f>IF(SUM(K500)=SUM(F500),"",SUM(K500)-SUM(F500))</f>
        <v/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289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290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818.69719850096567</v>
      </c>
      <c r="I502" s="1594">
        <f>IF(I$46=0,"",I496*I497*I501)</f>
        <v>818.69719850096567</v>
      </c>
      <c r="J502" s="1594">
        <f t="shared" si="33"/>
        <v>818.69719850096567</v>
      </c>
      <c r="K502" s="1594" t="str">
        <f t="shared" si="33"/>
        <v/>
      </c>
      <c r="L502" s="1514"/>
      <c r="M502" s="1516">
        <f>IF(SUM(H502)=SUM(C502),"",SUM(H502)-SUM(C502))</f>
        <v>-141.30280149903433</v>
      </c>
      <c r="N502" s="1516">
        <f>IF(SUM(I502)=SUM(D502),"",SUM(I502)-SUM(D502))</f>
        <v>-621.30280149903433</v>
      </c>
      <c r="O502" s="1516">
        <f>IF(SUM(J502)=SUM(E502),"",SUM(J502)-SUM(E502))</f>
        <v>818.69719850096567</v>
      </c>
      <c r="P502" s="1516" t="str">
        <f>IF(SUM(K502)=SUM(F502),"",SUM(K502)-SUM(F502))</f>
        <v/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1.6185814014719833</v>
      </c>
      <c r="I503" s="1589">
        <f>IF(I$46="","",IF('Exp factors'!$B61="poor",'Exp factors'!$G$61*I$46/I504,SUM(D503)*'Exp factors'!D$61))</f>
        <v>1.6185814014719833</v>
      </c>
      <c r="J503" s="1589">
        <f>IF(J$46="","",IF('Exp factors'!$B61="poor",'Exp factors'!$G$61*J$46/J504,SUM(E503)*'Exp factors'!E$61))</f>
        <v>1.6185814014719833</v>
      </c>
      <c r="K503" s="1589">
        <f>IF(K$46="","",IF('Exp factors'!$B61="poor",'Exp factors'!$G$61*K$46/K504,SUM(F503)*'Exp factors'!F$61))</f>
        <v>0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292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295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251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2.0254077046125731E-2</v>
      </c>
      <c r="I506" s="1597">
        <f>IF(I$46=0,"",I503*I504*SUM($D505)/I$46/365/$P$1)</f>
        <v>2.0254077046125731E-2</v>
      </c>
      <c r="J506" s="1597">
        <f>IF(J$46=0,"",J503*J504*SUM($D505)/J$46/365/$P$1)</f>
        <v>2.0254077046125731E-2</v>
      </c>
      <c r="K506" s="1597" t="str">
        <f>IF(K$46=0,"",K503*K504*SUM($D505)/K$46/365/$P$1)</f>
        <v/>
      </c>
      <c r="L506" s="1496"/>
      <c r="M506" s="1537">
        <f>IF(SUM(H506)=SUM(C506),"",SUM(H506)-SUM(C506))</f>
        <v>2.0254077046125731E-2</v>
      </c>
      <c r="N506" s="1537">
        <f>IF(SUM(I506)=SUM(D506),"",SUM(I506)-SUM(D506))</f>
        <v>2.0254077046125731E-2</v>
      </c>
      <c r="O506" s="1537">
        <f>IF(SUM(J506)=SUM(E506),"",SUM(J506)-SUM(E506))</f>
        <v>2.0254077046125731E-2</v>
      </c>
      <c r="P506" s="1537" t="str">
        <f>IF(SUM(K506)=SUM(F506),"",SUM(K506)-SUM(F506))</f>
        <v/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291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290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423.81809996712059</v>
      </c>
      <c r="I508" s="1599">
        <f t="shared" ref="I508" si="34">IF(I$46=0,"",I503*I504*I507)</f>
        <v>423.81809996712059</v>
      </c>
      <c r="J508" s="1599">
        <f t="shared" ref="J508" si="35">IF(J$46=0,"",J503*J504*J507)</f>
        <v>423.81809996712059</v>
      </c>
      <c r="K508" s="1599" t="str">
        <f t="shared" ref="K508" si="36">IF(K$46=0,"",K503*K504*K507)</f>
        <v/>
      </c>
      <c r="L508" s="1484"/>
      <c r="M508" s="1516">
        <f>IF(SUM(H508)=SUM(C508),"",SUM(H508)-SUM(C508))</f>
        <v>423.81809996712059</v>
      </c>
      <c r="N508" s="1516">
        <f>IF(SUM(I508)=SUM(D508),"",SUM(I508)-SUM(D508))</f>
        <v>423.81809996712059</v>
      </c>
      <c r="O508" s="1516">
        <f>IF(SUM(J508)=SUM(E508),"",SUM(J508)-SUM(E508))</f>
        <v>423.81809996712059</v>
      </c>
      <c r="P508" s="1516" t="str">
        <f>IF(SUM(K508)=SUM(F508),"",SUM(K508)-SUM(F508))</f>
        <v/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1.0524958203891404</v>
      </c>
      <c r="I509" s="1589">
        <f>IF(I$46="","",IF('Exp factors'!$B62="poor",'Exp factors'!$G$62*I$46/I510,SUM(D509)*'Exp factors'!D$62))</f>
        <v>1.0524958203891404</v>
      </c>
      <c r="J509" s="1589">
        <f>IF(J$46="","",IF('Exp factors'!$B62="poor",'Exp factors'!$G$62*J$46/J510,SUM(E509)*'Exp factors'!E$62))</f>
        <v>1.0524958203891404</v>
      </c>
      <c r="K509" s="1589">
        <f>IF(K$46="","",IF('Exp factors'!$B62="poor",'Exp factors'!$G$62*K$46/K510,SUM(F509)*'Exp factors'!F$62))</f>
        <v>0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292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295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251</v>
      </c>
      <c r="B512" s="1486"/>
      <c r="C512" s="1597">
        <f>IF(SUM(C509)=0,"",C509*C510*C511/C$46/365/$P$1)</f>
        <v>0.12669892901618929</v>
      </c>
      <c r="D512" s="1597">
        <f>IF(SUM(D509)=0,"",D509*D510*D511/D$46/365/$P$1)</f>
        <v>0.12669892901618929</v>
      </c>
      <c r="E512" s="1597">
        <f>IF(SUM(E509)=0,"",E509*E510*E511/E$46/365/$P$1)</f>
        <v>0.12669892901618929</v>
      </c>
      <c r="F512" s="1597" t="e">
        <f>IF(SUM(F509)=0,"",F509*F510*F511/F$46/365/$P$1)</f>
        <v>#VALUE!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 t="str">
        <f>IF(K$46=0,"",K509*K510*SUM($D511)/K$46/365/$P$1)</f>
        <v/>
      </c>
      <c r="L512" s="1496"/>
      <c r="M512" s="1537">
        <f>IF(SUM(H512)=SUM(C512),"",SUM(H512)-SUM(C512))</f>
        <v>-0.11336391969245732</v>
      </c>
      <c r="N512" s="1537">
        <f>IF(SUM(I512)=SUM(D512),"",SUM(I512)-SUM(D512))</f>
        <v>-0.11336391969245732</v>
      </c>
      <c r="O512" s="1537">
        <f>IF(SUM(J512)=SUM(E512),"",SUM(J512)-SUM(E512))</f>
        <v>-0.11336391969245732</v>
      </c>
      <c r="P512" s="1537" t="e">
        <f>IF(SUM(K512)=SUM(F512),"",SUM(K512)-SUM(F512))</f>
        <v>#VALUE!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291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290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113.66954860202716</v>
      </c>
      <c r="I514" s="1599">
        <f t="shared" ref="I514" si="37">IF(I$46=0,"",I509*I510*I513)</f>
        <v>113.66954860202716</v>
      </c>
      <c r="J514" s="1599">
        <f t="shared" ref="J514" si="38">IF(J$46=0,"",J509*J510*J513)</f>
        <v>113.66954860202716</v>
      </c>
      <c r="K514" s="1599" t="str">
        <f t="shared" ref="K514" si="39">IF(K$46=0,"",K509*K510*K513)</f>
        <v/>
      </c>
      <c r="L514" s="1484"/>
      <c r="M514" s="1516">
        <f>IF(SUM(H514)=SUM(C514),"",SUM(H514)-SUM(C514))</f>
        <v>-846.33045139797287</v>
      </c>
      <c r="N514" s="1516">
        <f>IF(SUM(I514)=SUM(D514),"",SUM(I514)-SUM(D514))</f>
        <v>-966.33045139797287</v>
      </c>
      <c r="O514" s="1516">
        <f>IF(SUM(J514)=SUM(E514),"",SUM(J514)-SUM(E514))</f>
        <v>-1206.3304513979729</v>
      </c>
      <c r="P514" s="1516">
        <f>IF(SUM(K514)=SUM(F514),"",SUM(K514)-SUM(F514))</f>
        <v>-1200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2.4586140801962002</v>
      </c>
      <c r="I515" s="1589">
        <f>IF(I$46="","",IF('Exp factors'!$B53="poor",'Exp factors'!$G$53*I$46/I516,SUM(D515)*'Exp factors'!D$53))</f>
        <v>2.4586140801962002</v>
      </c>
      <c r="J515" s="1589">
        <f>IF(J$46="","",IF('Exp factors'!$B53="poor",'Exp factors'!$G$53*J$46/J516,SUM(E515)*'Exp factors'!E$53))</f>
        <v>2.4586140801962002</v>
      </c>
      <c r="K515" s="1589">
        <f>IF(K$46="","",IF('Exp factors'!$B53="poor",'Exp factors'!$G$53*K$46/K516,SUM(F515)*'Exp factors'!F$53))</f>
        <v>0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292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295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251</v>
      </c>
      <c r="B518" s="1485"/>
      <c r="C518" s="1597">
        <f>IF(SUM(C515)=0,"",C515*C516*C517/C$46/365/$P$1)</f>
        <v>0.14077658779576588</v>
      </c>
      <c r="D518" s="1597">
        <f>IF(SUM(D515)=0,"",D515*D516*D517/D$46/365/$P$1)</f>
        <v>0.14077658779576588</v>
      </c>
      <c r="E518" s="1597">
        <f>IF(SUM(E515)=0,"",E515*E516*E517/E$46/365/$P$1)</f>
        <v>0.14077658779576588</v>
      </c>
      <c r="F518" s="1597" t="e">
        <f>IF(SUM(F515)=0,"",F515*F516*F517/F$46/365/$P$1)</f>
        <v>#VALUE!</v>
      </c>
      <c r="G518" s="1496"/>
      <c r="H518" s="1597">
        <f>IF(H$46=0,"",H515*H516*SUM($D517)/H$46/365/$P$1)</f>
        <v>6.9223060183329299E-2</v>
      </c>
      <c r="I518" s="1597">
        <f>IF(I$46=0,"",I515*I516*SUM($D517)/I$46/365/$P$1)</f>
        <v>6.9223060183329299E-2</v>
      </c>
      <c r="J518" s="1597">
        <f>IF(J$46=0,"",J515*J516*SUM($D517)/J$46/365/$P$1)</f>
        <v>6.9223060183329299E-2</v>
      </c>
      <c r="K518" s="1597" t="str">
        <f>IF(K$46=0,"",K515*K516*SUM($D517)/K$46/365/$P$1)</f>
        <v/>
      </c>
      <c r="L518" s="1496"/>
      <c r="M518" s="1537">
        <f>IF(SUM(H518)=SUM(C518),"",SUM(H518)-SUM(C518))</f>
        <v>-7.1553527612436579E-2</v>
      </c>
      <c r="N518" s="1537">
        <f>IF(SUM(I518)=SUM(D518),"",SUM(I518)-SUM(D518))</f>
        <v>-7.1553527612436579E-2</v>
      </c>
      <c r="O518" s="1537">
        <f>IF(SUM(J518)=SUM(E518),"",SUM(J518)-SUM(E518))</f>
        <v>-7.1553527612436579E-2</v>
      </c>
      <c r="P518" s="1537" t="e">
        <f>IF(SUM(K518)=SUM(F518),"",SUM(K518)-SUM(F518))</f>
        <v>#VALUE!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291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>
        <f>IF(Data!BY519="","",Data!BY519)</f>
        <v>20</v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290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>
        <f>IF(F519="","",F515*F516*F519)</f>
        <v>1200</v>
      </c>
      <c r="G520" s="1484"/>
      <c r="H520" s="1599">
        <f>IF(H$46=0,"",H515*H516*H519)</f>
        <v>383.54379651060719</v>
      </c>
      <c r="I520" s="1599">
        <f t="shared" ref="I520" si="40">IF(I$46=0,"",I515*I516*I519)</f>
        <v>383.54379651060719</v>
      </c>
      <c r="J520" s="1599">
        <f t="shared" ref="J520" si="41">IF(J$46=0,"",J515*J516*J519)</f>
        <v>383.54379651060719</v>
      </c>
      <c r="K520" s="1599" t="str">
        <f t="shared" ref="K520" si="42">IF(K$46=0,"",K515*K516*K519)</f>
        <v/>
      </c>
      <c r="L520" s="1484"/>
      <c r="M520" s="1516">
        <f>IF(SUM(H520)=SUM(C520),"",SUM(H520)-SUM(C520))</f>
        <v>-396.45620348939281</v>
      </c>
      <c r="N520" s="1516">
        <f>IF(SUM(I520)=SUM(D520),"",SUM(I520)-SUM(D520))</f>
        <v>-396.45620348939281</v>
      </c>
      <c r="O520" s="1516">
        <f>IF(SUM(J520)=SUM(E520),"",SUM(J520)-SUM(E520))</f>
        <v>-696.45620348939281</v>
      </c>
      <c r="P520" s="1516">
        <f>IF(SUM(K520)=SUM(F520),"",SUM(K520)-SUM(F520))</f>
        <v>-1200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0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6</v>
      </c>
      <c r="G521" s="1484"/>
      <c r="H521" s="1589">
        <f>IF(H$46="","",IF('Exp factors'!$B44="poor",'Exp factors'!$G$44*H$46/H522,SUM(C521)*'Exp factors'!C$44))</f>
        <v>2.0909345150804852</v>
      </c>
      <c r="I521" s="1589">
        <f>IF(I$46="","",IF('Exp factors'!$B44="poor",'Exp factors'!$G$44*I$46/I522,SUM(D521)*'Exp factors'!D$44))</f>
        <v>2.0909345150804852</v>
      </c>
      <c r="J521" s="1589">
        <f>IF(J$46="","",IF('Exp factors'!$B44="poor",'Exp factors'!$G$44*J$46/J522,SUM(E521)*'Exp factors'!E$44))</f>
        <v>2.0909345150804852</v>
      </c>
      <c r="K521" s="1589">
        <f>IF(K$46="","",IF('Exp factors'!$B44="poor",'Exp factors'!$G$44*K$46/K522,SUM(F521)*'Exp factors'!F$44))</f>
        <v>0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292</v>
      </c>
      <c r="B522" s="1484"/>
      <c r="C522" s="1497" t="str">
        <f>IF(Data!BV522="","",Data!BV522)</f>
        <v/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295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251</v>
      </c>
      <c r="B524" s="1486"/>
      <c r="C524" s="1597" t="str">
        <f>IF(SUM(C521)=0,"",C521*C522*C523/C$46/365/$P$1)</f>
        <v/>
      </c>
      <c r="D524" s="1597">
        <f>IF(SUM(D521)=0,"",D521*D522*D523/D$46/365/$P$1)</f>
        <v>6.0064677459526769E-3</v>
      </c>
      <c r="E524" s="1597">
        <f>IF(SUM(E521)=0,"",E521*E522*E523/E$46/365/$P$1)</f>
        <v>1.2012935491905354E-2</v>
      </c>
      <c r="F524" s="1597" t="e">
        <f>IF(SUM(F521)=0,"",F521*F522*F523/F$46/365/$P$1)</f>
        <v>#VALUE!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 t="str">
        <f>IF(K$46=0,"",K521*K522*SUM($D523)/K$46/365/$P$1)</f>
        <v/>
      </c>
      <c r="L524" s="1496"/>
      <c r="M524" s="1537">
        <f>IF(SUM(H524)=SUM(C524),"",SUM(H524)-SUM(C524))</f>
        <v>4.1863769079100452E-3</v>
      </c>
      <c r="N524" s="1537">
        <f>IF(SUM(I524)=SUM(D524),"",SUM(I524)-SUM(D524))</f>
        <v>-1.8200908380426317E-3</v>
      </c>
      <c r="O524" s="1537">
        <f>IF(SUM(J524)=SUM(E524),"",SUM(J524)-SUM(E524))</f>
        <v>-7.8265585839953078E-3</v>
      </c>
      <c r="P524" s="1537" t="e">
        <f>IF(SUM(K524)=SUM(F524),"",SUM(K524)-SUM(F524))</f>
        <v>#VALUE!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291</v>
      </c>
      <c r="B525" s="1486"/>
      <c r="C525" s="1497" t="str">
        <f>IF(Data!BV525="","",Data!BV525)</f>
        <v/>
      </c>
      <c r="D525" s="1497">
        <f>IF(Data!BW525="","",Data!BW525)</f>
        <v>9</v>
      </c>
      <c r="E525" s="1497">
        <f>IF(Data!BX525="","",Data!BX525)</f>
        <v>12</v>
      </c>
      <c r="F525" s="1497">
        <f>IF(Data!BY525="","",Data!BY525)</f>
        <v>11</v>
      </c>
      <c r="G525" s="1484"/>
      <c r="H525" s="1592">
        <f>$I525</f>
        <v>9</v>
      </c>
      <c r="I525" s="1592">
        <f>IF(SUM($D525)=0,IF(SUM($C525)=0,IF(SUM($E525)=0,IF(SUM($F525)=0,'Exp factors'!$H$44,SUM($F525)),SUM($E525)),SUM($C525)),SUM($D525))</f>
        <v>9</v>
      </c>
      <c r="J525" s="1592">
        <f>$I525</f>
        <v>9</v>
      </c>
      <c r="K525" s="1592">
        <f>$I525</f>
        <v>9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290</v>
      </c>
      <c r="B526" s="1484"/>
      <c r="C526" s="1598" t="str">
        <f>IF(C525="","",C521*C522*C525)</f>
        <v/>
      </c>
      <c r="D526" s="1598">
        <f>IF(D525="","",D521*D522*D525)</f>
        <v>324</v>
      </c>
      <c r="E526" s="1598">
        <f>IF(E525="","",E521*E522*E525)</f>
        <v>864</v>
      </c>
      <c r="F526" s="1598">
        <f>IF(F525="","",F521*F522*F525)</f>
        <v>792</v>
      </c>
      <c r="G526" s="1484"/>
      <c r="H526" s="1599">
        <f>IF(H$46=0,"",H521*H522*H525)</f>
        <v>225.8209276286924</v>
      </c>
      <c r="I526" s="1599">
        <f t="shared" ref="I526" si="43">IF(I$46=0,"",I521*I522*I525)</f>
        <v>225.8209276286924</v>
      </c>
      <c r="J526" s="1599">
        <f t="shared" ref="J526" si="44">IF(J$46=0,"",J521*J522*J525)</f>
        <v>225.8209276286924</v>
      </c>
      <c r="K526" s="1599" t="str">
        <f t="shared" ref="K526" si="45">IF(K$46=0,"",K521*K522*K525)</f>
        <v/>
      </c>
      <c r="L526" s="1484"/>
      <c r="M526" s="1516">
        <f>IF(SUM(H526)=SUM(C526),"",SUM(H526)-SUM(C526))</f>
        <v>225.8209276286924</v>
      </c>
      <c r="N526" s="1516">
        <f>IF(SUM(I526)=SUM(D526),"",SUM(I526)-SUM(D526))</f>
        <v>-98.179072371307598</v>
      </c>
      <c r="O526" s="1516">
        <f>IF(SUM(J526)=SUM(E526),"",SUM(J526)-SUM(E526))</f>
        <v>-638.1790723713076</v>
      </c>
      <c r="P526" s="1516">
        <f>IF(SUM(K526)=SUM(F526),"",SUM(K526)-SUM(F526))</f>
        <v>-792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296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>
        <f>IF(Data!BY528="","",Data!BY528)</f>
        <v>5</v>
      </c>
      <c r="G528" s="1484"/>
      <c r="H528" s="1589">
        <f>IF(H$46="","",IF('Exp factors'!$B45="poor",'Exp factors'!$G$45*H$46,SUM(C528)*'Exp factors'!C$45))</f>
        <v>16.148249457524798</v>
      </c>
      <c r="I528" s="1589">
        <f>IF(I$46="","",IF('Exp factors'!$B45="poor",'Exp factors'!$G$45*I$46,SUM(D528)*'Exp factors'!D$45))</f>
        <v>16.148249457524798</v>
      </c>
      <c r="J528" s="1589">
        <f>IF(J$46="","",IF('Exp factors'!$B45="poor",'Exp factors'!$G$45*J$46,SUM(E528)*'Exp factors'!E$45))</f>
        <v>16.148249457524798</v>
      </c>
      <c r="K528" s="1589">
        <f>IF(K$46="","",IF('Exp factors'!$B45="poor",'Exp factors'!$G$45*K$46,SUM(F528)*'Exp factors'!F$45))</f>
        <v>0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295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251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4.9428224159402227E-3</v>
      </c>
      <c r="E530" s="1597" t="str">
        <f t="shared" si="46"/>
        <v/>
      </c>
      <c r="F530" s="1597" t="e">
        <f t="shared" si="46"/>
        <v>#VALUE!</v>
      </c>
      <c r="G530" s="1484"/>
      <c r="H530" s="1597">
        <f>IF(H$46=0,"",H528*SUM($D529)/H$46/365/$P$1)</f>
        <v>6.6514941164040105E-3</v>
      </c>
      <c r="I530" s="1597">
        <f>IF(I$46=0,"",I528*SUM($D529)/I$46/365/$P$1)</f>
        <v>6.6514941164040105E-3</v>
      </c>
      <c r="J530" s="1597">
        <f>IF(J$46=0,"",J528*SUM($D529)/J$46/365/$P$1)</f>
        <v>6.6514941164040105E-3</v>
      </c>
      <c r="K530" s="1597" t="str">
        <f>IF(K$46=0,"",K528*SUM($D529)/K$46/365/$P$1)</f>
        <v/>
      </c>
      <c r="L530" s="1484"/>
      <c r="M530" s="1537">
        <f>IF(SUM(H530)=SUM(C530),"",SUM(H530)-SUM(C530))</f>
        <v>6.6514941164040105E-3</v>
      </c>
      <c r="N530" s="1537">
        <f>IF(SUM(I530)=SUM(D530),"",SUM(I530)-SUM(D530))</f>
        <v>1.7086717004637878E-3</v>
      </c>
      <c r="O530" s="1537">
        <f>IF(SUM(J530)=SUM(E530),"",SUM(J530)-SUM(E530))</f>
        <v>6.6514941164040105E-3</v>
      </c>
      <c r="P530" s="1537" t="e">
        <f>IF(SUM(K530)=SUM(F530),"",SUM(K530)-SUM(F530))</f>
        <v>#VALUE!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291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>
        <f>IF(Data!BY531="","",Data!BY531)</f>
        <v>40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290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>
        <f t="shared" si="47"/>
        <v>200</v>
      </c>
      <c r="G532" s="1484"/>
      <c r="H532" s="1599">
        <f>IF(H$46=0,"",IF($D531="",H528*H531,H528*$D531))</f>
        <v>565.18873101336794</v>
      </c>
      <c r="I532" s="1599">
        <f t="shared" ref="I532:K532" si="48">IF(I$46=0,"",IF($D531="",I528*I531,I528*$D531))</f>
        <v>565.18873101336794</v>
      </c>
      <c r="J532" s="1599">
        <f t="shared" si="48"/>
        <v>565.18873101336794</v>
      </c>
      <c r="K532" s="1599" t="str">
        <f t="shared" si="48"/>
        <v/>
      </c>
      <c r="L532" s="1484"/>
      <c r="M532" s="1516">
        <f>IF(SUM(H532)=SUM(C532),"",SUM(H532)-SUM(C532))</f>
        <v>565.18873101336794</v>
      </c>
      <c r="N532" s="1516">
        <f>IF(SUM(I532)=SUM(D532),"",SUM(I532)-SUM(D532))</f>
        <v>145.18873101336794</v>
      </c>
      <c r="O532" s="1516">
        <f>IF(SUM(J532)=SUM(E532),"",SUM(J532)-SUM(E532))</f>
        <v>565.18873101336794</v>
      </c>
      <c r="P532" s="1516">
        <f>IF(SUM(K532)=SUM(F532),"",SUM(K532)-SUM(F532))</f>
        <v>-200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feet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296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144</v>
      </c>
      <c r="F534" s="1497">
        <f>IF(Data!BY534="","",Data!BY534)</f>
        <v>144</v>
      </c>
      <c r="G534" s="1484"/>
      <c r="H534" s="1589">
        <f>IF(H$46="","",IF('Exp factors'!$B46="poor",'Exp factors'!$G$46*H$46,SUM(C534)*'Exp factors'!C$46))</f>
        <v>116.3898976055336</v>
      </c>
      <c r="I534" s="1589">
        <f>IF(I$46="","",IF('Exp factors'!$B46="poor",'Exp factors'!$G$46*I$46,SUM(D534)*'Exp factors'!D$46))</f>
        <v>116.3898976055336</v>
      </c>
      <c r="J534" s="1589">
        <f>IF(J$46="","",IF('Exp factors'!$B46="poor",'Exp factors'!$G$46*J$46,SUM(E534)*'Exp factors'!E$46))</f>
        <v>116.3898976055336</v>
      </c>
      <c r="K534" s="1589">
        <f>IF(K$46="","",IF('Exp factors'!$B46="poor",'Exp factors'!$G$46*K$46,SUM(F534)*'Exp factors'!F$46))</f>
        <v>0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295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251</v>
      </c>
      <c r="B536" s="1486"/>
      <c r="C536" s="1597">
        <f>IF(SUM(C534)=0,"",C534*C535/C$46/365/$P$1)</f>
        <v>2.2758881693648817E-2</v>
      </c>
      <c r="D536" s="1597">
        <f t="shared" ref="D536:F536" si="49">IF(SUM(D534)=0,"",D534*D535/D$46/365/$P$1)</f>
        <v>2.2758881693648817E-2</v>
      </c>
      <c r="E536" s="1597">
        <f t="shared" si="49"/>
        <v>5.4621316064757161E-2</v>
      </c>
      <c r="F536" s="1597" t="e">
        <f t="shared" si="49"/>
        <v>#VALUE!</v>
      </c>
      <c r="G536" s="1484"/>
      <c r="H536" s="1597">
        <f>IF(H$46=0,"",H534*SUM($D535)/H$46/365/$P$1)</f>
        <v>4.4148398499003982E-2</v>
      </c>
      <c r="I536" s="1597">
        <f>IF(I$46=0,"",I534*SUM($D535)/I$46/365/$P$1)</f>
        <v>4.4148398499003982E-2</v>
      </c>
      <c r="J536" s="1597">
        <f>IF(J$46=0,"",J534*SUM($D535)/J$46/365/$P$1)</f>
        <v>4.4148398499003982E-2</v>
      </c>
      <c r="K536" s="1597" t="str">
        <f>IF(K$46=0,"",K534*SUM($D535)/K$46/365/$P$1)</f>
        <v/>
      </c>
      <c r="L536" s="1484"/>
      <c r="M536" s="1537">
        <f>IF(SUM(H536)=SUM(C536),"",SUM(H536)-SUM(C536))</f>
        <v>2.1389516805355165E-2</v>
      </c>
      <c r="N536" s="1537">
        <f>IF(SUM(I536)=SUM(D536),"",SUM(I536)-SUM(D536))</f>
        <v>2.1389516805355165E-2</v>
      </c>
      <c r="O536" s="1537">
        <f>IF(SUM(J536)=SUM(E536),"",SUM(J536)-SUM(E536))</f>
        <v>-1.0472917565753179E-2</v>
      </c>
      <c r="P536" s="1537" t="e">
        <f>IF(SUM(K536)=SUM(F536),"",SUM(K536)-SUM(F536))</f>
        <v>#VALUE!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291</v>
      </c>
      <c r="B537" s="1486"/>
      <c r="C537" s="1497">
        <f>IF(Data!BV537="","",Data!BV537)</f>
        <v>16</v>
      </c>
      <c r="D537" s="1497">
        <f>IF(Data!BW537="","",Data!BW537)</f>
        <v>17</v>
      </c>
      <c r="E537" s="1497">
        <f>IF(Data!BX537="","",Data!BX537)</f>
        <v>28</v>
      </c>
      <c r="F537" s="1497">
        <f>IF(Data!BY537="","",Data!BY537)</f>
        <v>31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290</v>
      </c>
      <c r="B538" s="1484"/>
      <c r="C538" s="1598">
        <f>IF(C537="","",C534*C537)</f>
        <v>960</v>
      </c>
      <c r="D538" s="1598">
        <f t="shared" ref="D538:F538" si="50">IF(D537="","",D534*D537)</f>
        <v>1020</v>
      </c>
      <c r="E538" s="1598">
        <f t="shared" si="50"/>
        <v>4032</v>
      </c>
      <c r="F538" s="1598">
        <f t="shared" si="50"/>
        <v>4464</v>
      </c>
      <c r="G538" s="1484"/>
      <c r="H538" s="1599">
        <f>IF(H$46=0,"",IF($D537="",H534*H537,H534*$D537))</f>
        <v>1978.6282592940713</v>
      </c>
      <c r="I538" s="1599">
        <f t="shared" ref="I538:K538" si="51">IF(I$46=0,"",IF($D537="",I534*I537,I534*$D537))</f>
        <v>1978.6282592940713</v>
      </c>
      <c r="J538" s="1599">
        <f t="shared" si="51"/>
        <v>1978.6282592940713</v>
      </c>
      <c r="K538" s="1599" t="str">
        <f t="shared" si="51"/>
        <v/>
      </c>
      <c r="L538" s="1484"/>
      <c r="M538" s="1516">
        <f>IF(SUM(H538)=SUM(C538),"",SUM(H538)-SUM(C538))</f>
        <v>1018.6282592940713</v>
      </c>
      <c r="N538" s="1516">
        <f>IF(SUM(I538)=SUM(D538),"",SUM(I538)-SUM(D538))</f>
        <v>958.62825929407131</v>
      </c>
      <c r="O538" s="1516">
        <f>IF(SUM(J538)=SUM(E538),"",SUM(J538)-SUM(E538))</f>
        <v>-2053.3717407059285</v>
      </c>
      <c r="P538" s="1516">
        <f>IF(SUM(K538)=SUM(F538),"",SUM(K538)-SUM(F538))</f>
        <v>-4464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7</v>
      </c>
      <c r="F539" s="1497">
        <f>IF(Data!BY539="","",Data!BY539)</f>
        <v>60</v>
      </c>
      <c r="G539" s="1484"/>
      <c r="H539" s="1589">
        <f>IF(H$46="","",IF('Exp factors'!$B47="poor",'Exp factors'!$G$47*H$46/H540,SUM(C539)*'Exp factors'!C$47))</f>
        <v>3.422857748289259</v>
      </c>
      <c r="I539" s="1589">
        <f>IF(I$46="","",IF('Exp factors'!$B47="poor",'Exp factors'!$G$47*I$46/I540,SUM(D539)*'Exp factors'!D$47))</f>
        <v>3.422857748289259</v>
      </c>
      <c r="J539" s="1589">
        <f>IF(J$46="","",IF('Exp factors'!$B47="poor",'Exp factors'!$G$47*J$46/J540,SUM(E539)*'Exp factors'!E$47))</f>
        <v>3.422857748289259</v>
      </c>
      <c r="K539" s="1589">
        <f>IF(K$46="","",IF('Exp factors'!$B47="poor",'Exp factors'!$G$47*K$46/K540,SUM(F539)*'Exp factors'!F$47))</f>
        <v>0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292</v>
      </c>
      <c r="B540" s="1484"/>
      <c r="C540" s="1497">
        <f>IF(Data!BV540="","",Data!BV540)</f>
        <v>6</v>
      </c>
      <c r="D540" s="1497">
        <f>IF(Data!BW540="","",Data!BW540)</f>
        <v>5</v>
      </c>
      <c r="E540" s="1497">
        <f>IF(Data!BX540="","",Data!BX540)</f>
        <v>12</v>
      </c>
      <c r="F540" s="1497">
        <f>IF(Data!BY540="","",Data!BY540)</f>
        <v>11</v>
      </c>
      <c r="G540" s="1484"/>
      <c r="H540" s="1590">
        <f>I540</f>
        <v>5</v>
      </c>
      <c r="I540" s="1595">
        <f>IF(SUM(D540)=0,IF(SUM(C540)=0,IF(SUM(E540)=0,IF(SUM(F540)=0,12,SUM(F540)),SUM(E540)),SUM(C540)),SUM(D540))</f>
        <v>5</v>
      </c>
      <c r="J540" s="1590">
        <f>I540</f>
        <v>5</v>
      </c>
      <c r="K540" s="1590">
        <f>I540</f>
        <v>5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295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251</v>
      </c>
      <c r="B542" s="1486"/>
      <c r="C542" s="1597">
        <f>IF(SUM(C539)=0,"",C539*C540*C541/C$46/365/$P$1)</f>
        <v>1.1027499377334993E-2</v>
      </c>
      <c r="D542" s="1597">
        <f>IF(SUM(D539)=0,"",D539*D540*D541/D$46/365/$P$1)</f>
        <v>9.1895828144458267E-3</v>
      </c>
      <c r="E542" s="1597">
        <f>IF(SUM(E539)=0,"",E539*E540*E541/E$46/365/$P$1)</f>
        <v>5.1461663760896635E-2</v>
      </c>
      <c r="F542" s="1597" t="e">
        <f>IF(SUM(F539)=0,"",F539*F540*F541/F$46/365/$P$1)</f>
        <v>#VALUE!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 t="str">
        <f>IF(K$46=0,"",K539*K540*SUM($D541)/K$46/365/$P$1)</f>
        <v/>
      </c>
      <c r="L542" s="1484"/>
      <c r="M542" s="1537">
        <f>IF(SUM(H542)=SUM(C542),"",SUM(H542)-SUM(C542))</f>
        <v>-5.4262113067775342E-4</v>
      </c>
      <c r="N542" s="1537">
        <f>IF(SUM(I542)=SUM(D542),"",SUM(I542)-SUM(D542))</f>
        <v>1.2952954322114126E-3</v>
      </c>
      <c r="O542" s="1537">
        <f>IF(SUM(J542)=SUM(E542),"",SUM(J542)-SUM(E542))</f>
        <v>-4.0976785514239396E-2</v>
      </c>
      <c r="P542" s="1537" t="e">
        <f>IF(SUM(K542)=SUM(F542),"",SUM(K542)-SUM(F542))</f>
        <v>#VALUE!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291</v>
      </c>
      <c r="B543" s="1486"/>
      <c r="C543" s="1497">
        <f>IF(Data!BV543="","",Data!BV543)</f>
        <v>14</v>
      </c>
      <c r="D543" s="1497">
        <f>IF(Data!BW543="","",Data!BW543)</f>
        <v>25</v>
      </c>
      <c r="E543" s="1497">
        <f>IF(Data!BX543="","",Data!BX543)</f>
        <v>50</v>
      </c>
      <c r="F543" s="1497">
        <f>IF(Data!BY543="","",Data!BY543)</f>
        <v>34</v>
      </c>
      <c r="G543" s="1484"/>
      <c r="H543" s="1592">
        <f>$I543</f>
        <v>25</v>
      </c>
      <c r="I543" s="1592">
        <f>IF(SUM($D543)=0,IF(SUM($C543)=0,IF(SUM($E543)=0,IF(SUM($F543)=0,'Exp factors'!$H$47,SUM($F543)),SUM($E543)),SUM($C543)),SUM($D543))</f>
        <v>25</v>
      </c>
      <c r="J543" s="1592">
        <f>$I543</f>
        <v>25</v>
      </c>
      <c r="K543" s="1592">
        <f>$I543</f>
        <v>25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290</v>
      </c>
      <c r="B544" s="1484"/>
      <c r="C544" s="1598">
        <f>IF(C543="","",C539*C540*C543)</f>
        <v>252</v>
      </c>
      <c r="D544" s="1598">
        <f>IF(D543="","",D539*D540*D543)</f>
        <v>375</v>
      </c>
      <c r="E544" s="1598">
        <f>IF(E543="","",E539*E540*E543)</f>
        <v>4200</v>
      </c>
      <c r="F544" s="1598">
        <f>IF(F543="","",F539*F540*F543)</f>
        <v>22440</v>
      </c>
      <c r="G544" s="1484"/>
      <c r="H544" s="1599">
        <f>IF(H$46=0,"",H539*H540*H543)</f>
        <v>427.85721853615735</v>
      </c>
      <c r="I544" s="1599">
        <f t="shared" ref="I544" si="52">IF(I$46=0,"",I539*I540*I543)</f>
        <v>427.85721853615735</v>
      </c>
      <c r="J544" s="1599">
        <f t="shared" ref="J544" si="53">IF(J$46=0,"",J539*J540*J543)</f>
        <v>427.85721853615735</v>
      </c>
      <c r="K544" s="1599" t="str">
        <f t="shared" ref="K544" si="54">IF(K$46=0,"",K539*K540*K543)</f>
        <v/>
      </c>
      <c r="L544" s="1484"/>
      <c r="M544" s="1516">
        <f>IF(SUM(H544)=SUM(C544),"",SUM(H544)-SUM(C544))</f>
        <v>175.85721853615735</v>
      </c>
      <c r="N544" s="1516">
        <f>IF(SUM(I544)=SUM(D544),"",SUM(I544)-SUM(D544))</f>
        <v>52.857218536157347</v>
      </c>
      <c r="O544" s="1516">
        <f>IF(SUM(J544)=SUM(E544),"",SUM(J544)-SUM(E544))</f>
        <v>-3772.1427814638428</v>
      </c>
      <c r="P544" s="1516">
        <f>IF(SUM(K544)=SUM(F544),"",SUM(K544)-SUM(F544))</f>
        <v>-22440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296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6.4385387943203654</v>
      </c>
      <c r="I546" s="1589">
        <f>IF(I$46="","",IF('Exp factors'!$B48="poor",'Exp factors'!$G$48*I$46,SUM(D546)*'Exp factors'!D$48))</f>
        <v>6.4385387943203654</v>
      </c>
      <c r="J546" s="1589">
        <f>IF(J$46="","",IF('Exp factors'!$B48="poor",'Exp factors'!$G$48*J$46,SUM(E546)*'Exp factors'!E$48))</f>
        <v>6.4385387943203654</v>
      </c>
      <c r="K546" s="1589">
        <f>IF(K$46="","",IF('Exp factors'!$B48="poor",'Exp factors'!$G$48*K$46,SUM(F546)*'Exp factors'!F$48))</f>
        <v>0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295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251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 t="str">
        <f>IF(K$46=0,"",K546*SUM($D547)/K$46/365/$P$1)</f>
        <v/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 t="str">
        <f>IF(SUM(K548)=SUM(F548),"",SUM(K548)-SUM(F548))</f>
        <v/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291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290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302.5962964980526</v>
      </c>
      <c r="I550" s="1599">
        <f t="shared" ref="I550:K550" si="57">IF(I$46=0,"",IF($D549="",I546*I549,I546*$D549))</f>
        <v>302.5962964980526</v>
      </c>
      <c r="J550" s="1599">
        <f t="shared" si="57"/>
        <v>302.5962964980526</v>
      </c>
      <c r="K550" s="1599" t="str">
        <f t="shared" si="57"/>
        <v/>
      </c>
      <c r="L550" s="1484"/>
      <c r="M550" s="1516">
        <f>IF(SUM(H550)=SUM(C550),"",SUM(H550)-SUM(C550))</f>
        <v>302.5962964980526</v>
      </c>
      <c r="N550" s="1516">
        <f>IF(SUM(I550)=SUM(D550),"",SUM(I550)-SUM(D550))</f>
        <v>302.5962964980526</v>
      </c>
      <c r="O550" s="1516">
        <f>IF(SUM(J550)=SUM(E550),"",SUM(J550)-SUM(E550))</f>
        <v>302.5962964980526</v>
      </c>
      <c r="P550" s="1516" t="str">
        <f>IF(SUM(K550)=SUM(F550),"",SUM(K550)-SUM(F550))</f>
        <v/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296</v>
      </c>
      <c r="B552" s="1484"/>
      <c r="C552" s="1497">
        <f>IF(Data!BV552="","",Data!BV552)</f>
        <v>8</v>
      </c>
      <c r="D552" s="1497">
        <f>IF(Data!BW552="","",Data!BW552)</f>
        <v>8</v>
      </c>
      <c r="E552" s="1497" t="str">
        <f>IF(Data!BX552="","",Data!BX552)</f>
        <v/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8.5098776576530533</v>
      </c>
      <c r="I552" s="1589">
        <f>IF(I$46="","",IF('Exp factors'!$B49="poor",'Exp factors'!$G$49*I$46,SUM(D552)*'Exp factors'!D$49))</f>
        <v>8.5098776576530533</v>
      </c>
      <c r="J552" s="1589">
        <f>IF(J$46="","",IF('Exp factors'!$B49="poor",'Exp factors'!$G$49*J$46,SUM(E552)*'Exp factors'!E$49))</f>
        <v>8.5098776576530533</v>
      </c>
      <c r="K552" s="1589">
        <f>IF(K$46="","",IF('Exp factors'!$B49="poor",'Exp factors'!$G$49*K$46,SUM(F552)*'Exp factors'!F$49))</f>
        <v>0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295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251</v>
      </c>
      <c r="B554" s="1484"/>
      <c r="C554" s="1597">
        <f>IF(SUM(C552)=0,"",C552*C553/C$46/365/$P$1)</f>
        <v>2.1898580323785801E-3</v>
      </c>
      <c r="D554" s="1597">
        <f t="shared" ref="D554:F554" si="58">IF(SUM(D552)=0,"",D552*D553/D$46/365/$P$1)</f>
        <v>2.1898580323785801E-3</v>
      </c>
      <c r="E554" s="1597" t="str">
        <f t="shared" si="58"/>
        <v/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 t="str">
        <f>IF(K$46=0,"",K552*SUM($D553)/K$46/365/$P$1)</f>
        <v/>
      </c>
      <c r="L554" s="1484"/>
      <c r="M554" s="1537">
        <f>IF(SUM(H554)=SUM(C554),"",SUM(H554)-SUM(C554))</f>
        <v>1.3956996051773911E-4</v>
      </c>
      <c r="N554" s="1537">
        <f>IF(SUM(I554)=SUM(D554),"",SUM(I554)-SUM(D554))</f>
        <v>1.3956996051773911E-4</v>
      </c>
      <c r="O554" s="1537">
        <f>IF(SUM(J554)=SUM(E554),"",SUM(J554)-SUM(E554))</f>
        <v>2.3294279928963192E-3</v>
      </c>
      <c r="P554" s="1537" t="str">
        <f>IF(SUM(K554)=SUM(F554),"",SUM(K554)-SUM(F554))</f>
        <v/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291</v>
      </c>
      <c r="B555" s="1484"/>
      <c r="C555" s="1497">
        <f>IF(Data!BV555="","",Data!BV555)</f>
        <v>26</v>
      </c>
      <c r="D555" s="1497">
        <f>IF(Data!BW555="","",Data!BW555)</f>
        <v>40</v>
      </c>
      <c r="E555" s="1497" t="str">
        <f>IF(Data!BX555="","",Data!BX555)</f>
        <v/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290</v>
      </c>
      <c r="B556" s="1484"/>
      <c r="C556" s="1598">
        <f>IF(C555="","",C552*C555)</f>
        <v>208</v>
      </c>
      <c r="D556" s="1598">
        <f t="shared" ref="D556:F556" si="59">IF(D555="","",D552*D555)</f>
        <v>320</v>
      </c>
      <c r="E556" s="1598" t="str">
        <f t="shared" si="59"/>
        <v/>
      </c>
      <c r="F556" s="1598" t="str">
        <f t="shared" si="59"/>
        <v/>
      </c>
      <c r="G556" s="1484"/>
      <c r="H556" s="1599">
        <f>IF(H$46=0,"",IF($D555="",H552*H555,H552*$D555))</f>
        <v>340.3951063061221</v>
      </c>
      <c r="I556" s="1599">
        <f t="shared" ref="I556:K556" si="60">IF(I$46=0,"",IF($D555="",I552*I555,I552*$D555))</f>
        <v>340.3951063061221</v>
      </c>
      <c r="J556" s="1599">
        <f t="shared" si="60"/>
        <v>340.3951063061221</v>
      </c>
      <c r="K556" s="1599" t="str">
        <f t="shared" si="60"/>
        <v/>
      </c>
      <c r="L556" s="1484"/>
      <c r="M556" s="1516">
        <f>IF(SUM(H556)=SUM(C556),"",SUM(H556)-SUM(C556))</f>
        <v>132.3951063061221</v>
      </c>
      <c r="N556" s="1516">
        <f>IF(SUM(I556)=SUM(D556),"",SUM(I556)-SUM(D556))</f>
        <v>20.395106306122102</v>
      </c>
      <c r="O556" s="1516">
        <f>IF(SUM(J556)=SUM(E556),"",SUM(J556)-SUM(E556))</f>
        <v>340.3951063061221</v>
      </c>
      <c r="P556" s="1516" t="str">
        <f>IF(SUM(K556)=SUM(F556),"",SUM(K556)-SUM(F556))</f>
        <v/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296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22.833379433295175</v>
      </c>
      <c r="I558" s="1589">
        <f>IF(I$46="","",IF('Exp factors'!$B55="poor",'Exp factors'!$G$55*I$46,SUM(D558)*'Exp factors'!D$55))</f>
        <v>22.833379433295175</v>
      </c>
      <c r="J558" s="1589">
        <f>IF(J$46="","",IF('Exp factors'!$B55="poor",'Exp factors'!$G$55*J$46,SUM(E558)*'Exp factors'!E$55))</f>
        <v>22.833379433295175</v>
      </c>
      <c r="K558" s="1589">
        <f>IF(K$46="","",IF('Exp factors'!$B55="poor",'Exp factors'!$G$55*K$46,SUM(F558)*'Exp factors'!F$55))</f>
        <v>0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295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251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1.1905204609130788E-3</v>
      </c>
      <c r="I560" s="1597">
        <f>IF(I$46=0,"",I558*SUM($D559)/I$46/365/$P$1)</f>
        <v>1.1905204609130788E-3</v>
      </c>
      <c r="J560" s="1597">
        <f>IF(J$46=0,"",J558*SUM($D559)/J$46/365/$P$1)</f>
        <v>1.1905204609130788E-3</v>
      </c>
      <c r="K560" s="1597" t="str">
        <f>IF(K$46=0,"",K558*SUM($D559)/K$46/365/$P$1)</f>
        <v/>
      </c>
      <c r="L560" s="1484"/>
      <c r="M560" s="1537">
        <f>IF(SUM(H560)=SUM(C560),"",SUM(H560)-SUM(C560))</f>
        <v>1.1905204609130788E-3</v>
      </c>
      <c r="N560" s="1537">
        <f>IF(SUM(I560)=SUM(D560),"",SUM(I560)-SUM(D560))</f>
        <v>1.1905204609130788E-3</v>
      </c>
      <c r="O560" s="1537">
        <f>IF(SUM(J560)=SUM(E560),"",SUM(J560)-SUM(E560))</f>
        <v>1.1905204609130788E-3</v>
      </c>
      <c r="P560" s="1537" t="str">
        <f>IF(SUM(K560)=SUM(F560),"",SUM(K560)-SUM(F560))</f>
        <v/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291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290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309.34802628832261</v>
      </c>
      <c r="I562" s="1599">
        <f t="shared" ref="I562:K562" si="63">IF(I$46=0,"",IF($D561="",I558*I561,I558*$D561))</f>
        <v>309.34802628832261</v>
      </c>
      <c r="J562" s="1599">
        <f t="shared" si="63"/>
        <v>309.34802628832261</v>
      </c>
      <c r="K562" s="1599" t="str">
        <f t="shared" si="63"/>
        <v/>
      </c>
      <c r="L562" s="1484"/>
      <c r="M562" s="1516">
        <f>IF(SUM(H562)=SUM(C562),"",SUM(H562)-SUM(C562))</f>
        <v>309.34802628832261</v>
      </c>
      <c r="N562" s="1516">
        <f>IF(SUM(I562)=SUM(D562),"",SUM(I562)-SUM(D562))</f>
        <v>309.34802628832261</v>
      </c>
      <c r="O562" s="1516">
        <f>IF(SUM(J562)=SUM(E562),"",SUM(J562)-SUM(E562))</f>
        <v>309.34802628832261</v>
      </c>
      <c r="P562" s="1516" t="str">
        <f>IF(SUM(K562)=SUM(F562),"",SUM(K562)-SUM(F562))</f>
        <v/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296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20.323337347330725</v>
      </c>
      <c r="I564" s="1589">
        <f>IF(I$46="","",IF('Exp factors'!$B56="poor",'Exp factors'!$G$56*I$46,SUM(D564)*'Exp factors'!D$56))</f>
        <v>20.323337347330725</v>
      </c>
      <c r="J564" s="1589">
        <f>IF(J$46="","",IF('Exp factors'!$B56="poor",'Exp factors'!$G$56*J$46,SUM(E564)*'Exp factors'!E$56))</f>
        <v>20.323337347330725</v>
      </c>
      <c r="K564" s="1589">
        <f>IF(K$46="","",IF('Exp factors'!$B56="poor",'Exp factors'!$G$56*K$46,SUM(F564)*'Exp factors'!F$56))</f>
        <v>0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295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251</v>
      </c>
      <c r="B566" s="1484"/>
      <c r="C566" s="1597">
        <f>IF(SUM(C564)=0,"",C564*C565/C$46/365/$P$1)</f>
        <v>7.5080846824408483E-4</v>
      </c>
      <c r="D566" s="1597">
        <f t="shared" ref="D566:F566" si="64">IF(SUM(D564)=0,"",D564*D565/D$46/365/$P$1)</f>
        <v>1.5016169364881697E-3</v>
      </c>
      <c r="E566" s="1597">
        <f t="shared" si="64"/>
        <v>3.0032338729763393E-3</v>
      </c>
      <c r="F566" s="1597" t="e">
        <f t="shared" si="64"/>
        <v>#VALUE!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 t="str">
        <f>IF(K$46=0,"",K564*SUM($D565)/K$46/365/$P$1)</f>
        <v/>
      </c>
      <c r="L566" s="1484"/>
      <c r="M566" s="1537">
        <f>IF(SUM(H566)=SUM(C566),"",SUM(H566)-SUM(C566))</f>
        <v>1.7923471623154451E-3</v>
      </c>
      <c r="N566" s="1537">
        <f>IF(SUM(I566)=SUM(D566),"",SUM(I566)-SUM(D566))</f>
        <v>1.0415386940713603E-3</v>
      </c>
      <c r="O566" s="1537">
        <f>IF(SUM(J566)=SUM(E566),"",SUM(J566)-SUM(E566))</f>
        <v>-4.6007824241680933E-4</v>
      </c>
      <c r="P566" s="1537" t="e">
        <f>IF(SUM(K566)=SUM(F566),"",SUM(K566)-SUM(F566))</f>
        <v>#VALUE!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291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290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609.70012041992175</v>
      </c>
      <c r="I568" s="1599">
        <f t="shared" ref="I568:K568" si="66">IF(I$46=0,"",IF($D567="",I564*I567,I564*$D567))</f>
        <v>609.70012041992175</v>
      </c>
      <c r="J568" s="1599">
        <f t="shared" si="66"/>
        <v>609.70012041992175</v>
      </c>
      <c r="K568" s="1599" t="str">
        <f t="shared" si="66"/>
        <v/>
      </c>
      <c r="L568" s="1484"/>
      <c r="M568" s="1516">
        <f>IF(SUM(H568)=SUM(C568),"",SUM(H568)-SUM(C568))</f>
        <v>429.70012041992175</v>
      </c>
      <c r="N568" s="1516">
        <f>IF(SUM(I568)=SUM(D568),"",SUM(I568)-SUM(D568))</f>
        <v>249.70012041992175</v>
      </c>
      <c r="O568" s="1516">
        <f>IF(SUM(J568)=SUM(E568),"",SUM(J568)-SUM(E568))</f>
        <v>249.70012041992175</v>
      </c>
      <c r="P568" s="1516">
        <f>IF(SUM(K568)=SUM(F568),"",SUM(K568)-SUM(F568))</f>
        <v>-240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296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21.313007267567905</v>
      </c>
      <c r="I570" s="1589">
        <f>IF(I$46="","",IF('Exp factors'!$B57="poor",'Exp factors'!$G$57*I$46,SUM(D570)*'Exp factors'!D$57))</f>
        <v>21.313007267567905</v>
      </c>
      <c r="J570" s="1589">
        <f>IF(J$46="","",IF('Exp factors'!$B57="poor",'Exp factors'!$G$57*J$46,SUM(E570)*'Exp factors'!E$57))</f>
        <v>21.313007267567905</v>
      </c>
      <c r="K570" s="1589">
        <f>IF(K$46="","",IF('Exp factors'!$B57="poor",'Exp factors'!$G$57*K$46,SUM(F570)*'Exp factors'!F$57))</f>
        <v>0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295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251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 t="str">
        <f>IF(K$46=0,"",K570*SUM($D571)/K$46/365/$P$1)</f>
        <v/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 t="str">
        <f>IF(SUM(K572)=SUM(F572),"",SUM(K572)-SUM(F572))</f>
        <v/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291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290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126.19836789248812</v>
      </c>
      <c r="I574" s="1599">
        <f t="shared" ref="I574:K574" si="69">IF(I$46=0,"",IF($D573="",I570*I573,I570*$D573))</f>
        <v>126.19836789248812</v>
      </c>
      <c r="J574" s="1599">
        <f t="shared" si="69"/>
        <v>126.19836789248812</v>
      </c>
      <c r="K574" s="1599" t="str">
        <f t="shared" si="69"/>
        <v/>
      </c>
      <c r="L574" s="1484"/>
      <c r="M574" s="1516">
        <f>IF(SUM(H574)=SUM(C574),"",SUM(H574)-SUM(C574))</f>
        <v>126.19836789248812</v>
      </c>
      <c r="N574" s="1516">
        <f>IF(SUM(I574)=SUM(D574),"",SUM(I574)-SUM(D574))</f>
        <v>126.19836789248812</v>
      </c>
      <c r="O574" s="1516">
        <f>IF(SUM(J574)=SUM(E574),"",SUM(J574)-SUM(E574))</f>
        <v>126.19836789248812</v>
      </c>
      <c r="P574" s="1516" t="str">
        <f>IF(SUM(K574)=SUM(F574),"",SUM(K574)-SUM(F574))</f>
        <v/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2.4222002745274338</v>
      </c>
      <c r="I575" s="1589">
        <f>IF(I$46="","",IF('Exp factors'!$B58="poor",'Exp factors'!$G$58*I$46/I576,SUM(D575)*'Exp factors'!D$58))</f>
        <v>2.4222002745274338</v>
      </c>
      <c r="J575" s="1589">
        <f>IF(J$46="","",IF('Exp factors'!$B58="poor",'Exp factors'!$G$58*J$46/J576,SUM(E575)*'Exp factors'!E$58))</f>
        <v>2.4222002745274338</v>
      </c>
      <c r="K575" s="1589">
        <f>IF(K$46="","",IF('Exp factors'!$B58="poor",'Exp factors'!$G$58*K$46/K576,SUM(F575)*'Exp factors'!F$58))</f>
        <v>0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292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295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251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1.7428331246525798E-3</v>
      </c>
      <c r="I578" s="1597">
        <f>IF(I$46=0,"",I575*I576*SUM($D577)/I$46/365/$P$1)</f>
        <v>1.7428331246525798E-3</v>
      </c>
      <c r="J578" s="1597">
        <f>IF(J$46=0,"",J575*J576*SUM($D577)/J$46/365/$P$1)</f>
        <v>1.7428331246525798E-3</v>
      </c>
      <c r="K578" s="1597" t="str">
        <f>IF(K$46=0,"",K575*K576*SUM($D577)/K$46/365/$P$1)</f>
        <v/>
      </c>
      <c r="L578" s="1484"/>
      <c r="M578" s="1537">
        <f>IF(SUM(H578)=SUM(C578),"",SUM(H578)-SUM(C578))</f>
        <v>1.7428331246525798E-3</v>
      </c>
      <c r="N578" s="1537">
        <f>IF(SUM(I578)=SUM(D578),"",SUM(I578)-SUM(D578))</f>
        <v>1.7428331246525798E-3</v>
      </c>
      <c r="O578" s="1537">
        <f>IF(SUM(J578)=SUM(E578),"",SUM(J578)-SUM(E578))</f>
        <v>1.7428331246525798E-3</v>
      </c>
      <c r="P578" s="1537" t="str">
        <f>IF(SUM(K578)=SUM(F578),"",SUM(K578)-SUM(F578))</f>
        <v/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291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290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261.5797755928852</v>
      </c>
      <c r="I580" s="1599">
        <f t="shared" ref="I580:K580" si="70">IF(I$46=0,"",I575*I576*I579)</f>
        <v>261.5797755928852</v>
      </c>
      <c r="J580" s="1599">
        <f t="shared" si="70"/>
        <v>261.5797755928852</v>
      </c>
      <c r="K580" s="1599" t="str">
        <f t="shared" si="70"/>
        <v/>
      </c>
      <c r="L580" s="1484"/>
      <c r="M580" s="1516">
        <f>IF(SUM(H580)=SUM(C580),"",SUM(H580)-SUM(C580))</f>
        <v>261.5797755928852</v>
      </c>
      <c r="N580" s="1516">
        <f>IF(SUM(I580)=SUM(D580),"",SUM(I580)-SUM(D580))</f>
        <v>261.5797755928852</v>
      </c>
      <c r="O580" s="1516">
        <f>IF(SUM(J580)=SUM(E580),"",SUM(J580)-SUM(E580))</f>
        <v>261.5797755928852</v>
      </c>
      <c r="P580" s="1516" t="str">
        <f>IF(SUM(K580)=SUM(F580),"",SUM(K580)-SUM(F580))</f>
        <v/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2.1664315886316121</v>
      </c>
      <c r="I581" s="1589">
        <f>IF(I$46="","",IF('Exp factors'!$B59="poor",'Exp factors'!$G$59*I$46/I582,SUM(D581)*'Exp factors'!D$59))</f>
        <v>2.1664315886316121</v>
      </c>
      <c r="J581" s="1589">
        <f>IF(J$46="","",IF('Exp factors'!$B59="poor",'Exp factors'!$G$59*J$46/J582,SUM(E581)*'Exp factors'!E$59))</f>
        <v>2.1664315886316121</v>
      </c>
      <c r="K581" s="1589">
        <f>IF(K$46="","",IF('Exp factors'!$B59="poor",'Exp factors'!$G$59*K$46/K582,SUM(F581)*'Exp factors'!F$59))</f>
        <v>0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292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295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251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 t="str">
        <f>IF(K$46=0,"",K581*K582*SUM($D583)/K$46/365/$P$1)</f>
        <v/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 t="str">
        <f>IF(SUM(K584)=SUM(F584),"",SUM(K584)-SUM(F584))</f>
        <v/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291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290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1516.6019772900802</v>
      </c>
      <c r="I586" s="1599">
        <f t="shared" ref="I586" si="71">IF(I$46=0,"",I581*I582*I585)</f>
        <v>1516.6019772900802</v>
      </c>
      <c r="J586" s="1599">
        <f t="shared" ref="J586" si="72">IF(J$46=0,"",J581*J582*J585)</f>
        <v>1516.6019772900802</v>
      </c>
      <c r="K586" s="1599" t="str">
        <f t="shared" ref="K586" si="73">IF(K$46=0,"",K581*K582*K585)</f>
        <v/>
      </c>
      <c r="L586" s="1484"/>
      <c r="M586" s="1516">
        <f>IF(SUM(H586)=SUM(C586),"",SUM(H586)-SUM(C586))</f>
        <v>1516.6019772900802</v>
      </c>
      <c r="N586" s="1516">
        <f>IF(SUM(I586)=SUM(D586),"",SUM(I586)-SUM(D586))</f>
        <v>1516.6019772900802</v>
      </c>
      <c r="O586" s="1516">
        <f>IF(SUM(J586)=SUM(E586),"",SUM(J586)-SUM(E586))</f>
        <v>1516.6019772900802</v>
      </c>
      <c r="P586" s="1516" t="str">
        <f>IF(SUM(K586)=SUM(F586),"",SUM(K586)-SUM(F586))</f>
        <v/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0.17771750027200886</v>
      </c>
      <c r="I587" s="1589">
        <f>IF(I$46="","",IF('Exp factors'!$B60="poor",'Exp factors'!$G$60*I$46/I588,SUM(D587)*'Exp factors'!D$60))</f>
        <v>0.17771750027200886</v>
      </c>
      <c r="J587" s="1589">
        <f>IF(J$46="","",IF('Exp factors'!$B60="poor",'Exp factors'!$G$60*J$46/J588,SUM(E587)*'Exp factors'!E$60))</f>
        <v>0.17771750027200886</v>
      </c>
      <c r="K587" s="1589">
        <f>IF(K$46="","",IF('Exp factors'!$B60="poor",'Exp factors'!$G$60*K$46/K588,SUM(F587)*'Exp factors'!F$60))</f>
        <v>0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292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295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251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 t="str">
        <f>IF(K$46=0,"",K587*K588*SUM($D589)/K$46/365/$P$1)</f>
        <v/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 t="str">
        <f>IF(SUM(K590)=SUM(F590),"",SUM(K590)-SUM(F590))</f>
        <v/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291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290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183.84125991993594</v>
      </c>
      <c r="I592" s="1599">
        <f t="shared" ref="I592" si="74">IF(I$46=0,"",I587*I588*I591)</f>
        <v>183.84125991993594</v>
      </c>
      <c r="J592" s="1599">
        <f t="shared" ref="J592" si="75">IF(J$46=0,"",J587*J588*J591)</f>
        <v>183.84125991993594</v>
      </c>
      <c r="K592" s="1599" t="str">
        <f t="shared" ref="K592" si="76">IF(K$46=0,"",K587*K588*K591)</f>
        <v/>
      </c>
      <c r="L592" s="1484"/>
      <c r="M592" s="1516">
        <f>IF(SUM(H592)=SUM(C592),"",SUM(H592)-SUM(C592))</f>
        <v>183.84125991993594</v>
      </c>
      <c r="N592" s="1516">
        <f>IF(SUM(I592)=SUM(D592),"",SUM(I592)-SUM(D592))</f>
        <v>183.84125991993594</v>
      </c>
      <c r="O592" s="1516">
        <f>IF(SUM(J592)=SUM(E592),"",SUM(J592)-SUM(E592))</f>
        <v>183.84125991993594</v>
      </c>
      <c r="P592" s="1516" t="str">
        <f>IF(SUM(K592)=SUM(F592),"",SUM(K592)-SUM(F592))</f>
        <v/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296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292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295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251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 t="str">
        <f>IF(K$46=0,"",K594*K595*SUM($D596)/K$46/365/$P$1)</f>
        <v/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291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290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 t="str">
        <f>IF(K$46=0,"",K594*K595*SUM($D598))</f>
        <v/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296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2.8350764231900429</v>
      </c>
      <c r="I601" s="1589">
        <f>IF(I$46="","",IF('Exp factors'!$B63="poor",'Exp factors'!$G$63*I$46,SUM(D601)*'Exp factors'!D$63))</f>
        <v>2.8350764231900429</v>
      </c>
      <c r="J601" s="1589">
        <f>IF(J$46="","",IF('Exp factors'!$B63="poor",'Exp factors'!$G$63*J$46,SUM(E601)*'Exp factors'!E$63))</f>
        <v>2.8350764231900429</v>
      </c>
      <c r="K601" s="1589">
        <f>IF(K$46="","",IF('Exp factors'!$B63="poor",'Exp factors'!$G$63*K$46,SUM(F601)*'Exp factors'!F$63))</f>
        <v>0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295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251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1.6008841220431973E-3</v>
      </c>
      <c r="I603" s="1597">
        <f>IF(OR(I$46=0,I601=""),"",I601*SUM($D602)/I$46/365/$P$1)</f>
        <v>1.6008841220431973E-3</v>
      </c>
      <c r="J603" s="1597">
        <f>IF(OR(J$46=0,J601=""),"",J601*SUM($D602)/J$46/365/$P$1)</f>
        <v>1.6008841220431973E-3</v>
      </c>
      <c r="K603" s="1597" t="str">
        <f>IF(OR(K$46=0,K601=""),"",K601*SUM($D602)/K$46/365/$P$1)</f>
        <v/>
      </c>
      <c r="L603" s="1484"/>
      <c r="M603" s="1537">
        <f>IF(SUM(H603)=SUM(C603),"",SUM(H603)-SUM(C603))</f>
        <v>1.6008841220431973E-3</v>
      </c>
      <c r="N603" s="1537">
        <f>IF(SUM(I603)=SUM(D603),"",SUM(I603)-SUM(D603))</f>
        <v>1.6008841220431973E-3</v>
      </c>
      <c r="O603" s="1537">
        <f>IF(SUM(J603)=SUM(E603),"",SUM(J603)-SUM(E603))</f>
        <v>1.6008841220431973E-3</v>
      </c>
      <c r="P603" s="1537" t="str">
        <f>IF(SUM(K603)=SUM(F603),"",SUM(K603)-SUM(F603))</f>
        <v/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291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290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139.18771352517885</v>
      </c>
      <c r="I605" s="1599">
        <f t="shared" ref="I605:K605" si="77">IF(I$46=0,"",IF($D604="",I601*I604,I601*$D604))</f>
        <v>139.18771352517885</v>
      </c>
      <c r="J605" s="1599">
        <f t="shared" si="77"/>
        <v>139.18771352517885</v>
      </c>
      <c r="K605" s="1599" t="str">
        <f t="shared" si="77"/>
        <v/>
      </c>
      <c r="L605" s="1484"/>
      <c r="M605" s="1516">
        <f>IF(SUM(H605)=SUM(C605),"",SUM(H605)-SUM(C605))</f>
        <v>139.18771352517885</v>
      </c>
      <c r="N605" s="1516">
        <f>IF(SUM(I605)=SUM(D605),"",SUM(I605)-SUM(D605))</f>
        <v>139.18771352517885</v>
      </c>
      <c r="O605" s="1516">
        <f>IF(SUM(J605)=SUM(E605),"",SUM(J605)-SUM(E605))</f>
        <v>139.18771352517885</v>
      </c>
      <c r="P605" s="1516" t="str">
        <f>IF(SUM(K605)=SUM(F605),"",SUM(K605)-SUM(F605))</f>
        <v/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296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5.1752235350863574</v>
      </c>
      <c r="I607" s="1589">
        <f>IF(I$46="","",IF('Exp factors'!$B64="poor",'Exp factors'!$G$64*I$46,SUM(D607)*'Exp factors'!D$64))</f>
        <v>5.1752235350863574</v>
      </c>
      <c r="J607" s="1589">
        <f>IF(J$46="","",IF('Exp factors'!$B64="poor",'Exp factors'!$G$64*J$46,SUM(E607)*'Exp factors'!E$64))</f>
        <v>5.1752235350863574</v>
      </c>
      <c r="K607" s="1589">
        <f>IF(K$46="","",IF('Exp factors'!$B64="poor",'Exp factors'!$G$64*K$46,SUM(F607)*'Exp factors'!F$64))</f>
        <v>0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295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251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 t="str">
        <f>IF(OR(K$46=0,K607=""),"",K607*SUM($D608)/K$46/365/$P$1)</f>
        <v/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 t="str">
        <f>IF(SUM(K609)=SUM(F609),"",SUM(K609)-SUM(F609))</f>
        <v/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291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290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161.27290341212861</v>
      </c>
      <c r="I611" s="1599">
        <f t="shared" ref="I611:K611" si="78">IF(I$46=0,"",IF($D610="",I607*I610,I607*$D610))</f>
        <v>161.27290341212861</v>
      </c>
      <c r="J611" s="1599">
        <f t="shared" si="78"/>
        <v>161.27290341212861</v>
      </c>
      <c r="K611" s="1599" t="str">
        <f t="shared" si="78"/>
        <v/>
      </c>
      <c r="L611" s="1484"/>
      <c r="M611" s="1516">
        <f>IF(SUM(H611)=SUM(C611),"",SUM(H611)-SUM(C611))</f>
        <v>161.27290341212861</v>
      </c>
      <c r="N611" s="1516">
        <f>IF(SUM(I611)=SUM(D611),"",SUM(I611)-SUM(D611))</f>
        <v>161.27290341212861</v>
      </c>
      <c r="O611" s="1516">
        <f>IF(SUM(J611)=SUM(E611),"",SUM(J611)-SUM(E611))</f>
        <v>161.27290341212861</v>
      </c>
      <c r="P611" s="1516" t="str">
        <f>IF(SUM(K611)=SUM(F611),"",SUM(K611)-SUM(F611))</f>
        <v/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296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295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251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 t="str">
        <f>IF(OR(K$46=0,K613=""),"",K613*SUM($D614)/K$46/365/$P$1)</f>
        <v/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291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290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 t="str">
        <f t="shared" si="80"/>
        <v/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296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75.488824116550262</v>
      </c>
      <c r="I619" s="1589">
        <f>IF(I$46="","",IF('Exp factors'!$B43="poor",'Exp factors'!$G$43*I$46,SUM(D619)*'Exp factors'!D$43))</f>
        <v>75.488824116550262</v>
      </c>
      <c r="J619" s="1589">
        <f>IF(J$46="","",IF('Exp factors'!$B43="poor",'Exp factors'!$G$43*J$46,SUM(E619)*'Exp factors'!E$43))</f>
        <v>75.488824116550262</v>
      </c>
      <c r="K619" s="1589">
        <f>IF(K$46="","",IF('Exp factors'!$B43="poor",'Exp factors'!$G$43*K$46,SUM(F619)*'Exp factors'!F$43))</f>
        <v>0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295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251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8.4622877826154557E-3</v>
      </c>
      <c r="I621" s="1597">
        <f>IF(OR(I$46=0,I619=""),"",I619*SUM($D620)/I$46/365/$P$1)</f>
        <v>8.4622877826154557E-3</v>
      </c>
      <c r="J621" s="1597">
        <f>IF(OR(J$46=0,J619=""),"",J619*SUM($D620)/J$46/365/$P$1)</f>
        <v>8.4622877826154557E-3</v>
      </c>
      <c r="K621" s="1597" t="str">
        <f>IF(OR(K$46=0,K619=""),"",K619*SUM($D620)/K$46/365/$P$1)</f>
        <v/>
      </c>
      <c r="L621" s="1484"/>
      <c r="M621" s="1537">
        <f>IF(SUM(H621)=SUM(C621),"",SUM(H621)-SUM(C621))</f>
        <v>8.4622877826154557E-3</v>
      </c>
      <c r="N621" s="1537">
        <f>IF(SUM(I621)=SUM(D621),"",SUM(I621)-SUM(D621))</f>
        <v>8.4622877826154557E-3</v>
      </c>
      <c r="O621" s="1537">
        <f>IF(SUM(J621)=SUM(E621),"",SUM(J621)-SUM(E621))</f>
        <v>8.4622877826154557E-3</v>
      </c>
      <c r="P621" s="1537" t="str">
        <f>IF(SUM(K621)=SUM(F621),"",SUM(K621)-SUM(F621))</f>
        <v/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291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290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990.65077542491235</v>
      </c>
      <c r="I623" s="1599">
        <f t="shared" ref="I623:K623" si="81">IF(I$46=0,"",IF($D622="",I619*I622,I619*$D622))</f>
        <v>990.65077542491235</v>
      </c>
      <c r="J623" s="1599">
        <f t="shared" si="81"/>
        <v>990.65077542491235</v>
      </c>
      <c r="K623" s="1599" t="str">
        <f t="shared" si="81"/>
        <v/>
      </c>
      <c r="L623" s="1484"/>
      <c r="M623" s="1516">
        <f>IF(SUM(H623)=SUM(C623),"",SUM(H623)-SUM(C623))</f>
        <v>990.65077542491235</v>
      </c>
      <c r="N623" s="1516">
        <f>IF(SUM(I623)=SUM(D623),"",SUM(I623)-SUM(D623))</f>
        <v>990.65077542491235</v>
      </c>
      <c r="O623" s="1516">
        <f>IF(SUM(J623)=SUM(E623),"",SUM(J623)-SUM(E623))</f>
        <v>990.65077542491235</v>
      </c>
      <c r="P623" s="1516" t="str">
        <f>IF(SUM(K623)=SUM(F623),"",SUM(K623)-SUM(F623))</f>
        <v/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296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295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251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 t="str">
        <f>IF(OR(K$46=0,K625=""),"",K625*SUM($D626)/K$46/365/$P$1)</f>
        <v/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291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290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 t="str">
        <f>IF(K$46=0,"",IF($D628="",K625*[1]ExpFactors!$H$66,K625*$D628))</f>
        <v/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296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>
        <f>IF(Data!BY631="","",Data!BY631)</f>
        <v>120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295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251</v>
      </c>
      <c r="B633" s="1484"/>
      <c r="C633" s="1586">
        <f>IF(C631="","",C631*C632/C$46/365/$P$1)</f>
        <v>0.10824155417185553</v>
      </c>
      <c r="D633" s="1586">
        <f>IF(D631="","",D631*D632/D$46/365/$P$1)</f>
        <v>0.10824155417185553</v>
      </c>
      <c r="E633" s="1586">
        <f>IF(E631="","",E631*E632/E$46/365/$P$1)</f>
        <v>0.10824155417185553</v>
      </c>
      <c r="F633" s="1586" t="e">
        <f>IF(F631="","",F631*F632/F$46/365/$P$1)</f>
        <v>#VALUE!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 t="str">
        <f>IF(OR(K$46=0,K631=""),"",K631*SUM($D632)/K$46/365/$P$1)</f>
        <v/>
      </c>
      <c r="L633" s="1484"/>
      <c r="M633" s="1537">
        <f>IF(SUM(H633)=SUM(C633),"",SUM(H633)-SUM(C633))</f>
        <v>-0.10824155417185553</v>
      </c>
      <c r="N633" s="1537">
        <f>IF(SUM(I633)=SUM(D633),"",SUM(I633)-SUM(D633))</f>
        <v>-0.10824155417185553</v>
      </c>
      <c r="O633" s="1537">
        <f>IF(SUM(J633)=SUM(E633),"",SUM(J633)-SUM(E633))</f>
        <v>-0.10824155417185553</v>
      </c>
      <c r="P633" s="1537" t="e">
        <f>IF(SUM(K633)=SUM(F633),"",SUM(K633)-SUM(F633))</f>
        <v>#VALUE!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291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290</v>
      </c>
      <c r="B635" s="1484"/>
      <c r="C635" s="1532">
        <f>IF(C634="","",C631*C634)</f>
        <v>840</v>
      </c>
      <c r="D635" s="1532">
        <f>IF(D634="","",D631*D634)</f>
        <v>840</v>
      </c>
      <c r="E635" s="1532">
        <f>IF(E634="","",E631*E634)</f>
        <v>960</v>
      </c>
      <c r="F635" s="1532">
        <f>IF(F634="","",F631*F634)</f>
        <v>960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 t="str">
        <f t="shared" si="82"/>
        <v/>
      </c>
      <c r="L635" s="1484"/>
      <c r="M635" s="1516">
        <f>IF(SUM(H635)=SUM(C635),"",SUM(H635)-SUM(C635))</f>
        <v>-840</v>
      </c>
      <c r="N635" s="1516">
        <f>IF(SUM(I635)=SUM(D635),"",SUM(I635)-SUM(D635))</f>
        <v>-840</v>
      </c>
      <c r="O635" s="1516">
        <f>IF(SUM(J635)=SUM(E635),"",SUM(J635)-SUM(E635))</f>
        <v>-960</v>
      </c>
      <c r="P635" s="1516">
        <f>IF(SUM(K635)=SUM(F635),"",SUM(K635)-SUM(F635))</f>
        <v>-960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296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292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295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251</v>
      </c>
      <c r="B640" s="1484"/>
      <c r="C640" s="1407">
        <f>'Data 4'!BV73</f>
        <v>4.2420678455790777E-2</v>
      </c>
      <c r="D640" s="1407">
        <f>'Data 4'!BW73</f>
        <v>1.944281095890411E-2</v>
      </c>
      <c r="E640" s="1407">
        <f>'Data 4'!BX73</f>
        <v>2.1210339227895388E-2</v>
      </c>
      <c r="F640" s="1407" t="e">
        <f>'Data 4'!BY73</f>
        <v>#VALUE!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 t="str">
        <f>IF(K$46=0,"",K637*K638*SUM($D639)/K$46/365/$P$1)</f>
        <v/>
      </c>
      <c r="L640" s="1496"/>
      <c r="M640" s="1537">
        <f>IF(SUM(H640)=SUM(C640),"",SUM(H640)-SUM(C640))</f>
        <v>-4.2420678455790777E-2</v>
      </c>
      <c r="N640" s="1537">
        <f>IF(SUM(I640)=SUM(D640),"",SUM(I640)-SUM(D640))</f>
        <v>-1.944281095890411E-2</v>
      </c>
      <c r="O640" s="1537">
        <f>IF(SUM(J640)=SUM(E640),"",SUM(J640)-SUM(E640))</f>
        <v>-2.1210339227895388E-2</v>
      </c>
      <c r="P640" s="1537" t="e">
        <f>IF(SUM(K640)=SUM(F640),"",SUM(K640)-SUM(F640))</f>
        <v>#VALUE!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291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290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 t="str">
        <f>IF(K$46=0,"",IF($D641="",K637*K638*[1]ExpFactors!$H$69,K637*K638*$D641))</f>
        <v/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298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300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301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287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302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251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300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301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287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302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251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300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301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287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302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251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287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251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306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3.5</v>
      </c>
      <c r="D666" s="1497">
        <f>IF(Data!BW666="","",Data!BW666)</f>
        <v>4</v>
      </c>
      <c r="E666" s="1497">
        <f>IF(Data!BX666="","",Data!BX666)</f>
        <v>3.5</v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251</v>
      </c>
      <c r="B667" s="1484"/>
      <c r="C667" s="1536">
        <f>IF(C666="","",C666/C$46*8/12*5/7*0.5)</f>
        <v>0.16666666666666666</v>
      </c>
      <c r="D667" s="1536">
        <f>IF(D666="","",D666/D$46*8/12*5/7*0.5)</f>
        <v>0.19047619047619047</v>
      </c>
      <c r="E667" s="1536">
        <f>IF(E666="","",E666/E$46*8/12*5/7*0.5)</f>
        <v>0.16666666666666666</v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292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251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292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251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292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251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296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292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295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251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296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292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295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251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296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292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295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251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296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292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295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251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296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292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295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251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316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300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301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287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318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319</v>
      </c>
      <c r="B708" s="1611"/>
      <c r="C708" s="1532">
        <f>IF(Data!BV708="","",Data!BV708)</f>
        <v>760</v>
      </c>
      <c r="D708" s="1532">
        <f>IF(Data!BW708="","",Data!BW708)</f>
        <v>2760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760</v>
      </c>
      <c r="I708" s="1609">
        <f>IF(D708="","",D708*'Exp factors'!D$28)</f>
        <v>2760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300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301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287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318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319</v>
      </c>
      <c r="B714" s="1611"/>
      <c r="C714" s="1532">
        <f>IF(Data!BV714="","",Data!BV714)</f>
        <v>940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940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300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301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287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318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319</v>
      </c>
      <c r="B720" s="1611"/>
      <c r="C720" s="1532">
        <f>IF(Data!BV720="","",Data!BV720)</f>
        <v>4800</v>
      </c>
      <c r="D720" s="1532">
        <f>IF(Data!BW720="","",Data!BW720)</f>
        <v>2200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4800</v>
      </c>
      <c r="I720" s="1609">
        <f>IF(D720="","",D720*'Exp factors'!D$28)</f>
        <v>2200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287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12</v>
      </c>
      <c r="F722" s="1497">
        <f>IF(Data!BY722="","",Data!BY722)</f>
        <v>12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12</v>
      </c>
      <c r="K722" s="1609">
        <f t="shared" si="103"/>
        <v>12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323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1600</v>
      </c>
      <c r="F723" s="1497">
        <f>IF(Data!BY723="","",Data!BY723)</f>
        <v>6300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1600</v>
      </c>
      <c r="K723" s="1609">
        <f t="shared" si="103"/>
        <v>6300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319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19200</v>
      </c>
      <c r="F724" s="1516">
        <f>IF(SUM(F721)=0,"",F721*F722*F723)</f>
        <v>75600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19200</v>
      </c>
      <c r="K724" s="1616">
        <f t="shared" si="104"/>
        <v>75600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>
        <f>IF(Data!BX725="","",Data!BX725)</f>
        <v>12</v>
      </c>
      <c r="F725" s="1497">
        <f>IF(Data!BY725="","",Data!BY725)</f>
        <v>12</v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>
        <f>IF(E725="","",E725*'Exp factors'!E$32)</f>
        <v>12</v>
      </c>
      <c r="K725" s="1609">
        <f>IF(F725="","",F725*'Exp factors'!F$32)</f>
        <v>12</v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325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>
        <f>IF(Data!BX726="","",Data!BX726)</f>
        <v>1000</v>
      </c>
      <c r="F726" s="1497">
        <f>IF(Data!BY726="","",Data!BY726)</f>
        <v>750</v>
      </c>
      <c r="G726" s="1486"/>
      <c r="H726" s="1609" t="str">
        <f>IF(C726&gt;0,C726,"")</f>
        <v/>
      </c>
      <c r="I726" s="1609" t="str">
        <f>IF(D726&gt;0,D726,"")</f>
        <v/>
      </c>
      <c r="J726" s="1609">
        <f>IF(E726&gt;0,E726,"")</f>
        <v>1000</v>
      </c>
      <c r="K726" s="1609">
        <f>IF(F726&gt;0,F726,"")</f>
        <v>750</v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319</v>
      </c>
      <c r="B727" s="1611"/>
      <c r="C727" s="1507" t="str">
        <f>IF(SUM(C725)=0,"",C725*C726)</f>
        <v/>
      </c>
      <c r="D727" s="1507" t="str">
        <f>IF(SUM(D725)=0,"",D725*D726)</f>
        <v/>
      </c>
      <c r="E727" s="1507">
        <f>IF(SUM(E725)=0,"",E725*E726)</f>
        <v>12000</v>
      </c>
      <c r="F727" s="1507">
        <f>IF(SUM(F725)=0,"",F725*F726)</f>
        <v>9000</v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>
        <f t="shared" si="105"/>
        <v>12000</v>
      </c>
      <c r="K727" s="1507">
        <f t="shared" si="105"/>
        <v>9000</v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>
        <f>IF(J727="","",SUM(J727)-SUM(E727))</f>
        <v>0</v>
      </c>
      <c r="P727" s="1507">
        <f>IF(K727="","",SUM(K727)-SUM(F727))</f>
        <v>0</v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301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287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318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319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 (conservancies, etc.)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 t="str">
        <f>IF(Data!BX733="","",Data!BX733)</f>
        <v/>
      </c>
      <c r="F733" s="1497" t="str">
        <f>IF(Data!BY733="","",Data!BY733)</f>
        <v/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 t="str">
        <f>IF(E733="","",E733*'Exp factors'!E$34)</f>
        <v/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301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 t="str">
        <f>IF(Data!BX734="","",Data!BX734)</f>
        <v/>
      </c>
      <c r="F734" s="1497" t="str">
        <f>IF(Data!BY734="","",Data!BY734)</f>
        <v/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 t="str">
        <f t="shared" si="107"/>
        <v/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287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 t="str">
        <f>IF(Data!BX735="","",Data!BX735)</f>
        <v/>
      </c>
      <c r="F735" s="1497" t="str">
        <f>IF(Data!BY735="","",Data!BY735)</f>
        <v/>
      </c>
      <c r="G735" s="1484"/>
      <c r="H735" s="1609" t="str">
        <f t="shared" si="107"/>
        <v/>
      </c>
      <c r="I735" s="1609" t="str">
        <f t="shared" si="107"/>
        <v/>
      </c>
      <c r="J735" s="1609" t="str">
        <f t="shared" si="107"/>
        <v/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318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 t="str">
        <f>IF(Data!BX736="","",Data!BX736)</f>
        <v/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319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 t="str">
        <f>IF(SUM(E734)=0,"",E733*E734*E735*E736)</f>
        <v/>
      </c>
      <c r="F737" s="1516" t="str">
        <f>IF(SUM(F734)=0,"",F733*F734*F735*F736)</f>
        <v/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 t="str">
        <f>IF(J734="","",J733*J734*J735*E736)</f>
        <v/>
      </c>
      <c r="K737" s="1516" t="str">
        <f>IF(K734="","",K733*K734*K735*F736)</f>
        <v/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 t="str">
        <f>IF(J737="","",SUM(J737)-SUM(E737))</f>
        <v/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300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301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287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318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319</v>
      </c>
      <c r="B743" s="1611"/>
      <c r="C743" s="1532" t="e">
        <f>IF(Data!BV743="","",Data!BV743)</f>
        <v>#DIV/0!</v>
      </c>
      <c r="D743" s="1532" t="e">
        <f>IF(Data!BW743="","",Data!BW743)</f>
        <v>#DIV/0!</v>
      </c>
      <c r="E743" s="1532" t="e">
        <f>IF(Data!BX743="","",Data!BX743)</f>
        <v>#DIV/0!</v>
      </c>
      <c r="F743" s="1532" t="e">
        <f>IF(Data!BY743="","",Data!BY743)</f>
        <v>#DIV/0!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300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301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287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318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319</v>
      </c>
      <c r="B749" s="1611"/>
      <c r="C749" s="1532">
        <f>IF(Data!BV749="","",Data!BV749)</f>
        <v>0</v>
      </c>
      <c r="D749" s="1532">
        <f>IF(Data!BW749="","",Data!BW749)</f>
        <v>14916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300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301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287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318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319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301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287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332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319</v>
      </c>
      <c r="B760" s="1620"/>
      <c r="C760" s="1532">
        <f>IF(Data!BV760="","",Data!BV760)</f>
        <v>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62700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301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>
        <f>IF(Data!BY762="","",Data!BY762)</f>
        <v>1</v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287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>
        <f>IF(Data!BY763="","",Data!BY763)</f>
        <v>12</v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318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>
        <f>IF(Data!BY764="","",Data!BY764)</f>
        <v>1420</v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>
        <f t="shared" si="112"/>
        <v>1420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319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>
        <f>IF(SUM(F762)=0,"",F762*F763*F764)</f>
        <v>17040</v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>
        <f>IF(K762="","",K762*K763*K764)</f>
        <v>17040</v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301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287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318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319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334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200</v>
      </c>
      <c r="I772" s="1589">
        <f>IF(I$46="","",IF('Exp factors'!$B71="poor",'Exp factors'!$G$71*I$46,SUM(D772)*'Exp factors'!D$71))</f>
        <v>200</v>
      </c>
      <c r="J772" s="1589">
        <f>IF(J$46="","",IF('Exp factors'!$B71="poor",'Exp factors'!$G$71*J$46,SUM(E772)*'Exp factors'!E$71))</f>
        <v>200</v>
      </c>
      <c r="K772" s="1589">
        <f>IF(K$46="","",IF('Exp factors'!$B71="poor",'Exp factors'!$G$71*K$46,SUM(F772)*'Exp factors'!F$71))</f>
        <v>0</v>
      </c>
      <c r="L772" s="1622"/>
      <c r="M772" s="1623">
        <f t="shared" ref="M772:P776" si="113">IF(H772="","",SUM(H772)-SUM(C772))</f>
        <v>-2</v>
      </c>
      <c r="N772" s="1623">
        <f t="shared" si="113"/>
        <v>-16</v>
      </c>
      <c r="O772" s="1623">
        <f t="shared" si="113"/>
        <v>-16</v>
      </c>
      <c r="P772" s="1623">
        <f t="shared" si="113"/>
        <v>-220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75</v>
      </c>
      <c r="I773" s="1589">
        <f>IF(I$46="","",IF('Exp factors'!$B72="poor",'Exp factors'!$G$72*I$46,SUM(D773)*'Exp factors'!D$72))</f>
        <v>75</v>
      </c>
      <c r="J773" s="1589">
        <f>IF(J$46="","",IF('Exp factors'!$B72="poor",'Exp factors'!$G$72*J$46,SUM(E773)*'Exp factors'!E$72))</f>
        <v>75</v>
      </c>
      <c r="K773" s="1589">
        <f>IF(K$46="","",IF('Exp factors'!$B72="poor",'Exp factors'!$G$72*K$46,SUM(F773)*'Exp factors'!F$72))</f>
        <v>0</v>
      </c>
      <c r="L773" s="1622"/>
      <c r="M773" s="1623">
        <f t="shared" si="113"/>
        <v>3</v>
      </c>
      <c r="N773" s="1623">
        <f t="shared" si="113"/>
        <v>15</v>
      </c>
      <c r="O773" s="1623">
        <f t="shared" si="113"/>
        <v>-12</v>
      </c>
      <c r="P773" s="1623">
        <f t="shared" si="113"/>
        <v>-70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500</v>
      </c>
      <c r="I774" s="1589">
        <f>IF(I$46="","",IF('Exp factors'!$B73="poor",'Exp factors'!$G$73*I$46,SUM(D774)*'Exp factors'!D$73))</f>
        <v>500</v>
      </c>
      <c r="J774" s="1589">
        <f>IF(J$46="","",IF('Exp factors'!$B73="poor",'Exp factors'!$G$73*J$46,SUM(E774)*'Exp factors'!E$73))</f>
        <v>500</v>
      </c>
      <c r="K774" s="1589">
        <f>IF(K$46="","",IF('Exp factors'!$B73="poor",'Exp factors'!$G$73*K$46,SUM(F774)*'Exp factors'!F$73))</f>
        <v>0</v>
      </c>
      <c r="L774" s="1622"/>
      <c r="M774" s="1623">
        <f t="shared" si="113"/>
        <v>260</v>
      </c>
      <c r="N774" s="1623">
        <f t="shared" si="113"/>
        <v>44</v>
      </c>
      <c r="O774" s="1623">
        <f t="shared" si="113"/>
        <v>73</v>
      </c>
      <c r="P774" s="1623">
        <f t="shared" si="113"/>
        <v>-750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500</v>
      </c>
      <c r="I775" s="1589">
        <f>IF(I$46="","",IF('Exp factors'!$B74="poor",'Exp factors'!$G$74*I$46,SUM(D775)*'Exp factors'!D$74))</f>
        <v>500</v>
      </c>
      <c r="J775" s="1589">
        <f>IF(J$46="","",IF('Exp factors'!$B74="poor",'Exp factors'!$G$74*J$46,SUM(E775)*'Exp factors'!E$74))</f>
        <v>500</v>
      </c>
      <c r="K775" s="1589">
        <f>IF(K$46="","",IF('Exp factors'!$B74="poor",'Exp factors'!$G$74*K$46,SUM(F775)*'Exp factors'!F$74))</f>
        <v>0</v>
      </c>
      <c r="L775" s="1622"/>
      <c r="M775" s="1623">
        <f t="shared" si="113"/>
        <v>140</v>
      </c>
      <c r="N775" s="1623">
        <f t="shared" si="113"/>
        <v>-700</v>
      </c>
      <c r="O775" s="1623">
        <f t="shared" si="113"/>
        <v>-2350</v>
      </c>
      <c r="P775" s="1623">
        <f t="shared" si="113"/>
        <v>-2016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286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83.333333333333343</v>
      </c>
      <c r="I778" s="1589">
        <f>IF(I$46="","",IF('Exp factors'!$B90="poor",'Exp factors'!$G$90*I$46,SUM(D778)*'Exp factors'!D$90))</f>
        <v>83.333333333333343</v>
      </c>
      <c r="J778" s="1589">
        <f>IF(J$46="","",IF('Exp factors'!$B90="poor",'Exp factors'!$G$90*J$46,SUM(E778)*'Exp factors'!E$90))</f>
        <v>83.333333333333343</v>
      </c>
      <c r="K778" s="1589">
        <f>IF(K$46="","",IF('Exp factors'!$B90="poor",'Exp factors'!$G$90*K$46,SUM(F778)*'Exp factors'!F$90))</f>
        <v>0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287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342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290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1000.0000000000001</v>
      </c>
      <c r="I781" s="1507">
        <f>IF(I779=0,"",I778*I779*D780)</f>
        <v>1000.0000000000001</v>
      </c>
      <c r="J781" s="1507">
        <f>IF(J779=0,"",J778*J779*E780)</f>
        <v>1000.0000000000001</v>
      </c>
      <c r="K781" s="1507">
        <f>IF(K779=0,"",K778*K779*F780)</f>
        <v>0</v>
      </c>
      <c r="L781" s="1625"/>
      <c r="M781" s="1623">
        <f t="shared" ref="M781:P785" si="114">IF(H781="","",SUM(H781)-SUM(C781))</f>
        <v>1000.0000000000001</v>
      </c>
      <c r="N781" s="1623">
        <f t="shared" si="114"/>
        <v>1000.0000000000001</v>
      </c>
      <c r="O781" s="1623">
        <f t="shared" si="114"/>
        <v>1000.0000000000001</v>
      </c>
      <c r="P781" s="1623">
        <f t="shared" si="114"/>
        <v>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1000</v>
      </c>
      <c r="I782" s="1589">
        <f>IF(I$46="","",IF('Exp factors'!$B76="poor",'Exp factors'!$G$76*I$46,SUM(D782)*'Exp factors'!D$76))</f>
        <v>1000</v>
      </c>
      <c r="J782" s="1589">
        <f>IF(J$46="","",IF('Exp factors'!$B76="poor",'Exp factors'!$G$76*J$46,SUM(E782)*'Exp factors'!E$76))</f>
        <v>1000</v>
      </c>
      <c r="K782" s="1589">
        <f>IF(K$46="","",IF('Exp factors'!$B76="poor",'Exp factors'!$G$76*K$46,SUM(F782)*'Exp factors'!F$76))</f>
        <v>0</v>
      </c>
      <c r="L782" s="1622"/>
      <c r="M782" s="1623">
        <f t="shared" si="114"/>
        <v>1000</v>
      </c>
      <c r="N782" s="1623">
        <f t="shared" si="114"/>
        <v>-67</v>
      </c>
      <c r="O782" s="1623">
        <f t="shared" si="114"/>
        <v>-2200</v>
      </c>
      <c r="P782" s="1623">
        <f t="shared" si="114"/>
        <v>-1125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286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287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342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290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750</v>
      </c>
      <c r="I799" s="1589">
        <f>IF(I$46="","",IF('Exp factors'!$B93="poor",'Exp factors'!$G$93*I$46,SUM(D799)*'Exp factors'!D$93))</f>
        <v>750</v>
      </c>
      <c r="J799" s="1589">
        <f>IF(J$46="","",IF('Exp factors'!$B93="poor",'Exp factors'!$G$93*J$46,SUM(E799)*'Exp factors'!E$93))</f>
        <v>750</v>
      </c>
      <c r="K799" s="1589">
        <f>IF(K$46="","",IF('Exp factors'!$B93="poor",'Exp factors'!$G$93*K$46,SUM(F799)*'Exp factors'!F$93))</f>
        <v>0</v>
      </c>
      <c r="L799" s="1626"/>
      <c r="M799" s="1623">
        <f t="shared" si="115"/>
        <v>-338</v>
      </c>
      <c r="N799" s="1623">
        <f t="shared" si="116"/>
        <v>-2225</v>
      </c>
      <c r="O799" s="1623">
        <f t="shared" si="116"/>
        <v>-2750</v>
      </c>
      <c r="P799" s="1623">
        <f t="shared" si="116"/>
        <v>-1731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350</v>
      </c>
      <c r="I800" s="1589">
        <f>IF(I$46="","",IF('Exp factors'!$B94="poor",'Exp factors'!$G$94*I$46,SUM(D800)*'Exp factors'!D$94))</f>
        <v>350</v>
      </c>
      <c r="J800" s="1589">
        <f>IF(J$46="","",IF('Exp factors'!$B94="poor",'Exp factors'!$G$94*J$46,SUM(E800)*'Exp factors'!E$94))</f>
        <v>350</v>
      </c>
      <c r="K800" s="1589">
        <f>IF(K$46="","",IF('Exp factors'!$B94="poor",'Exp factors'!$G$94*K$46,SUM(F800)*'Exp factors'!F$94))</f>
        <v>0</v>
      </c>
      <c r="L800" s="1626"/>
      <c r="M800" s="1623">
        <f t="shared" si="115"/>
        <v>-150</v>
      </c>
      <c r="N800" s="1623">
        <f t="shared" si="116"/>
        <v>50</v>
      </c>
      <c r="O800" s="1623">
        <f t="shared" si="116"/>
        <v>-443</v>
      </c>
      <c r="P800" s="1623">
        <f t="shared" si="116"/>
        <v>-1540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1500</v>
      </c>
      <c r="I801" s="1589">
        <f>IF(I$46="","",IF('Exp factors'!$B78="poor",'Exp factors'!$G$78*I$46,SUM(D801)*'Exp factors'!D$78))</f>
        <v>1500</v>
      </c>
      <c r="J801" s="1589">
        <f>IF(J$46="","",IF('Exp factors'!$B78="poor",'Exp factors'!$G$78*J$46,SUM(E801)*'Exp factors'!E$78))</f>
        <v>1500</v>
      </c>
      <c r="K801" s="1589">
        <f>IF(K$46="","",IF('Exp factors'!$B78="poor",'Exp factors'!$G$78*K$46,SUM(F801)*'Exp factors'!F$78))</f>
        <v>0</v>
      </c>
      <c r="L801" s="1626"/>
      <c r="M801" s="1623">
        <f t="shared" si="115"/>
        <v>300</v>
      </c>
      <c r="N801" s="1623">
        <f t="shared" si="116"/>
        <v>-750</v>
      </c>
      <c r="O801" s="1623">
        <f t="shared" si="116"/>
        <v>-4000</v>
      </c>
      <c r="P801" s="1623">
        <f t="shared" si="116"/>
        <v>-3500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522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300</v>
      </c>
      <c r="I802" s="1589">
        <f>IF(I$46="","",IF('Exp factors'!$B80="poor",'Exp factors'!$G$80*I$46,SUM(D802)*'Exp factors'!D$80))</f>
        <v>300</v>
      </c>
      <c r="J802" s="1589">
        <f>IF(J$46="","",IF('Exp factors'!$B80="poor",'Exp factors'!$G$80*J$46,SUM(E802)*'Exp factors'!E$80))</f>
        <v>300</v>
      </c>
      <c r="K802" s="1589">
        <f>IF(K$46="","",IF('Exp factors'!$B80="poor",'Exp factors'!$G$80*K$46,SUM(F802)*'Exp factors'!F$80))</f>
        <v>0</v>
      </c>
      <c r="L802" s="1626"/>
      <c r="M802" s="1623">
        <f t="shared" si="115"/>
        <v>-60</v>
      </c>
      <c r="N802" s="1623">
        <f t="shared" si="116"/>
        <v>-100</v>
      </c>
      <c r="O802" s="1623">
        <f t="shared" si="116"/>
        <v>-2100</v>
      </c>
      <c r="P802" s="1623">
        <f t="shared" si="116"/>
        <v>-5400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440</v>
      </c>
      <c r="I803" s="1589">
        <f>IF(I$46="","",IF('Exp factors'!$B79="poor",'Exp factors'!$G$79*I$46,SUM(D803)*'Exp factors'!D$79))</f>
        <v>440</v>
      </c>
      <c r="J803" s="1589">
        <f>IF(J$46="","",IF('Exp factors'!$B79="poor",'Exp factors'!$G$79*J$46,SUM(E803)*'Exp factors'!E$79))</f>
        <v>440</v>
      </c>
      <c r="K803" s="1589">
        <f>IF(K$46="","",IF('Exp factors'!$B79="poor",'Exp factors'!$G$79*K$46,SUM(F803)*'Exp factors'!F$79))</f>
        <v>0</v>
      </c>
      <c r="L803" s="1626"/>
      <c r="M803" s="1623">
        <f t="shared" si="115"/>
        <v>-138</v>
      </c>
      <c r="N803" s="1623">
        <f t="shared" si="116"/>
        <v>-78</v>
      </c>
      <c r="O803" s="1623">
        <f t="shared" si="116"/>
        <v>-2423</v>
      </c>
      <c r="P803" s="1623">
        <f t="shared" si="116"/>
        <v>-4200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37.5</v>
      </c>
      <c r="I806" s="1589">
        <f>IF(I$46="","",IF('Exp factors'!$B82="poor",'Exp factors'!$G$82*I$46,SUM(D806)*'Exp factors'!D$82))</f>
        <v>37.5</v>
      </c>
      <c r="J806" s="1589">
        <f>IF(J$46="","",IF('Exp factors'!$B82="poor",'Exp factors'!$G$82*J$46,SUM(E806)*'Exp factors'!E$82))</f>
        <v>37.5</v>
      </c>
      <c r="K806" s="1589">
        <f>IF(K$46="","",IF('Exp factors'!$B82="poor",'Exp factors'!$G$82*K$46,SUM(F806)*'Exp factors'!F$82))</f>
        <v>0</v>
      </c>
      <c r="L806" s="1626"/>
      <c r="M806" s="1623">
        <f t="shared" si="115"/>
        <v>37.5</v>
      </c>
      <c r="N806" s="1623">
        <f t="shared" si="116"/>
        <v>37.5</v>
      </c>
      <c r="O806" s="1623">
        <f t="shared" si="116"/>
        <v>37.5</v>
      </c>
      <c r="P806" s="1623">
        <f t="shared" si="116"/>
        <v>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3084.1666666666674</v>
      </c>
      <c r="I807" s="1589">
        <f>IF(I$46="","",IF('Exp factors'!$B84="poor",'Exp factors'!$G$84*I$46,SUM(D807)*'Exp factors'!D$84))</f>
        <v>3084.1666666666674</v>
      </c>
      <c r="J807" s="1589">
        <f>IF(J$46="","",IF('Exp factors'!$B84="poor",'Exp factors'!$G$84*J$46,SUM(E807)*'Exp factors'!E$84))</f>
        <v>3084.1666666666674</v>
      </c>
      <c r="K807" s="1589">
        <f>IF(K$46="","",IF('Exp factors'!$B84="poor",'Exp factors'!$G$84*K$46,SUM(F807)*'Exp factors'!F$84))</f>
        <v>0</v>
      </c>
      <c r="L807" s="1626"/>
      <c r="M807" s="1623">
        <f t="shared" si="115"/>
        <v>3084.1666666666674</v>
      </c>
      <c r="N807" s="1623">
        <f t="shared" si="116"/>
        <v>3084.1666666666674</v>
      </c>
      <c r="O807" s="1623">
        <f t="shared" si="116"/>
        <v>3084.1666666666674</v>
      </c>
      <c r="P807" s="1623">
        <f t="shared" si="116"/>
        <v>0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17340</v>
      </c>
      <c r="I808" s="1589">
        <f>IF(I$46="","",IF('Exp factors'!$B85="poor",'Exp factors'!$G$85*I$46,SUM(D808)*'Exp factors'!D$85))</f>
        <v>17340</v>
      </c>
      <c r="J808" s="1589">
        <f>IF(J$46="","",IF('Exp factors'!$B85="poor",'Exp factors'!$G$85*J$46,SUM(E808)*'Exp factors'!E$85))</f>
        <v>17340</v>
      </c>
      <c r="K808" s="1589">
        <f>IF(K$46="","",IF('Exp factors'!$B85="poor",'Exp factors'!$G$85*K$46,SUM(F808)*'Exp factors'!F$85))</f>
        <v>0</v>
      </c>
      <c r="L808" s="1626"/>
      <c r="M808" s="1623">
        <f t="shared" si="115"/>
        <v>17340</v>
      </c>
      <c r="N808" s="1623">
        <f t="shared" si="116"/>
        <v>17340</v>
      </c>
      <c r="O808" s="1623">
        <f t="shared" si="116"/>
        <v>17340</v>
      </c>
      <c r="P808" s="1623">
        <f t="shared" si="116"/>
        <v>0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377</v>
      </c>
      <c r="B811" s="1620"/>
      <c r="C811" s="1629" t="e">
        <f>C20-C31</f>
        <v>#DIV/0!</v>
      </c>
      <c r="D811" s="1629" t="e">
        <f>D20-D31</f>
        <v>#DIV/0!</v>
      </c>
      <c r="E811" s="1629" t="e">
        <f>E20-E31</f>
        <v>#DIV/0!</v>
      </c>
      <c r="F811" s="1629" t="e">
        <f>F20-F31</f>
        <v>#DIV/0!</v>
      </c>
      <c r="G811" s="1610"/>
      <c r="H811" s="1630" t="e">
        <f>C811*'Exp factors'!$D$71</f>
        <v>#DIV/0!</v>
      </c>
      <c r="I811" s="1630" t="e">
        <f>D811*'Exp factors'!$D$71</f>
        <v>#DIV/0!</v>
      </c>
      <c r="J811" s="1630" t="e">
        <f>E811*'Exp factors'!$D$71</f>
        <v>#DIV/0!</v>
      </c>
      <c r="K811" s="1630" t="e">
        <f>F811*'Exp factors'!$D$71</f>
        <v>#DIV/0!</v>
      </c>
      <c r="L811" s="1610"/>
      <c r="M811" s="1630" t="e">
        <f t="shared" ref="M811" si="117">IF(H811="","",SUM(H811)-SUM(C811))</f>
        <v>#DIV/0!</v>
      </c>
      <c r="N811" s="1630" t="e">
        <f t="shared" ref="N811" si="118">IF(I811="","",SUM(I811)-SUM(D811))</f>
        <v>#DIV/0!</v>
      </c>
      <c r="O811" s="1630" t="e">
        <f t="shared" ref="O811" si="119">IF(J811="","",SUM(J811)-SUM(E811))</f>
        <v>#DIV/0!</v>
      </c>
      <c r="P811" s="1630" t="e">
        <f t="shared" ref="P811" si="120">IF(K811="","",SUM(K811)-SUM(F811))</f>
        <v>#DIV/0!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378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31149.666666666668</v>
      </c>
      <c r="I812" s="1409">
        <f>SUM(I772:I776,I781:I785,I790:I810)</f>
        <v>31732.666666666668</v>
      </c>
      <c r="J812" s="1409">
        <f>SUM(J772:J776,J781:J785,J790:J810)</f>
        <v>48476.666666666672</v>
      </c>
      <c r="K812" s="1409">
        <f>SUM(K772:K776,K781:K785,K790:K810)</f>
        <v>11200</v>
      </c>
      <c r="L812" s="1612"/>
      <c r="M812" s="1409">
        <f>SUM(M772:M776,M781:M785,M790:M810)</f>
        <v>16167.666666666668</v>
      </c>
      <c r="N812" s="1409">
        <f>SUM(N772:N776,N781:N785,N790:N810)</f>
        <v>-768.33333333333212</v>
      </c>
      <c r="O812" s="1409">
        <f>SUM(O772:O776,O781:O785,O790:O810)</f>
        <v>-28439.333333333332</v>
      </c>
      <c r="P812" s="1409">
        <f>SUM(P772:P776,P781:P785,P790:P810)</f>
        <v>-45502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379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380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523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524</v>
      </c>
      <c r="S819" s="1410"/>
      <c r="T819" s="1410"/>
      <c r="U819" s="1447">
        <v>819</v>
      </c>
      <c r="V819" s="1410"/>
    </row>
    <row r="820" spans="1:22" ht="15.75" customHeight="1">
      <c r="A820" s="1638" t="s">
        <v>381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382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383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384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385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386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387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388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389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677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0.61153349738480689</v>
      </c>
      <c r="D859" s="1520">
        <f t="shared" ref="D859:F859" si="123">SUM(D$455)</f>
        <v>0.56623471980074724</v>
      </c>
      <c r="E859" s="1520">
        <f t="shared" si="123"/>
        <v>0.37748981320049818</v>
      </c>
      <c r="F859" s="1520" t="e">
        <f t="shared" si="123"/>
        <v>#VALUE!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6.8135868493150689E-2</v>
      </c>
      <c r="D860" s="1520">
        <f t="shared" ref="D860:F860" si="126">SUM(D$464)</f>
        <v>6.8135868493150689E-2</v>
      </c>
      <c r="E860" s="1520">
        <f t="shared" si="126"/>
        <v>3.4067934246575345E-2</v>
      </c>
      <c r="F860" s="1520" t="e">
        <f t="shared" si="126"/>
        <v>#VALUE!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0.11074424906600248</v>
      </c>
      <c r="D861" s="1520">
        <f t="shared" ref="D861:F861" si="129">SUM(D$473)</f>
        <v>0.11074424906600248</v>
      </c>
      <c r="E861" s="1520">
        <f t="shared" si="129"/>
        <v>0.11074424906600248</v>
      </c>
      <c r="F861" s="1520" t="e">
        <f t="shared" si="129"/>
        <v>#VALUE!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0</v>
      </c>
      <c r="L861" s="1611"/>
      <c r="M861" s="1520">
        <f>SUM(M$473)</f>
        <v>-6.9000472589557438E-2</v>
      </c>
      <c r="N861" s="1520">
        <f t="shared" ref="N861:P861" si="131">SUM(N$473)</f>
        <v>-6.9000472589557438E-2</v>
      </c>
      <c r="O861" s="1520">
        <f t="shared" si="131"/>
        <v>-6.9000472589557438E-2</v>
      </c>
      <c r="P861" s="1520" t="e">
        <f t="shared" si="131"/>
        <v>#VALUE!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1.9552303860523038E-2</v>
      </c>
      <c r="D862" s="1520">
        <f t="shared" ref="D862:F862" si="132">SUM(D$482)</f>
        <v>1.9552303860523038E-2</v>
      </c>
      <c r="E862" s="1520">
        <f t="shared" si="132"/>
        <v>2.3462764632627642E-2</v>
      </c>
      <c r="F862" s="1520" t="e">
        <f t="shared" si="132"/>
        <v>#VALUE!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0</v>
      </c>
      <c r="L862" s="1611"/>
      <c r="M862" s="1520">
        <f>SUM(M$482)</f>
        <v>-1.2702328887634323E-2</v>
      </c>
      <c r="N862" s="1520">
        <f t="shared" ref="N862:P862" si="134">SUM(N$482)</f>
        <v>-1.2702328887634323E-2</v>
      </c>
      <c r="O862" s="1520">
        <f t="shared" si="134"/>
        <v>-1.6612789659738926E-2</v>
      </c>
      <c r="P862" s="1520" t="e">
        <f t="shared" si="134"/>
        <v>#VALUE!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0.106427100373599</v>
      </c>
      <c r="F863" s="1520" t="e">
        <f t="shared" si="135"/>
        <v>#VALUE!</v>
      </c>
      <c r="G863" s="1611"/>
      <c r="H863" s="1520">
        <f>SUM(H$491)</f>
        <v>0.15239060633791648</v>
      </c>
      <c r="I863" s="1520">
        <f t="shared" ref="I863:K863" si="136">SUM(I$491)</f>
        <v>0.15239060633791648</v>
      </c>
      <c r="J863" s="1520">
        <f t="shared" si="136"/>
        <v>0.15239060633791648</v>
      </c>
      <c r="K863" s="1520">
        <f t="shared" si="136"/>
        <v>0</v>
      </c>
      <c r="L863" s="1611"/>
      <c r="M863" s="1520">
        <f>SUM(M$491)</f>
        <v>0.15239060633791648</v>
      </c>
      <c r="N863" s="1520">
        <f t="shared" ref="N863:P863" si="137">SUM(N$491)</f>
        <v>0.15239060633791648</v>
      </c>
      <c r="O863" s="1520">
        <f t="shared" si="137"/>
        <v>4.5963505964317489E-2</v>
      </c>
      <c r="P863" s="1520" t="e">
        <f t="shared" si="137"/>
        <v>#VALUE!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4.6950556214196755E-2</v>
      </c>
      <c r="D864" s="1520">
        <f t="shared" ref="D864:F864" si="139">SUM(D$500)</f>
        <v>7.0425834321295136E-2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0</v>
      </c>
      <c r="L864" s="1611"/>
      <c r="M864" s="1520">
        <f>SUM(M$500)</f>
        <v>-6.9106720052123857E-3</v>
      </c>
      <c r="N864" s="1520">
        <f t="shared" ref="N864:P864" si="141">SUM(N$500)</f>
        <v>-3.0385950112310767E-2</v>
      </c>
      <c r="O864" s="1520">
        <f t="shared" si="141"/>
        <v>4.0039884208984369E-2</v>
      </c>
      <c r="P864" s="1520">
        <f t="shared" si="141"/>
        <v>0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2.0254077046125731E-2</v>
      </c>
      <c r="I865" s="1520">
        <f t="shared" ref="I865:K865" si="143">SUM(I$506)</f>
        <v>2.0254077046125731E-2</v>
      </c>
      <c r="J865" s="1520">
        <f t="shared" si="143"/>
        <v>2.0254077046125731E-2</v>
      </c>
      <c r="K865" s="1520">
        <f t="shared" si="143"/>
        <v>0</v>
      </c>
      <c r="L865" s="1611"/>
      <c r="M865" s="1520">
        <f>SUM(M$506)</f>
        <v>2.0254077046125731E-2</v>
      </c>
      <c r="N865" s="1520">
        <f t="shared" ref="N865:P865" si="144">SUM(N$506)</f>
        <v>2.0254077046125731E-2</v>
      </c>
      <c r="O865" s="1520">
        <f t="shared" si="144"/>
        <v>2.0254077046125731E-2</v>
      </c>
      <c r="P865" s="1520">
        <f t="shared" si="144"/>
        <v>0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0.12669892901618929</v>
      </c>
      <c r="D866" s="1520">
        <f t="shared" ref="D866:F866" si="145">SUM(D$512)</f>
        <v>0.12669892901618929</v>
      </c>
      <c r="E866" s="1520">
        <f t="shared" si="145"/>
        <v>0.12669892901618929</v>
      </c>
      <c r="F866" s="1520" t="e">
        <f t="shared" si="145"/>
        <v>#VALUE!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0</v>
      </c>
      <c r="L866" s="1611"/>
      <c r="M866" s="1520">
        <f>SUM(M$512)</f>
        <v>-0.11336391969245732</v>
      </c>
      <c r="N866" s="1520">
        <f t="shared" ref="N866:P866" si="147">SUM(N$512)</f>
        <v>-0.11336391969245732</v>
      </c>
      <c r="O866" s="1520">
        <f t="shared" si="147"/>
        <v>-0.11336391969245732</v>
      </c>
      <c r="P866" s="1520" t="e">
        <f t="shared" si="147"/>
        <v>#VALUE!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0.14077658779576588</v>
      </c>
      <c r="D867" s="1520">
        <f t="shared" ref="D867:F867" si="148">SUM(D$518)</f>
        <v>0.14077658779576588</v>
      </c>
      <c r="E867" s="1520">
        <f t="shared" si="148"/>
        <v>0.14077658779576588</v>
      </c>
      <c r="F867" s="1520" t="e">
        <f t="shared" si="148"/>
        <v>#VALUE!</v>
      </c>
      <c r="G867" s="1611"/>
      <c r="H867" s="1520">
        <f>SUM(H$518)</f>
        <v>6.9223060183329299E-2</v>
      </c>
      <c r="I867" s="1520">
        <f t="shared" ref="I867:K867" si="149">SUM(I$518)</f>
        <v>6.9223060183329299E-2</v>
      </c>
      <c r="J867" s="1520">
        <f t="shared" si="149"/>
        <v>6.9223060183329299E-2</v>
      </c>
      <c r="K867" s="1520">
        <f t="shared" si="149"/>
        <v>0</v>
      </c>
      <c r="L867" s="1611"/>
      <c r="M867" s="1520">
        <f>SUM(M$518)</f>
        <v>-7.1553527612436579E-2</v>
      </c>
      <c r="N867" s="1520">
        <f t="shared" ref="N867:P867" si="150">SUM(N$518)</f>
        <v>-7.1553527612436579E-2</v>
      </c>
      <c r="O867" s="1520">
        <f t="shared" si="150"/>
        <v>-7.1553527612436579E-2</v>
      </c>
      <c r="P867" s="1520" t="e">
        <f t="shared" si="150"/>
        <v>#VALUE!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0</v>
      </c>
      <c r="D868" s="1520">
        <f t="shared" ref="D868:F868" si="151">SUM(D$524)</f>
        <v>6.0064677459526769E-3</v>
      </c>
      <c r="E868" s="1520">
        <f t="shared" si="151"/>
        <v>1.2012935491905354E-2</v>
      </c>
      <c r="F868" s="1520" t="e">
        <f t="shared" si="151"/>
        <v>#VALUE!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0</v>
      </c>
      <c r="L868" s="1611"/>
      <c r="M868" s="1520">
        <f>SUM(M$524)</f>
        <v>4.1863769079100452E-3</v>
      </c>
      <c r="N868" s="1520">
        <f t="shared" ref="N868:P868" si="153">SUM(N$524)</f>
        <v>-1.8200908380426317E-3</v>
      </c>
      <c r="O868" s="1520">
        <f t="shared" si="153"/>
        <v>-7.8265585839953078E-3</v>
      </c>
      <c r="P868" s="1520" t="e">
        <f t="shared" si="153"/>
        <v>#VALUE!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4.9428224159402227E-3</v>
      </c>
      <c r="E869" s="1520">
        <f t="shared" si="154"/>
        <v>0</v>
      </c>
      <c r="F869" s="1520" t="e">
        <f t="shared" si="154"/>
        <v>#VALUE!</v>
      </c>
      <c r="G869" s="1611"/>
      <c r="H869" s="1520">
        <f>SUM(H$530)</f>
        <v>6.6514941164040105E-3</v>
      </c>
      <c r="I869" s="1520">
        <f t="shared" ref="I869:K869" si="155">SUM(I$530)</f>
        <v>6.6514941164040105E-3</v>
      </c>
      <c r="J869" s="1520">
        <f t="shared" si="155"/>
        <v>6.6514941164040105E-3</v>
      </c>
      <c r="K869" s="1520">
        <f t="shared" si="155"/>
        <v>0</v>
      </c>
      <c r="L869" s="1611"/>
      <c r="M869" s="1520">
        <f>SUM(M$530)</f>
        <v>6.6514941164040105E-3</v>
      </c>
      <c r="N869" s="1520">
        <f t="shared" ref="N869:P869" si="156">SUM(N$530)</f>
        <v>1.7086717004637878E-3</v>
      </c>
      <c r="O869" s="1520">
        <f t="shared" si="156"/>
        <v>6.6514941164040105E-3</v>
      </c>
      <c r="P869" s="1520" t="e">
        <f t="shared" si="156"/>
        <v>#VALUE!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feet purchase</v>
      </c>
      <c r="B870" s="1620"/>
      <c r="C870" s="1520">
        <f>SUM(C$536)</f>
        <v>2.2758881693648817E-2</v>
      </c>
      <c r="D870" s="1520">
        <f t="shared" ref="D870:F870" si="157">SUM(D$536)</f>
        <v>2.2758881693648817E-2</v>
      </c>
      <c r="E870" s="1520">
        <f t="shared" si="157"/>
        <v>5.4621316064757161E-2</v>
      </c>
      <c r="F870" s="1520" t="e">
        <f t="shared" si="157"/>
        <v>#VALUE!</v>
      </c>
      <c r="G870" s="1611"/>
      <c r="H870" s="1520">
        <f>SUM(H$536)</f>
        <v>4.4148398499003982E-2</v>
      </c>
      <c r="I870" s="1520">
        <f t="shared" ref="I870:K870" si="158">SUM(I$536)</f>
        <v>4.4148398499003982E-2</v>
      </c>
      <c r="J870" s="1520">
        <f t="shared" si="158"/>
        <v>4.4148398499003982E-2</v>
      </c>
      <c r="K870" s="1520">
        <f t="shared" si="158"/>
        <v>0</v>
      </c>
      <c r="L870" s="1611"/>
      <c r="M870" s="1520">
        <f>SUM(M$536)</f>
        <v>2.1389516805355165E-2</v>
      </c>
      <c r="N870" s="1520">
        <f t="shared" ref="N870:P870" si="159">SUM(N$536)</f>
        <v>2.1389516805355165E-2</v>
      </c>
      <c r="O870" s="1520">
        <f t="shared" si="159"/>
        <v>-1.0472917565753179E-2</v>
      </c>
      <c r="P870" s="1520" t="e">
        <f t="shared" si="159"/>
        <v>#VALUE!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1.1027499377334993E-2</v>
      </c>
      <c r="D871" s="1520">
        <f t="shared" ref="D871:F871" si="160">SUM(D$542)</f>
        <v>9.1895828144458267E-3</v>
      </c>
      <c r="E871" s="1520">
        <f t="shared" si="160"/>
        <v>5.1461663760896635E-2</v>
      </c>
      <c r="F871" s="1520" t="e">
        <f t="shared" si="160"/>
        <v>#VALUE!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0</v>
      </c>
      <c r="L871" s="1611"/>
      <c r="M871" s="1520">
        <f>SUM(M$542)</f>
        <v>-5.4262113067775342E-4</v>
      </c>
      <c r="N871" s="1520">
        <f t="shared" ref="N871:P871" si="162">SUM(N$542)</f>
        <v>1.2952954322114126E-3</v>
      </c>
      <c r="O871" s="1520">
        <f t="shared" si="162"/>
        <v>-4.0976785514239396E-2</v>
      </c>
      <c r="P871" s="1520" t="e">
        <f t="shared" si="162"/>
        <v>#VALUE!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0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0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2.1898580323785801E-3</v>
      </c>
      <c r="D873" s="1520">
        <f t="shared" ref="D873:F873" si="166">SUM(D$554)</f>
        <v>2.1898580323785801E-3</v>
      </c>
      <c r="E873" s="1520">
        <f t="shared" si="166"/>
        <v>0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0</v>
      </c>
      <c r="L873" s="1611"/>
      <c r="M873" s="1520">
        <f>SUM(M$554)</f>
        <v>1.3956996051773911E-4</v>
      </c>
      <c r="N873" s="1520">
        <f t="shared" ref="N873:P873" si="168">SUM(N$554)</f>
        <v>1.3956996051773911E-4</v>
      </c>
      <c r="O873" s="1520">
        <f t="shared" si="168"/>
        <v>2.3294279928963192E-3</v>
      </c>
      <c r="P873" s="1520">
        <f t="shared" si="168"/>
        <v>0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1.1905204609130788E-3</v>
      </c>
      <c r="I874" s="1520">
        <f t="shared" ref="I874:K874" si="170">SUM(I$560)</f>
        <v>1.1905204609130788E-3</v>
      </c>
      <c r="J874" s="1520">
        <f t="shared" si="170"/>
        <v>1.1905204609130788E-3</v>
      </c>
      <c r="K874" s="1520">
        <f t="shared" si="170"/>
        <v>0</v>
      </c>
      <c r="L874" s="1611"/>
      <c r="M874" s="1520">
        <f>SUM(M$560)</f>
        <v>1.1905204609130788E-3</v>
      </c>
      <c r="N874" s="1520">
        <f t="shared" ref="N874:P874" si="171">SUM(N$560)</f>
        <v>1.1905204609130788E-3</v>
      </c>
      <c r="O874" s="1520">
        <f t="shared" si="171"/>
        <v>1.1905204609130788E-3</v>
      </c>
      <c r="P874" s="1520">
        <f t="shared" si="171"/>
        <v>0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7.5080846824408483E-4</v>
      </c>
      <c r="D875" s="1520">
        <f t="shared" ref="D875:F875" si="172">SUM(D$566)</f>
        <v>1.5016169364881697E-3</v>
      </c>
      <c r="E875" s="1520">
        <f t="shared" si="172"/>
        <v>3.0032338729763393E-3</v>
      </c>
      <c r="F875" s="1520" t="e">
        <f t="shared" si="172"/>
        <v>#VALUE!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0</v>
      </c>
      <c r="L875" s="1611"/>
      <c r="M875" s="1520">
        <f>SUM(M$566)</f>
        <v>1.7923471623154451E-3</v>
      </c>
      <c r="N875" s="1520">
        <f t="shared" ref="N875:P875" si="174">SUM(N$566)</f>
        <v>1.0415386940713603E-3</v>
      </c>
      <c r="O875" s="1520">
        <f t="shared" si="174"/>
        <v>-4.6007824241680933E-4</v>
      </c>
      <c r="P875" s="1520" t="e">
        <f t="shared" si="174"/>
        <v>#VALUE!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0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0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1.7428331246525798E-3</v>
      </c>
      <c r="I877" s="1520">
        <f t="shared" ref="I877:K877" si="179">SUM(I$578)</f>
        <v>1.7428331246525798E-3</v>
      </c>
      <c r="J877" s="1520">
        <f t="shared" si="179"/>
        <v>1.7428331246525798E-3</v>
      </c>
      <c r="K877" s="1520">
        <f t="shared" si="179"/>
        <v>0</v>
      </c>
      <c r="L877" s="1611"/>
      <c r="M877" s="1520">
        <f>SUM(M$578)</f>
        <v>1.7428331246525798E-3</v>
      </c>
      <c r="N877" s="1520">
        <f t="shared" ref="N877:P877" si="180">SUM(N$578)</f>
        <v>1.7428331246525798E-3</v>
      </c>
      <c r="O877" s="1520">
        <f t="shared" si="180"/>
        <v>1.7428331246525798E-3</v>
      </c>
      <c r="P877" s="1520">
        <f t="shared" si="180"/>
        <v>0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0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0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0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0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1.6008841220431973E-3</v>
      </c>
      <c r="I881" s="1520">
        <f t="shared" ref="I881:K881" si="191">SUM(I$603)</f>
        <v>1.6008841220431973E-3</v>
      </c>
      <c r="J881" s="1520">
        <f t="shared" si="191"/>
        <v>1.6008841220431973E-3</v>
      </c>
      <c r="K881" s="1520">
        <f t="shared" si="191"/>
        <v>0</v>
      </c>
      <c r="L881" s="1611"/>
      <c r="M881" s="1520">
        <f>SUM(M$603)</f>
        <v>1.6008841220431973E-3</v>
      </c>
      <c r="N881" s="1520">
        <f t="shared" ref="N881:P881" si="192">SUM(N$603)</f>
        <v>1.6008841220431973E-3</v>
      </c>
      <c r="O881" s="1520">
        <f t="shared" si="192"/>
        <v>1.6008841220431973E-3</v>
      </c>
      <c r="P881" s="1520">
        <f t="shared" si="192"/>
        <v>0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0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0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8.4622877826154557E-3</v>
      </c>
      <c r="I884" s="1520">
        <f t="shared" ref="I884:K884" si="200">SUM(I$621)</f>
        <v>8.4622877826154557E-3</v>
      </c>
      <c r="J884" s="1520">
        <f t="shared" si="200"/>
        <v>8.4622877826154557E-3</v>
      </c>
      <c r="K884" s="1520">
        <f t="shared" si="200"/>
        <v>0</v>
      </c>
      <c r="L884" s="1611"/>
      <c r="M884" s="1520">
        <f>SUM(M$621)</f>
        <v>8.4622877826154557E-3</v>
      </c>
      <c r="N884" s="1520">
        <f t="shared" ref="N884:P884" si="201">SUM(N$621)</f>
        <v>8.4622877826154557E-3</v>
      </c>
      <c r="O884" s="1520">
        <f t="shared" si="201"/>
        <v>8.4622877826154557E-3</v>
      </c>
      <c r="P884" s="1520">
        <f t="shared" si="201"/>
        <v>0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0.10824155417185553</v>
      </c>
      <c r="D886" s="1520">
        <f t="shared" ref="D886:F886" si="205">SUM(D$633)</f>
        <v>0.10824155417185553</v>
      </c>
      <c r="E886" s="1520">
        <f t="shared" si="205"/>
        <v>0.10824155417185553</v>
      </c>
      <c r="F886" s="1520" t="e">
        <f t="shared" si="205"/>
        <v>#VALUE!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-0.10824155417185553</v>
      </c>
      <c r="N886" s="1520">
        <f t="shared" ref="N886:P886" si="207">SUM(N$633)</f>
        <v>-0.10824155417185553</v>
      </c>
      <c r="O886" s="1520">
        <f t="shared" si="207"/>
        <v>-0.10824155417185553</v>
      </c>
      <c r="P886" s="1520" t="e">
        <f t="shared" si="207"/>
        <v>#VALUE!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4.2420678455790777E-2</v>
      </c>
      <c r="D887" s="1520">
        <f t="shared" ref="D887:F887" si="208">SUM(D$640)</f>
        <v>1.944281095890411E-2</v>
      </c>
      <c r="E887" s="1520">
        <f t="shared" si="208"/>
        <v>2.1210339227895388E-2</v>
      </c>
      <c r="F887" s="1520" t="e">
        <f t="shared" si="208"/>
        <v>#VALUE!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-4.2420678455790777E-2</v>
      </c>
      <c r="N887" s="1520">
        <f t="shared" ref="N887:P887" si="210">SUM(N$640)</f>
        <v>-1.944281095890411E-2</v>
      </c>
      <c r="O887" s="1520">
        <f t="shared" si="210"/>
        <v>-2.1210339227895388E-2</v>
      </c>
      <c r="P887" s="1520" t="e">
        <f t="shared" si="210"/>
        <v>#VALUE!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539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0.16666666666666666</v>
      </c>
      <c r="D889" s="1520">
        <f>SUM($D$667)</f>
        <v>0.19047619047619047</v>
      </c>
      <c r="E889" s="1520">
        <f>SUM($E$667)</f>
        <v>0.16666666666666666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391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1.4784479386965546</v>
      </c>
      <c r="D900" s="1520">
        <f>SUM($D$820:$D$899)</f>
        <v>1.4673182775994782</v>
      </c>
      <c r="E900" s="1520">
        <f>SUM($E$820:$E$899)</f>
        <v>1.336885087588211</v>
      </c>
      <c r="F900" s="1520" t="e">
        <f>SUM($F$820:$F$899)</f>
        <v>#VALUE!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</v>
      </c>
      <c r="L900" s="1611"/>
      <c r="M900" s="1520">
        <f>SUM($M$820:$M$899)</f>
        <v>-0.16645089021369855</v>
      </c>
      <c r="N900" s="1520">
        <f>SUM($N$820:$N$899)</f>
        <v>-0.17681048289115808</v>
      </c>
      <c r="O900" s="1520">
        <f>SUM($O$820:$O$899)</f>
        <v>-0.29299965753623897</v>
      </c>
      <c r="P900" s="1520" t="e">
        <f>SUM($P$820:$P$899)</f>
        <v>#VALUE!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525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 t="e">
        <f>SUMPRODUCT(F859:F887,$S859:$S887)</f>
        <v>#VALUE!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 t="e">
        <f>SUMPRODUCT(P859:P887,$S859:$S887)</f>
        <v>#VALUE!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392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393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394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395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396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397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398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399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400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401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402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403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404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677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406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760</v>
      </c>
      <c r="D965" s="1504">
        <f>SUM($D$708)</f>
        <v>2760</v>
      </c>
      <c r="E965" s="1504">
        <f>SUM($E$708)</f>
        <v>0</v>
      </c>
      <c r="F965" s="1504">
        <f>SUM($F$708)</f>
        <v>0</v>
      </c>
      <c r="G965" s="1620"/>
      <c r="H965" s="1504">
        <f>SUM($H$708)</f>
        <v>760</v>
      </c>
      <c r="I965" s="1504">
        <f>SUM($I$708)</f>
        <v>2760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940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940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4800</v>
      </c>
      <c r="D967" s="1504">
        <f>SUM($D$720)</f>
        <v>2200</v>
      </c>
      <c r="E967" s="1504">
        <f>SUM($E$720)</f>
        <v>0</v>
      </c>
      <c r="F967" s="1504">
        <f>SUM($F$720)</f>
        <v>0</v>
      </c>
      <c r="G967" s="1620"/>
      <c r="H967" s="1504">
        <f>SUM($H$720)</f>
        <v>4800</v>
      </c>
      <c r="I967" s="1504">
        <f>SUM($I$720)</f>
        <v>2200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675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19200</v>
      </c>
      <c r="F969" s="1504">
        <f>SUM($F$724)</f>
        <v>75600</v>
      </c>
      <c r="G969" s="1620"/>
      <c r="H969" s="1504">
        <f>SUM($H$724)</f>
        <v>0</v>
      </c>
      <c r="I969" s="1504">
        <f>SUM($I$724)</f>
        <v>0</v>
      </c>
      <c r="J969" s="1504">
        <f>SUM($J$724)</f>
        <v>19200</v>
      </c>
      <c r="K969" s="1504">
        <f>SUM($K$724)</f>
        <v>75600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4</v>
      </c>
      <c r="T969" s="1410">
        <f t="shared" si="213"/>
        <v>4</v>
      </c>
      <c r="U969" s="1447">
        <v>969</v>
      </c>
      <c r="V969" s="1410"/>
    </row>
    <row r="970" spans="1:22" ht="15.75" customHeight="1">
      <c r="A970" s="1639" t="str">
        <f>$A$733</f>
        <v>Formal Employment (conservancies, etc.)</v>
      </c>
      <c r="B970" s="1620"/>
      <c r="C970" s="1504">
        <f>SUM($C$737)</f>
        <v>0</v>
      </c>
      <c r="D970" s="1504">
        <f>SUM($D$737)</f>
        <v>0</v>
      </c>
      <c r="E970" s="1504">
        <f>SUM($E$737)</f>
        <v>0</v>
      </c>
      <c r="F970" s="1504">
        <f>SUM($F$737)</f>
        <v>0</v>
      </c>
      <c r="G970" s="1620"/>
      <c r="H970" s="1504">
        <f>SUM($H$737)</f>
        <v>0</v>
      </c>
      <c r="I970" s="1504">
        <f>SUM($I$737)</f>
        <v>0</v>
      </c>
      <c r="J970" s="1504">
        <f>SUM($J$737)</f>
        <v>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 t="str">
        <f t="shared" si="213"/>
        <v/>
      </c>
      <c r="U970" s="1447">
        <v>970</v>
      </c>
      <c r="V970" s="1410"/>
    </row>
    <row r="971" spans="1:22" ht="15.75" customHeight="1">
      <c r="A971" s="1637" t="s">
        <v>408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409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0</v>
      </c>
      <c r="E975" s="1504">
        <f>SUM($E$760)</f>
        <v>0</v>
      </c>
      <c r="F975" s="1504">
        <f>SUM($F$760)</f>
        <v>62700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678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 t="e">
        <f>SUM($C$743)</f>
        <v>#DIV/0!</v>
      </c>
      <c r="D977" s="1504" t="e">
        <f>SUM($D$743)</f>
        <v>#DIV/0!</v>
      </c>
      <c r="E977" s="1504" t="e">
        <f>SUM($E$743)</f>
        <v>#DIV/0!</v>
      </c>
      <c r="F977" s="1504" t="e">
        <f>SUM($F$743)</f>
        <v>#DIV/0!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 t="e">
        <f t="shared" si="214"/>
        <v>#DIV/0!</v>
      </c>
      <c r="T977" s="1410" t="e">
        <f t="shared" si="213"/>
        <v>#DIV/0!</v>
      </c>
      <c r="U977" s="1447">
        <v>977</v>
      </c>
      <c r="V977" s="1410"/>
    </row>
    <row r="978" spans="1:22" ht="15.75" customHeight="1">
      <c r="A978" s="1617" t="s">
        <v>410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 t="e">
        <f t="shared" si="214"/>
        <v>#DIV/0!</v>
      </c>
      <c r="T978" s="1410" t="e">
        <f t="shared" si="213"/>
        <v>#DIV/0!</v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14916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 t="e">
        <f t="shared" si="214"/>
        <v>#DIV/0!</v>
      </c>
      <c r="T979" s="1410" t="e">
        <f t="shared" si="213"/>
        <v>#DIV/0!</v>
      </c>
      <c r="U979" s="1447">
        <v>979</v>
      </c>
      <c r="V979" s="1410"/>
    </row>
    <row r="980" spans="1:22" ht="15.75" customHeight="1">
      <c r="A980" s="1637" t="s">
        <v>526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 t="e">
        <f t="shared" si="214"/>
        <v>#DIV/0!</v>
      </c>
      <c r="T980" s="1410" t="e">
        <f t="shared" si="213"/>
        <v>#DIV/0!</v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17040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17040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 t="e">
        <f t="shared" si="214"/>
        <v>#DIV/0!</v>
      </c>
      <c r="T981" s="1410" t="e">
        <f t="shared" si="213"/>
        <v>#DIV/0!</v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 t="e">
        <f t="shared" si="214"/>
        <v>#DIV/0!</v>
      </c>
      <c r="T982" s="1410" t="e">
        <f t="shared" si="213"/>
        <v>#DIV/0!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12000</v>
      </c>
      <c r="F983" s="1504">
        <f>SUM(F$727)</f>
        <v>9000</v>
      </c>
      <c r="G983" s="1620"/>
      <c r="H983" s="1504">
        <f>SUM(H$727)</f>
        <v>0</v>
      </c>
      <c r="I983" s="1504">
        <f>SUM(I$727)</f>
        <v>0</v>
      </c>
      <c r="J983" s="1504">
        <f>SUM(J$727)</f>
        <v>12000</v>
      </c>
      <c r="K983" s="1504">
        <f>SUM(K$727)</f>
        <v>9000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 t="e">
        <f t="shared" si="214"/>
        <v>#DIV/0!</v>
      </c>
      <c r="T983" s="1410" t="e">
        <f t="shared" si="213"/>
        <v>#DIV/0!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 t="e">
        <f>SUM($C$904:$C$984)</f>
        <v>#DIV/0!</v>
      </c>
      <c r="D985" s="1504" t="e">
        <f>SUM($D$904:$D$984)</f>
        <v>#DIV/0!</v>
      </c>
      <c r="E985" s="1504" t="e">
        <f>SUM($E$904:$E$984)</f>
        <v>#DIV/0!</v>
      </c>
      <c r="F985" s="1504" t="e">
        <f>SUM($F$904:$F$984)</f>
        <v>#DIV/0!</v>
      </c>
      <c r="G985" s="1620"/>
      <c r="H985" s="1504">
        <f>SUM($H$904:$H$984)</f>
        <v>6500</v>
      </c>
      <c r="I985" s="1504">
        <f>SUM($I$904:$I$984)</f>
        <v>4960</v>
      </c>
      <c r="J985" s="1504">
        <f>SUM($J$904:$J$984)</f>
        <v>31200</v>
      </c>
      <c r="K985" s="1504">
        <f>SUM($K$904:$K$984)</f>
        <v>101640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413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142</v>
      </c>
      <c r="B988" s="1620"/>
      <c r="C988" s="1409">
        <f>SUM(C457,C466,C475,C484,C493,C502,C635)</f>
        <v>6220</v>
      </c>
      <c r="D988" s="1409">
        <f t="shared" ref="D988:F988" si="215">SUM(D457,D466,D475,D484,D493,D502,D635)</f>
        <v>6940</v>
      </c>
      <c r="E988" s="1409">
        <f t="shared" si="215"/>
        <v>8680</v>
      </c>
      <c r="F988" s="1409">
        <f t="shared" si="215"/>
        <v>8112</v>
      </c>
      <c r="G988" s="1620"/>
      <c r="H988" s="1409">
        <f>SUM(H457,H466,H475,H484,H493,H502,H635)</f>
        <v>5399.2701774874477</v>
      </c>
      <c r="I988" s="1409">
        <f t="shared" ref="I988:K988" si="216">SUM(I457,I466,I475,I484,I493,I502,I635)</f>
        <v>5399.2701774874477</v>
      </c>
      <c r="J988" s="1409">
        <f t="shared" si="216"/>
        <v>5399.2701774874477</v>
      </c>
      <c r="K988" s="1409">
        <f t="shared" si="216"/>
        <v>0</v>
      </c>
      <c r="L988" s="1620"/>
      <c r="M988" s="1409">
        <f>SUM(M457,M466,M475,M484,M493,M502,M635)</f>
        <v>2479.2701774874477</v>
      </c>
      <c r="N988" s="1409">
        <f t="shared" ref="N988:P988" si="217">SUM(N457,N466,N475,N484,N493,N502,N635)</f>
        <v>1879.2701774874477</v>
      </c>
      <c r="O988" s="1409">
        <f t="shared" si="217"/>
        <v>-120.72982251255257</v>
      </c>
      <c r="P988" s="1409">
        <f t="shared" si="217"/>
        <v>-4512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710</v>
      </c>
      <c r="B989" s="1620"/>
      <c r="C989" s="1409">
        <f>SUM(C508,C514,C520,C526,C532,C538,C544,C550,C556,C562,C568,C574,C580,C586,C592,C605,C611,C623,C772:C773)</f>
        <v>3614</v>
      </c>
      <c r="D989" s="1409">
        <f t="shared" ref="D989:F989" si="218">SUM(D508,D514,D520,D526,D532,D538,D544,D550,D556,D562,D568,D574,D580,D586,D592,D605,D611,D623,D772:D773)</f>
        <v>4955</v>
      </c>
      <c r="E989" s="1409">
        <f t="shared" si="218"/>
        <v>12159</v>
      </c>
      <c r="F989" s="1409">
        <f t="shared" si="218"/>
        <v>30826</v>
      </c>
      <c r="G989" s="1620"/>
      <c r="H989" s="1409">
        <f>SUM(H508,H514,H520,H526,H532,H538,H544,H550,H556,H562,H568,H574,H580,H586,H592,H605,H611,H623,H772:H773)</f>
        <v>9334.8989041220702</v>
      </c>
      <c r="I989" s="1409">
        <f t="shared" ref="I989:K989" si="219">SUM(I508,I514,I520,I526,I532,I538,I544,I550,I556,I562,I568,I574,I580,I586,I592,I605,I611,I623,I772:I773)</f>
        <v>9334.8989041220702</v>
      </c>
      <c r="J989" s="1409">
        <f t="shared" si="219"/>
        <v>9334.8989041220702</v>
      </c>
      <c r="K989" s="1409">
        <f t="shared" si="219"/>
        <v>0</v>
      </c>
      <c r="L989" s="1620"/>
      <c r="M989" s="1409">
        <f>SUM(M508,M514,M520,M526,M532,M538,M544,M550,M556,M562,M568,M574,M580,M586,M592,M605,M611,M623,M772:M773)</f>
        <v>5720.8989041220721</v>
      </c>
      <c r="N989" s="1409">
        <f t="shared" ref="N989:P989" si="220">SUM(N508,N514,N520,N526,N532,N538,N544,N550,N556,N562,N568,N574,N580,N586,N592,N605,N611,N623,N772:N773)</f>
        <v>4379.8989041220721</v>
      </c>
      <c r="O989" s="1409">
        <f t="shared" si="220"/>
        <v>-2824.1010958779284</v>
      </c>
      <c r="P989" s="1409">
        <f t="shared" si="220"/>
        <v>-30826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711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712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144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2037.5</v>
      </c>
      <c r="I992" s="1409">
        <f t="shared" ref="I992:K992" si="228">SUM(I774,I775,I776,I782:I783,I806)</f>
        <v>2037.5</v>
      </c>
      <c r="J992" s="1409">
        <f t="shared" si="228"/>
        <v>2037.5</v>
      </c>
      <c r="K992" s="1409">
        <f t="shared" si="228"/>
        <v>0</v>
      </c>
      <c r="L992" s="1612"/>
      <c r="M992" s="1409">
        <f>SUM(M774,M775,M776,M782:M783,M806)</f>
        <v>1437.5</v>
      </c>
      <c r="N992" s="1409">
        <f t="shared" ref="N992:P992" si="229">SUM(N774,N775,N776,N782:N783,N806)</f>
        <v>-685.5</v>
      </c>
      <c r="O992" s="1409">
        <f t="shared" si="229"/>
        <v>-4439.5</v>
      </c>
      <c r="P992" s="1409">
        <f t="shared" si="229"/>
        <v>-3891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1000.0000000000001</v>
      </c>
      <c r="I993" s="1409">
        <f t="shared" si="231"/>
        <v>1000.0000000000001</v>
      </c>
      <c r="J993" s="1409">
        <f t="shared" si="231"/>
        <v>1000.0000000000001</v>
      </c>
      <c r="K993" s="1409">
        <f t="shared" si="231"/>
        <v>0</v>
      </c>
      <c r="L993" s="1612"/>
      <c r="M993" s="1409">
        <f t="shared" ref="M993:P993" si="232">SUM(M781,M790)</f>
        <v>1000.0000000000001</v>
      </c>
      <c r="N993" s="1409">
        <f t="shared" si="232"/>
        <v>1000.0000000000001</v>
      </c>
      <c r="O993" s="1409">
        <f t="shared" si="232"/>
        <v>1000.0000000000001</v>
      </c>
      <c r="P993" s="1409">
        <f t="shared" si="232"/>
        <v>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145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146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1100</v>
      </c>
      <c r="I995" s="1409">
        <f t="shared" si="237"/>
        <v>1100</v>
      </c>
      <c r="J995" s="1409">
        <f t="shared" si="237"/>
        <v>1100</v>
      </c>
      <c r="K995" s="1409">
        <f t="shared" si="237"/>
        <v>0</v>
      </c>
      <c r="L995" s="1612"/>
      <c r="M995" s="1409">
        <f t="shared" ref="M995:P995" si="238">SUM(M799,M800)</f>
        <v>-488</v>
      </c>
      <c r="N995" s="1409">
        <f t="shared" si="238"/>
        <v>-2175</v>
      </c>
      <c r="O995" s="1409">
        <f t="shared" si="238"/>
        <v>-3193</v>
      </c>
      <c r="P995" s="1409">
        <f t="shared" si="238"/>
        <v>-3271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147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1500</v>
      </c>
      <c r="I996" s="1409">
        <f t="shared" si="240"/>
        <v>1500</v>
      </c>
      <c r="J996" s="1409">
        <f t="shared" si="240"/>
        <v>1500</v>
      </c>
      <c r="K996" s="1409">
        <f t="shared" si="240"/>
        <v>0</v>
      </c>
      <c r="L996" s="1620"/>
      <c r="M996" s="1409">
        <f t="shared" ref="M996:P996" si="241">SUM(M801)</f>
        <v>300</v>
      </c>
      <c r="N996" s="1409">
        <f t="shared" si="241"/>
        <v>-750</v>
      </c>
      <c r="O996" s="1409">
        <f t="shared" si="241"/>
        <v>-4000</v>
      </c>
      <c r="P996" s="1409">
        <f t="shared" si="241"/>
        <v>-3500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414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1172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740</v>
      </c>
      <c r="I998" s="1409">
        <f t="shared" ref="I998:K998" si="246">SUM(I802,I803)</f>
        <v>740</v>
      </c>
      <c r="J998" s="1409">
        <f t="shared" si="246"/>
        <v>740</v>
      </c>
      <c r="K998" s="1409">
        <f t="shared" si="246"/>
        <v>0</v>
      </c>
      <c r="L998" s="1620"/>
      <c r="M998" s="1409">
        <f>SUM(M802,M803)</f>
        <v>-198</v>
      </c>
      <c r="N998" s="1409">
        <f t="shared" ref="N998:P998" si="247">SUM(N802,N803)</f>
        <v>-178</v>
      </c>
      <c r="O998" s="1409">
        <f t="shared" si="247"/>
        <v>-4523</v>
      </c>
      <c r="P998" s="1409">
        <f t="shared" si="247"/>
        <v>-9600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415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713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3084.1666666666674</v>
      </c>
      <c r="I1000" s="1409">
        <f t="shared" si="252"/>
        <v>3084.1666666666674</v>
      </c>
      <c r="J1000" s="1409">
        <f t="shared" si="252"/>
        <v>3084.1666666666674</v>
      </c>
      <c r="K1000" s="1409">
        <f t="shared" si="252"/>
        <v>0</v>
      </c>
      <c r="L1000" s="1620"/>
      <c r="M1000" s="1409">
        <f t="shared" ref="M1000:P1000" si="253">SUM(M807)</f>
        <v>3084.1666666666674</v>
      </c>
      <c r="N1000" s="1409">
        <f t="shared" si="253"/>
        <v>3084.1666666666674</v>
      </c>
      <c r="O1000" s="1409">
        <f t="shared" si="253"/>
        <v>3084.1666666666674</v>
      </c>
      <c r="P1000" s="1409">
        <f t="shared" si="253"/>
        <v>0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714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17340</v>
      </c>
      <c r="I1001" s="1409">
        <f t="shared" si="254"/>
        <v>17340</v>
      </c>
      <c r="J1001" s="1409">
        <f t="shared" si="254"/>
        <v>17340</v>
      </c>
      <c r="K1001" s="1409">
        <f t="shared" si="254"/>
        <v>0</v>
      </c>
      <c r="L1001" s="1620"/>
      <c r="M1001" s="1409">
        <f t="shared" ref="M1001:P1001" si="255">SUM(M808)</f>
        <v>17340</v>
      </c>
      <c r="N1001" s="1409">
        <f t="shared" si="255"/>
        <v>17340</v>
      </c>
      <c r="O1001" s="1409">
        <f t="shared" si="255"/>
        <v>17340</v>
      </c>
      <c r="P1001" s="1409">
        <f t="shared" si="255"/>
        <v>0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416</v>
      </c>
      <c r="B1002" s="1620"/>
      <c r="C1002" s="1409" t="e">
        <f>C985-SUM(C988:C999)</f>
        <v>#DIV/0!</v>
      </c>
      <c r="D1002" s="1409" t="e">
        <f t="shared" ref="D1002:F1002" si="256">D985-SUM(D988:D999)</f>
        <v>#DIV/0!</v>
      </c>
      <c r="E1002" s="1409" t="e">
        <f t="shared" si="256"/>
        <v>#DIV/0!</v>
      </c>
      <c r="F1002" s="1409" t="e">
        <f t="shared" si="256"/>
        <v>#DIV/0!</v>
      </c>
      <c r="G1002" s="1620"/>
      <c r="H1002" s="1409">
        <f>H985-SUM(H988:H999)</f>
        <v>-18684.669081609518</v>
      </c>
      <c r="I1002" s="1409">
        <f t="shared" ref="I1002:K1002" si="257">I985-SUM(I988:I999)</f>
        <v>-20807.669081609518</v>
      </c>
      <c r="J1002" s="1409">
        <f t="shared" si="257"/>
        <v>-11311.669081609522</v>
      </c>
      <c r="K1002" s="1409">
        <f t="shared" si="257"/>
        <v>90440</v>
      </c>
      <c r="L1002" s="1620"/>
      <c r="M1002" s="1409">
        <f>M985-SUM(M988:M999)</f>
        <v>-3366.6690816095197</v>
      </c>
      <c r="N1002" s="1409">
        <f t="shared" ref="N1002:P1002" si="258">N985-SUM(N988:N999)</f>
        <v>15262.33091839048</v>
      </c>
      <c r="O1002" s="1409">
        <f t="shared" si="258"/>
        <v>52212.330918390478</v>
      </c>
      <c r="P1002" s="1409">
        <f t="shared" si="258"/>
        <v>81690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 t="e">
        <f>SUM(C988:C1003)</f>
        <v>#DIV/0!</v>
      </c>
      <c r="D1004" s="1504" t="e">
        <f>SUM(D988:D1002)</f>
        <v>#DIV/0!</v>
      </c>
      <c r="E1004" s="1504" t="e">
        <f>SUM(E988:E1003)</f>
        <v>#DIV/0!</v>
      </c>
      <c r="F1004" s="1504" t="e">
        <f>SUM(F988:F1003)</f>
        <v>#DIV/0!</v>
      </c>
      <c r="G1004" s="1620"/>
      <c r="H1004" s="1409">
        <f>SUM(H988:H1003)</f>
        <v>26924.166666666668</v>
      </c>
      <c r="I1004" s="1409">
        <f>SUM(I988:I1003)</f>
        <v>25384.166666666668</v>
      </c>
      <c r="J1004" s="1409">
        <f>SUM(J988:J1003)</f>
        <v>51624.166666666664</v>
      </c>
      <c r="K1004" s="1409">
        <f>SUM(K988:K1003)</f>
        <v>101640</v>
      </c>
      <c r="L1004" s="1620"/>
      <c r="M1004" s="1504">
        <f>SUM(M988:M1003)</f>
        <v>20424.166666666664</v>
      </c>
      <c r="N1004" s="1504">
        <f>SUM(N988:N1003)</f>
        <v>20424.166666666668</v>
      </c>
      <c r="O1004" s="1504">
        <f>SUM(O988:O1003)</f>
        <v>20424.166666666664</v>
      </c>
      <c r="P1004" s="1504">
        <f>SUM(P988:P1003)</f>
        <v>0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417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418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419</v>
      </c>
      <c r="B1011" s="1652"/>
      <c r="C1011" s="1519">
        <f>SUM(C45)</f>
        <v>0</v>
      </c>
      <c r="D1011" s="1519">
        <f>SUM(D45)</f>
        <v>0</v>
      </c>
      <c r="E1011" s="1519">
        <f>SUM(E45)</f>
        <v>0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420</v>
      </c>
      <c r="B1012" s="1652"/>
      <c r="C1012" s="1509">
        <f>SUM(C965:C967)</f>
        <v>6500</v>
      </c>
      <c r="D1012" s="1509">
        <f>SUM(D965:D967)</f>
        <v>4960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421</v>
      </c>
      <c r="B1013" s="1652"/>
      <c r="C1013" s="1509">
        <f>C1011*C1012*100</f>
        <v>0</v>
      </c>
      <c r="D1013" s="1509">
        <f>D1011*D1012*100</f>
        <v>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422</v>
      </c>
      <c r="B1014" s="1652"/>
      <c r="C1014" s="1509">
        <f>SUM(C1013:F1013)</f>
        <v>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423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424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425</v>
      </c>
      <c r="B1017" s="1652"/>
      <c r="C1017" s="1509">
        <f>SUM(C1016:F1016)</f>
        <v>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426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527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428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680</v>
      </c>
      <c r="B1022" s="1652"/>
      <c r="C1022" s="1509">
        <f>IF(C46="",0,$D1022*C46/$D46)</f>
        <v>5298.1562152452825</v>
      </c>
      <c r="D1022" s="1509">
        <f>IF(OR(D454=0,D454="",D450=0,D450=""),0,365*$P$1*D456*D46/D454/D450)</f>
        <v>5298.1562152452825</v>
      </c>
      <c r="E1022" s="1509">
        <f>IF(E46="",0,$D1022*E46/$D46)</f>
        <v>5298.1562152452825</v>
      </c>
      <c r="F1022" s="1509">
        <f>IF(F46="",0,$D1022*F46/$D46)</f>
        <v>0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528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 t="e">
        <f>F1021/F1022</f>
        <v>#DIV/0!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431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 t="e">
        <f>F1020+F1023</f>
        <v>#DIV/0!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432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 t="e">
        <f>F1024*F46/6</f>
        <v>#DIV/0!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433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529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Perm</v>
      </c>
      <c r="F1030" s="1372"/>
      <c r="G1030" s="1372"/>
      <c r="H1030" s="1662">
        <f>E1110</f>
        <v>0</v>
      </c>
      <c r="I1030" s="1651"/>
      <c r="J1030" s="1662">
        <f>F1110</f>
        <v>0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706</v>
      </c>
      <c r="B1031" s="1652"/>
      <c r="C1031" s="1509">
        <f>SUM(C989)+SUM(M989)</f>
        <v>9334.8989041220721</v>
      </c>
      <c r="D1031" s="1372"/>
      <c r="E1031" s="1509">
        <f>SUM(D989)+SUM(N989)</f>
        <v>9334.8989041220721</v>
      </c>
      <c r="F1031" s="1372"/>
      <c r="G1031" s="1372"/>
      <c r="H1031" s="1509">
        <f>SUM(E989)+SUM(O989)</f>
        <v>9334.8989041220721</v>
      </c>
      <c r="I1031" s="1651"/>
      <c r="J1031" s="1509">
        <f>SUM(F989)+SUM(P989)</f>
        <v>0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707</v>
      </c>
      <c r="B1032" s="1652"/>
      <c r="C1032" s="1509">
        <f>SUMIF($Q$772:$Q$776,"lbpl",H$772:H$776)+SUMIF($Q$781:$Q$785,"lbpl",H$781:H$785)+SUMIF($Q$790:$Q$810,"lbpl",H$790:H$810)</f>
        <v>9736.6666666666679</v>
      </c>
      <c r="D1032" s="1372"/>
      <c r="E1032" s="1509">
        <f>SUMIF($Q$772:$Q$776,"lbpl",I$772:I$776)+SUMIF($Q$781:$Q$785,"lbpl",I$781:I$785)+SUMIF($Q$790:$Q$810,"lbpl",I$790:I$810)</f>
        <v>9736.6666666666679</v>
      </c>
      <c r="F1032" s="1372"/>
      <c r="G1032" s="1372"/>
      <c r="H1032" s="1509">
        <f>SUMIF($Q$772:$Q$776,"lbpl",J$772:J$776)+SUMIF($Q$781:$Q$785,"lbpl",J$781:J$785)+SUMIF($Q$790:$Q$810,"lbpl",J$790:J$810)</f>
        <v>9736.6666666666679</v>
      </c>
      <c r="I1032" s="1651"/>
      <c r="J1032" s="1509">
        <f>SUMIF($Q$772:$Q$776,"lbpl",K$772:K$776)+SUMIF($Q$781:$Q$785,"lbpl",K$781:K$785)+SUMIF($Q$790:$Q$810,"lbpl",K$790:K$810)</f>
        <v>0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708</v>
      </c>
      <c r="B1033" s="1652"/>
      <c r="C1033" s="1509">
        <f>SUMIF($Q$772:$Q$776,"ubpl",H$772:H$776)+SUMIF($Q$781:$Q$785,"ubpl",H$781:H$785)+SUMIF($Q$790:$Q$810,"ubpl",H$790:H$810)</f>
        <v>17340</v>
      </c>
      <c r="D1033" s="1652"/>
      <c r="E1033" s="1509">
        <f>SUMIF($Q$772:$Q$776,"ubpl",I$772:I$776)+SUMIF($Q$781:$Q$785,"ubpl",I$781:I$785)+SUMIF($Q$790:$Q$810,"ubpl",I$790:I$810)</f>
        <v>17340</v>
      </c>
      <c r="F1033" s="1652"/>
      <c r="G1033" s="1652"/>
      <c r="H1033" s="1509">
        <f>SUMIF($Q$772:$Q$776,"ubpl",J$772:J$776)+SUMIF($Q$781:$Q$785,"ubpl",J$781:J$785)+SUMIF($Q$790:$Q$810,"ubpl",J$790:J$810)</f>
        <v>17340</v>
      </c>
      <c r="I1033" s="1664"/>
      <c r="J1033" s="1509">
        <f>SUMIF($Q$772:$Q$776,"ubpl",K$772:K$776)+SUMIF($Q$781:$Q$785,"ubpl",K$781:K$785)+SUMIF($Q$790:$Q$810,"ubpl",K$790:K$810)</f>
        <v>0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709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530</v>
      </c>
      <c r="B1036" s="1652"/>
      <c r="C1036" s="1661" t="str">
        <f>C1030</f>
        <v>Cas</v>
      </c>
      <c r="D1036" s="1372"/>
      <c r="E1036" s="1661" t="str">
        <f>E1030</f>
        <v>Perm</v>
      </c>
      <c r="F1036" s="1372"/>
      <c r="G1036" s="1372"/>
      <c r="H1036" s="1662">
        <f>H1030</f>
        <v>0</v>
      </c>
      <c r="I1036" s="1651"/>
      <c r="J1036" s="1662">
        <f>J1030</f>
        <v>0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531</v>
      </c>
      <c r="B1037" s="1652"/>
      <c r="C1037" s="1497" t="str">
        <f>E1037</f>
        <v>mix</v>
      </c>
      <c r="D1037" s="1372"/>
      <c r="E1037" s="1545" t="s">
        <v>1191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532</v>
      </c>
      <c r="B1038" s="1652"/>
      <c r="C1038" s="1613">
        <f>E1038</f>
        <v>0.64638090248077151</v>
      </c>
      <c r="D1038" s="1670"/>
      <c r="E1038" s="1374">
        <f>IF(UPPER('Exp factors'!$D$41)="YES",$P$1/$D$454,SUM(D453,D462,D471,D480,D489,D498,D631)/(SUM(D455,D464,D473,D482,D491,D500,D633)*365*D$46))</f>
        <v>0.64638090248077151</v>
      </c>
      <c r="F1038" s="1670"/>
      <c r="G1038" s="1670"/>
      <c r="H1038" s="1669">
        <f>E1038</f>
        <v>0.64638090248077151</v>
      </c>
      <c r="I1038" s="1671"/>
      <c r="J1038" s="1669">
        <f>E1038</f>
        <v>0.64638090248077151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5</v>
      </c>
      <c r="D1039" s="1372"/>
      <c r="E1039" s="1497">
        <f>SUM(D46)</f>
        <v>5</v>
      </c>
      <c r="F1039" s="1372"/>
      <c r="G1039" s="1372"/>
      <c r="H1039" s="1668">
        <f>SUM(E46)</f>
        <v>5</v>
      </c>
      <c r="I1039" s="1651"/>
      <c r="J1039" s="1668">
        <f>SUM(F46)</f>
        <v>0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533</v>
      </c>
      <c r="B1040" s="1652"/>
      <c r="C1040" s="1613">
        <f>E1040</f>
        <v>6.2365204888569377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2"/>
      <c r="G1040" s="1372"/>
      <c r="H1040" s="1669">
        <f>E1040</f>
        <v>6.2365204888569377</v>
      </c>
      <c r="I1040" s="1651"/>
      <c r="J1040" s="1669">
        <f>E1040</f>
        <v>6.2365204888569377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534</v>
      </c>
      <c r="B1042" s="1652"/>
      <c r="C1042" s="1672">
        <f>WB!T3</f>
        <v>0</v>
      </c>
      <c r="D1042" s="1673"/>
      <c r="E1042" s="1672">
        <f>WB!AK3</f>
        <v>0</v>
      </c>
      <c r="F1042" s="1673"/>
      <c r="G1042" s="1372"/>
      <c r="H1042" s="1674">
        <f>WB!BB3</f>
        <v>0</v>
      </c>
      <c r="I1042" s="1675"/>
      <c r="J1042" s="1674">
        <f>WB!BS3</f>
        <v>0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535</v>
      </c>
      <c r="D1043" s="1677" t="s">
        <v>536</v>
      </c>
      <c r="E1043" s="1677" t="s">
        <v>535</v>
      </c>
      <c r="F1043" s="1677" t="s">
        <v>536</v>
      </c>
      <c r="G1043" s="1372"/>
      <c r="H1043" s="1678" t="s">
        <v>535</v>
      </c>
      <c r="I1043" s="1678" t="s">
        <v>536</v>
      </c>
      <c r="J1043" s="1678" t="s">
        <v>535</v>
      </c>
      <c r="K1043" s="1678" t="s">
        <v>536</v>
      </c>
      <c r="L1043" s="1372"/>
      <c r="M1043" s="1662" t="s">
        <v>537</v>
      </c>
      <c r="N1043" s="1372"/>
      <c r="O1043" s="1372"/>
      <c r="P1043" s="1372"/>
      <c r="Q1043" s="1659"/>
      <c r="R1043" s="1428" t="s">
        <v>538</v>
      </c>
      <c r="S1043" s="1410"/>
      <c r="T1043" s="1410"/>
      <c r="U1043" s="1447">
        <v>1043</v>
      </c>
      <c r="V1043" s="1410"/>
    </row>
    <row r="1044" spans="1:22" ht="15" customHeight="1">
      <c r="A1044" s="1679" t="e">
        <f>LOOKUP(B1044,$T$820:$T$898,A$820:A$898)</f>
        <v>#N/A</v>
      </c>
      <c r="B1044" s="1652">
        <v>1</v>
      </c>
      <c r="C1044" s="1519" t="e">
        <f>LOOKUP($B1044,$T$820:$T$898,C$820:C$898)</f>
        <v>#N/A</v>
      </c>
      <c r="D1044" s="1519" t="e">
        <f>LOOKUP($B1044,$T$820:$T$898,M$820:M$898)</f>
        <v>#N/A</v>
      </c>
      <c r="E1044" s="1519" t="e">
        <f>LOOKUP($B1044,$T$820:$T$898,D$820:D$898)</f>
        <v>#N/A</v>
      </c>
      <c r="F1044" s="1519" t="e">
        <f>LOOKUP($B1044,$T$820:$T$898,N$820:N$898)</f>
        <v>#N/A</v>
      </c>
      <c r="G1044" s="1372"/>
      <c r="H1044" s="1680" t="e">
        <f>LOOKUP($B1044,$T$820:$T$898,E$820:E$898)</f>
        <v>#N/A</v>
      </c>
      <c r="I1044" s="1680" t="e">
        <f>LOOKUP($B1044,$T$820:$T$898,O$820:O$898)</f>
        <v>#N/A</v>
      </c>
      <c r="J1044" s="1680" t="e">
        <f>LOOKUP($B1044,$T$820:$T$898,F$820:F$898)</f>
        <v>#N/A</v>
      </c>
      <c r="K1044" s="1680" t="e">
        <f>LOOKUP($B1044,$T$820:$T$898,P$820:P$898)</f>
        <v>#N/A</v>
      </c>
      <c r="L1044" s="1372"/>
      <c r="M1044" s="1681" t="e">
        <f t="shared" ref="M1044:M1054" si="259">IF(LOOKUP(R1044,R$1071:R$1094,R$1071:R$1094)=R1044,R1044,"")</f>
        <v>#N/A</v>
      </c>
      <c r="N1044" s="1372"/>
      <c r="O1044" s="1372"/>
      <c r="P1044" s="1372"/>
      <c r="Q1044" s="1659"/>
      <c r="R1044" s="1372" t="e">
        <f t="shared" ref="R1044:R1063" si="260">IF($A1044="","",IF(LOOKUP($B1044,$T$820:$T$898,R$820:R$898)=0,"",LOOKUP($B1044,$T$820:$T$898,R$820:R$898)))</f>
        <v>#N/A</v>
      </c>
      <c r="S1044" s="1372"/>
      <c r="T1044" s="1410"/>
      <c r="U1044" s="1447">
        <v>1044</v>
      </c>
      <c r="V1044" s="1410"/>
    </row>
    <row r="1045" spans="1:22" ht="15.75" customHeight="1">
      <c r="A1045" s="1679" t="e">
        <f t="shared" ref="A1045:A1054" si="261">IF(OR(A1044="",LOOKUP(B1045,$T$820:$T$898,A$820:A$898)=A1044),"",LOOKUP(B1045,$T$820:$T$898,A$820:A$898))</f>
        <v>#N/A</v>
      </c>
      <c r="B1045" s="1652">
        <v>2</v>
      </c>
      <c r="C1045" s="1519" t="e">
        <f t="shared" ref="C1045:C1063" si="262">IF($A1045="","",LOOKUP($B1045,$T$820:$T$898,C$820:C$898))</f>
        <v>#N/A</v>
      </c>
      <c r="D1045" s="1519" t="e">
        <f t="shared" ref="D1045:D1054" si="263">IF($A1045="","",LOOKUP($B1045,$T$820:$T$898,M$820:M$898))</f>
        <v>#N/A</v>
      </c>
      <c r="E1045" s="1519" t="e">
        <f t="shared" ref="E1045:E1054" si="264">IF($A1045="","",LOOKUP($B1045,$T$820:$T$898,D$820:D$898))</f>
        <v>#N/A</v>
      </c>
      <c r="F1045" s="1519" t="e">
        <f t="shared" ref="F1045:F1054" si="265">IF($A1045="","",LOOKUP($B1045,$T$820:$T$898,N$820:N$898))</f>
        <v>#N/A</v>
      </c>
      <c r="G1045" s="1372"/>
      <c r="H1045" s="1680" t="e">
        <f t="shared" ref="H1045:H1054" si="266">IF($A1045="","",LOOKUP($B1045,$T$820:$T$898,E$820:E$898))</f>
        <v>#N/A</v>
      </c>
      <c r="I1045" s="1680" t="e">
        <f t="shared" ref="I1045:I1054" si="267">IF($A1045="","",LOOKUP($B1045,$T$820:$T$898,O$820:O$898))</f>
        <v>#N/A</v>
      </c>
      <c r="J1045" s="1680" t="e">
        <f t="shared" ref="J1045:J1054" si="268">IF($A1045="","",LOOKUP($B1045,$T$820:$T$898,F$820:F$898))</f>
        <v>#N/A</v>
      </c>
      <c r="K1045" s="1680" t="e">
        <f t="shared" ref="K1045:K1054" si="269">IF($A1045="","",LOOKUP($B1045,$T$820:$T$898,P$820:P$898))</f>
        <v>#N/A</v>
      </c>
      <c r="L1045" s="1372"/>
      <c r="M1045" s="1681" t="e">
        <f t="shared" si="259"/>
        <v>#N/A</v>
      </c>
      <c r="N1045" s="1372"/>
      <c r="O1045" s="1372"/>
      <c r="P1045" s="1372"/>
      <c r="Q1045" s="1659"/>
      <c r="R1045" s="1372" t="e">
        <f t="shared" si="260"/>
        <v>#N/A</v>
      </c>
      <c r="S1045" s="1410"/>
      <c r="T1045" s="1410"/>
      <c r="U1045" s="1447">
        <v>1045</v>
      </c>
      <c r="V1045" s="1410"/>
    </row>
    <row r="1046" spans="1:22" ht="15.75" customHeight="1">
      <c r="A1046" s="1679" t="e">
        <f t="shared" si="261"/>
        <v>#N/A</v>
      </c>
      <c r="B1046" s="1652">
        <v>3</v>
      </c>
      <c r="C1046" s="1519" t="e">
        <f t="shared" si="262"/>
        <v>#N/A</v>
      </c>
      <c r="D1046" s="1519" t="e">
        <f t="shared" si="263"/>
        <v>#N/A</v>
      </c>
      <c r="E1046" s="1519" t="e">
        <f t="shared" si="264"/>
        <v>#N/A</v>
      </c>
      <c r="F1046" s="1519" t="e">
        <f t="shared" si="265"/>
        <v>#N/A</v>
      </c>
      <c r="G1046" s="1372"/>
      <c r="H1046" s="1680" t="e">
        <f t="shared" si="266"/>
        <v>#N/A</v>
      </c>
      <c r="I1046" s="1680" t="e">
        <f t="shared" si="267"/>
        <v>#N/A</v>
      </c>
      <c r="J1046" s="1680" t="e">
        <f t="shared" si="268"/>
        <v>#N/A</v>
      </c>
      <c r="K1046" s="1680" t="e">
        <f t="shared" si="269"/>
        <v>#N/A</v>
      </c>
      <c r="L1046" s="1372"/>
      <c r="M1046" s="1681" t="e">
        <f t="shared" si="259"/>
        <v>#N/A</v>
      </c>
      <c r="N1046" s="1372"/>
      <c r="O1046" s="1372"/>
      <c r="P1046" s="1372"/>
      <c r="Q1046" s="1659"/>
      <c r="R1046" s="1372" t="e">
        <f t="shared" si="260"/>
        <v>#N/A</v>
      </c>
      <c r="S1046" s="1410"/>
      <c r="T1046" s="1410"/>
      <c r="U1046" s="1447">
        <v>1046</v>
      </c>
      <c r="V1046" s="1410"/>
    </row>
    <row r="1047" spans="1:22" ht="15.75" customHeight="1">
      <c r="A1047" s="1679" t="e">
        <f t="shared" si="261"/>
        <v>#N/A</v>
      </c>
      <c r="B1047" s="1652">
        <v>4</v>
      </c>
      <c r="C1047" s="1519" t="e">
        <f t="shared" si="262"/>
        <v>#N/A</v>
      </c>
      <c r="D1047" s="1519" t="e">
        <f t="shared" si="263"/>
        <v>#N/A</v>
      </c>
      <c r="E1047" s="1519" t="e">
        <f t="shared" si="264"/>
        <v>#N/A</v>
      </c>
      <c r="F1047" s="1519" t="e">
        <f t="shared" si="265"/>
        <v>#N/A</v>
      </c>
      <c r="G1047" s="1372"/>
      <c r="H1047" s="1680" t="e">
        <f t="shared" si="266"/>
        <v>#N/A</v>
      </c>
      <c r="I1047" s="1680" t="e">
        <f t="shared" si="267"/>
        <v>#N/A</v>
      </c>
      <c r="J1047" s="1680" t="e">
        <f t="shared" si="268"/>
        <v>#N/A</v>
      </c>
      <c r="K1047" s="1680" t="e">
        <f t="shared" si="269"/>
        <v>#N/A</v>
      </c>
      <c r="L1047" s="1372"/>
      <c r="M1047" s="1681" t="e">
        <f t="shared" si="259"/>
        <v>#N/A</v>
      </c>
      <c r="N1047" s="1372"/>
      <c r="O1047" s="1372"/>
      <c r="P1047" s="1372"/>
      <c r="Q1047" s="1659"/>
      <c r="R1047" s="1372" t="e">
        <f t="shared" si="260"/>
        <v>#N/A</v>
      </c>
      <c r="S1047" s="1410"/>
      <c r="T1047" s="1410"/>
      <c r="U1047" s="1447">
        <v>1047</v>
      </c>
      <c r="V1047" s="1410"/>
    </row>
    <row r="1048" spans="1:22" ht="15.75" customHeight="1">
      <c r="A1048" s="1679" t="e">
        <f t="shared" si="261"/>
        <v>#N/A</v>
      </c>
      <c r="B1048" s="1652">
        <v>5</v>
      </c>
      <c r="C1048" s="1519" t="e">
        <f t="shared" si="262"/>
        <v>#N/A</v>
      </c>
      <c r="D1048" s="1519" t="e">
        <f t="shared" si="263"/>
        <v>#N/A</v>
      </c>
      <c r="E1048" s="1519" t="e">
        <f t="shared" si="264"/>
        <v>#N/A</v>
      </c>
      <c r="F1048" s="1519" t="e">
        <f t="shared" si="265"/>
        <v>#N/A</v>
      </c>
      <c r="G1048" s="1372"/>
      <c r="H1048" s="1680" t="e">
        <f t="shared" si="266"/>
        <v>#N/A</v>
      </c>
      <c r="I1048" s="1680" t="e">
        <f t="shared" si="267"/>
        <v>#N/A</v>
      </c>
      <c r="J1048" s="1680" t="e">
        <f t="shared" si="268"/>
        <v>#N/A</v>
      </c>
      <c r="K1048" s="1680" t="e">
        <f t="shared" si="269"/>
        <v>#N/A</v>
      </c>
      <c r="L1048" s="1372"/>
      <c r="M1048" s="1681" t="e">
        <f t="shared" si="259"/>
        <v>#N/A</v>
      </c>
      <c r="N1048" s="1372"/>
      <c r="O1048" s="1372"/>
      <c r="P1048" s="1372"/>
      <c r="Q1048" s="1659"/>
      <c r="R1048" s="1372" t="e">
        <f t="shared" si="260"/>
        <v>#N/A</v>
      </c>
      <c r="S1048" s="1410"/>
      <c r="T1048" s="1410"/>
      <c r="U1048" s="1447">
        <v>1048</v>
      </c>
      <c r="V1048" s="1410"/>
    </row>
    <row r="1049" spans="1:22" ht="15.75" customHeight="1">
      <c r="A1049" s="1679" t="e">
        <f t="shared" si="261"/>
        <v>#N/A</v>
      </c>
      <c r="B1049" s="1652">
        <v>6</v>
      </c>
      <c r="C1049" s="1519" t="e">
        <f t="shared" si="262"/>
        <v>#N/A</v>
      </c>
      <c r="D1049" s="1519" t="e">
        <f t="shared" si="263"/>
        <v>#N/A</v>
      </c>
      <c r="E1049" s="1519" t="e">
        <f t="shared" si="264"/>
        <v>#N/A</v>
      </c>
      <c r="F1049" s="1519" t="e">
        <f t="shared" si="265"/>
        <v>#N/A</v>
      </c>
      <c r="G1049" s="1372"/>
      <c r="H1049" s="1680" t="e">
        <f t="shared" si="266"/>
        <v>#N/A</v>
      </c>
      <c r="I1049" s="1680" t="e">
        <f t="shared" si="267"/>
        <v>#N/A</v>
      </c>
      <c r="J1049" s="1680" t="e">
        <f t="shared" si="268"/>
        <v>#N/A</v>
      </c>
      <c r="K1049" s="1680" t="e">
        <f t="shared" si="269"/>
        <v>#N/A</v>
      </c>
      <c r="L1049" s="1372"/>
      <c r="M1049" s="1681" t="e">
        <f t="shared" si="259"/>
        <v>#N/A</v>
      </c>
      <c r="N1049" s="1372"/>
      <c r="O1049" s="1372"/>
      <c r="P1049" s="1372"/>
      <c r="Q1049" s="1659"/>
      <c r="R1049" s="1372" t="e">
        <f t="shared" si="260"/>
        <v>#N/A</v>
      </c>
      <c r="S1049" s="1410"/>
      <c r="T1049" s="1410"/>
      <c r="U1049" s="1447">
        <v>1049</v>
      </c>
      <c r="V1049" s="1410"/>
    </row>
    <row r="1050" spans="1:22" ht="15.75" customHeight="1">
      <c r="A1050" s="1679" t="e">
        <f t="shared" si="261"/>
        <v>#N/A</v>
      </c>
      <c r="B1050" s="1652">
        <v>7</v>
      </c>
      <c r="C1050" s="1519" t="e">
        <f t="shared" si="262"/>
        <v>#N/A</v>
      </c>
      <c r="D1050" s="1519" t="e">
        <f t="shared" si="263"/>
        <v>#N/A</v>
      </c>
      <c r="E1050" s="1519" t="e">
        <f t="shared" si="264"/>
        <v>#N/A</v>
      </c>
      <c r="F1050" s="1519" t="e">
        <f t="shared" si="265"/>
        <v>#N/A</v>
      </c>
      <c r="G1050" s="1372"/>
      <c r="H1050" s="1680" t="e">
        <f t="shared" si="266"/>
        <v>#N/A</v>
      </c>
      <c r="I1050" s="1680" t="e">
        <f t="shared" si="267"/>
        <v>#N/A</v>
      </c>
      <c r="J1050" s="1680" t="e">
        <f t="shared" si="268"/>
        <v>#N/A</v>
      </c>
      <c r="K1050" s="1680" t="e">
        <f t="shared" si="269"/>
        <v>#N/A</v>
      </c>
      <c r="L1050" s="1372"/>
      <c r="M1050" s="1681" t="e">
        <f t="shared" si="259"/>
        <v>#N/A</v>
      </c>
      <c r="N1050" s="1372"/>
      <c r="O1050" s="1372"/>
      <c r="P1050" s="1372"/>
      <c r="Q1050" s="1659"/>
      <c r="R1050" s="1372" t="e">
        <f t="shared" si="260"/>
        <v>#N/A</v>
      </c>
      <c r="S1050" s="1410"/>
      <c r="T1050" s="1410"/>
      <c r="U1050" s="1447">
        <v>1050</v>
      </c>
      <c r="V1050" s="1410"/>
    </row>
    <row r="1051" spans="1:22" ht="15.75" customHeight="1">
      <c r="A1051" s="1679" t="e">
        <f t="shared" si="261"/>
        <v>#N/A</v>
      </c>
      <c r="B1051" s="1652">
        <v>8</v>
      </c>
      <c r="C1051" s="1519" t="e">
        <f t="shared" si="262"/>
        <v>#N/A</v>
      </c>
      <c r="D1051" s="1519" t="e">
        <f t="shared" si="263"/>
        <v>#N/A</v>
      </c>
      <c r="E1051" s="1519" t="e">
        <f t="shared" si="264"/>
        <v>#N/A</v>
      </c>
      <c r="F1051" s="1519" t="e">
        <f t="shared" si="265"/>
        <v>#N/A</v>
      </c>
      <c r="G1051" s="1372"/>
      <c r="H1051" s="1680" t="e">
        <f t="shared" si="266"/>
        <v>#N/A</v>
      </c>
      <c r="I1051" s="1680" t="e">
        <f t="shared" si="267"/>
        <v>#N/A</v>
      </c>
      <c r="J1051" s="1680" t="e">
        <f t="shared" si="268"/>
        <v>#N/A</v>
      </c>
      <c r="K1051" s="1680" t="e">
        <f t="shared" si="269"/>
        <v>#N/A</v>
      </c>
      <c r="L1051" s="1372"/>
      <c r="M1051" s="1681" t="e">
        <f t="shared" si="259"/>
        <v>#N/A</v>
      </c>
      <c r="N1051" s="1372"/>
      <c r="O1051" s="1372"/>
      <c r="P1051" s="1372"/>
      <c r="Q1051" s="1659"/>
      <c r="R1051" s="1372" t="e">
        <f t="shared" si="260"/>
        <v>#N/A</v>
      </c>
      <c r="S1051" s="1410"/>
      <c r="T1051" s="1410"/>
      <c r="U1051" s="1447">
        <v>1051</v>
      </c>
      <c r="V1051" s="1410"/>
    </row>
    <row r="1052" spans="1:22" ht="15.75" customHeight="1">
      <c r="A1052" s="1679" t="e">
        <f t="shared" si="261"/>
        <v>#N/A</v>
      </c>
      <c r="B1052" s="1652">
        <v>9</v>
      </c>
      <c r="C1052" s="1519" t="e">
        <f t="shared" si="262"/>
        <v>#N/A</v>
      </c>
      <c r="D1052" s="1519" t="e">
        <f t="shared" si="263"/>
        <v>#N/A</v>
      </c>
      <c r="E1052" s="1519" t="e">
        <f t="shared" si="264"/>
        <v>#N/A</v>
      </c>
      <c r="F1052" s="1519" t="e">
        <f t="shared" si="265"/>
        <v>#N/A</v>
      </c>
      <c r="G1052" s="1652"/>
      <c r="H1052" s="1680" t="e">
        <f t="shared" si="266"/>
        <v>#N/A</v>
      </c>
      <c r="I1052" s="1680" t="e">
        <f t="shared" si="267"/>
        <v>#N/A</v>
      </c>
      <c r="J1052" s="1680" t="e">
        <f t="shared" si="268"/>
        <v>#N/A</v>
      </c>
      <c r="K1052" s="1680" t="e">
        <f t="shared" si="269"/>
        <v>#N/A</v>
      </c>
      <c r="L1052" s="1372"/>
      <c r="M1052" s="1681" t="e">
        <f t="shared" si="259"/>
        <v>#N/A</v>
      </c>
      <c r="N1052" s="1372"/>
      <c r="O1052" s="1372"/>
      <c r="P1052" s="1372"/>
      <c r="Q1052" s="1659"/>
      <c r="R1052" s="1372" t="e">
        <f t="shared" si="260"/>
        <v>#N/A</v>
      </c>
      <c r="S1052" s="1410"/>
      <c r="T1052" s="1410"/>
      <c r="U1052" s="1447">
        <v>1052</v>
      </c>
      <c r="V1052" s="1410"/>
    </row>
    <row r="1053" spans="1:22" ht="15.75" customHeight="1">
      <c r="A1053" s="1679" t="e">
        <f t="shared" si="261"/>
        <v>#N/A</v>
      </c>
      <c r="B1053" s="1652">
        <v>10</v>
      </c>
      <c r="C1053" s="1519" t="e">
        <f t="shared" si="262"/>
        <v>#N/A</v>
      </c>
      <c r="D1053" s="1519" t="e">
        <f t="shared" si="263"/>
        <v>#N/A</v>
      </c>
      <c r="E1053" s="1519" t="e">
        <f t="shared" si="264"/>
        <v>#N/A</v>
      </c>
      <c r="F1053" s="1519" t="e">
        <f t="shared" si="265"/>
        <v>#N/A</v>
      </c>
      <c r="G1053" s="1372"/>
      <c r="H1053" s="1680" t="e">
        <f t="shared" si="266"/>
        <v>#N/A</v>
      </c>
      <c r="I1053" s="1680" t="e">
        <f t="shared" si="267"/>
        <v>#N/A</v>
      </c>
      <c r="J1053" s="1680" t="e">
        <f t="shared" si="268"/>
        <v>#N/A</v>
      </c>
      <c r="K1053" s="1680" t="e">
        <f t="shared" si="269"/>
        <v>#N/A</v>
      </c>
      <c r="L1053" s="1372"/>
      <c r="M1053" s="1681" t="e">
        <f t="shared" si="259"/>
        <v>#N/A</v>
      </c>
      <c r="N1053" s="1372"/>
      <c r="O1053" s="1372"/>
      <c r="P1053" s="1372"/>
      <c r="Q1053" s="1659"/>
      <c r="R1053" s="1372" t="e">
        <f t="shared" si="260"/>
        <v>#N/A</v>
      </c>
      <c r="S1053" s="1410"/>
      <c r="T1053" s="1410"/>
      <c r="U1053" s="1447">
        <v>1053</v>
      </c>
      <c r="V1053" s="1410"/>
    </row>
    <row r="1054" spans="1:22" ht="15.75" customHeight="1">
      <c r="A1054" s="1679" t="e">
        <f t="shared" si="261"/>
        <v>#N/A</v>
      </c>
      <c r="B1054" s="1652">
        <v>11</v>
      </c>
      <c r="C1054" s="1519" t="e">
        <f t="shared" si="262"/>
        <v>#N/A</v>
      </c>
      <c r="D1054" s="1519" t="e">
        <f t="shared" si="263"/>
        <v>#N/A</v>
      </c>
      <c r="E1054" s="1519" t="e">
        <f t="shared" si="264"/>
        <v>#N/A</v>
      </c>
      <c r="F1054" s="1519" t="e">
        <f t="shared" si="265"/>
        <v>#N/A</v>
      </c>
      <c r="G1054" s="1372"/>
      <c r="H1054" s="1680" t="e">
        <f t="shared" si="266"/>
        <v>#N/A</v>
      </c>
      <c r="I1054" s="1680" t="e">
        <f t="shared" si="267"/>
        <v>#N/A</v>
      </c>
      <c r="J1054" s="1680" t="e">
        <f t="shared" si="268"/>
        <v>#N/A</v>
      </c>
      <c r="K1054" s="1680" t="e">
        <f t="shared" si="269"/>
        <v>#N/A</v>
      </c>
      <c r="L1054" s="1372"/>
      <c r="M1054" s="1681" t="e">
        <f t="shared" si="259"/>
        <v>#N/A</v>
      </c>
      <c r="N1054" s="1372"/>
      <c r="O1054" s="1372"/>
      <c r="P1054" s="1372"/>
      <c r="Q1054" s="1659"/>
      <c r="R1054" s="1372" t="e">
        <f t="shared" si="260"/>
        <v>#N/A</v>
      </c>
      <c r="S1054" s="1410"/>
      <c r="T1054" s="1410"/>
      <c r="U1054" s="1447">
        <v>1054</v>
      </c>
      <c r="V1054" s="1410"/>
    </row>
    <row r="1055" spans="1:22" ht="15.75" customHeight="1">
      <c r="A1055" s="1679" t="e">
        <f t="shared" ref="A1055:A1063" si="270">IF(OR(A1054="",LOOKUP(B1055,$T$820:$T$898,A$820:A$898)=A1054),"",LOOKUP(B1055,$T$820:$T$898,A$820:A$898))</f>
        <v>#N/A</v>
      </c>
      <c r="B1055" s="1652">
        <v>12</v>
      </c>
      <c r="C1055" s="1519" t="e">
        <f t="shared" si="262"/>
        <v>#N/A</v>
      </c>
      <c r="D1055" s="1519" t="e">
        <f t="shared" ref="D1055:D1063" si="271">IF($A1055="","",LOOKUP($B1055,$T$820:$T$898,M$820:M$898))</f>
        <v>#N/A</v>
      </c>
      <c r="E1055" s="1519" t="e">
        <f t="shared" ref="E1055:E1063" si="272">IF($A1055="","",LOOKUP($B1055,$T$820:$T$898,D$820:D$898))</f>
        <v>#N/A</v>
      </c>
      <c r="F1055" s="1519" t="e">
        <f t="shared" ref="F1055:F1063" si="273">IF($A1055="","",LOOKUP($B1055,$T$820:$T$898,N$820:N$898))</f>
        <v>#N/A</v>
      </c>
      <c r="G1055" s="1372"/>
      <c r="H1055" s="1680" t="e">
        <f t="shared" ref="H1055:H1063" si="274">IF($A1055="","",LOOKUP($B1055,$T$820:$T$898,E$820:E$898))</f>
        <v>#N/A</v>
      </c>
      <c r="I1055" s="1680" t="e">
        <f t="shared" ref="I1055:I1063" si="275">IF($A1055="","",LOOKUP($B1055,$T$820:$T$898,O$820:O$898))</f>
        <v>#N/A</v>
      </c>
      <c r="J1055" s="1680" t="e">
        <f t="shared" ref="J1055:J1063" si="276">IF($A1055="","",LOOKUP($B1055,$T$820:$T$898,F$820:F$898))</f>
        <v>#N/A</v>
      </c>
      <c r="K1055" s="1680" t="e">
        <f t="shared" ref="K1055:K1063" si="277">IF($A1055="","",LOOKUP($B1055,$T$820:$T$898,P$820:P$898))</f>
        <v>#N/A</v>
      </c>
      <c r="L1055" s="1372"/>
      <c r="M1055" s="1681" t="e">
        <f t="shared" ref="M1055:M1063" si="278">IF(LOOKUP(R1055,R$1071:R$1094,R$1071:R$1094)=R1055,R1055,"")</f>
        <v>#N/A</v>
      </c>
      <c r="N1055" s="1372"/>
      <c r="O1055" s="1372"/>
      <c r="P1055" s="1372"/>
      <c r="Q1055" s="1659"/>
      <c r="R1055" s="1372" t="e">
        <f t="shared" si="260"/>
        <v>#N/A</v>
      </c>
      <c r="S1055" s="1410"/>
      <c r="T1055" s="1410"/>
      <c r="U1055" s="1447">
        <v>1055</v>
      </c>
      <c r="V1055" s="1410"/>
    </row>
    <row r="1056" spans="1:22" ht="15.75" customHeight="1">
      <c r="A1056" s="1679" t="e">
        <f t="shared" si="270"/>
        <v>#N/A</v>
      </c>
      <c r="B1056" s="1652">
        <v>13</v>
      </c>
      <c r="C1056" s="1519" t="e">
        <f t="shared" si="262"/>
        <v>#N/A</v>
      </c>
      <c r="D1056" s="1519" t="e">
        <f t="shared" si="271"/>
        <v>#N/A</v>
      </c>
      <c r="E1056" s="1519" t="e">
        <f t="shared" si="272"/>
        <v>#N/A</v>
      </c>
      <c r="F1056" s="1519" t="e">
        <f t="shared" si="273"/>
        <v>#N/A</v>
      </c>
      <c r="G1056" s="1372"/>
      <c r="H1056" s="1680" t="e">
        <f t="shared" si="274"/>
        <v>#N/A</v>
      </c>
      <c r="I1056" s="1680" t="e">
        <f t="shared" si="275"/>
        <v>#N/A</v>
      </c>
      <c r="J1056" s="1680" t="e">
        <f t="shared" si="276"/>
        <v>#N/A</v>
      </c>
      <c r="K1056" s="1680" t="e">
        <f t="shared" si="277"/>
        <v>#N/A</v>
      </c>
      <c r="L1056" s="1372"/>
      <c r="M1056" s="1681" t="e">
        <f t="shared" si="278"/>
        <v>#N/A</v>
      </c>
      <c r="N1056" s="1372"/>
      <c r="O1056" s="1372"/>
      <c r="P1056" s="1372"/>
      <c r="Q1056" s="1659"/>
      <c r="R1056" s="1372" t="e">
        <f t="shared" si="260"/>
        <v>#N/A</v>
      </c>
      <c r="S1056" s="1410"/>
      <c r="T1056" s="1410"/>
      <c r="U1056" s="1447">
        <v>1056</v>
      </c>
      <c r="V1056" s="1410"/>
    </row>
    <row r="1057" spans="1:22" ht="15.75" customHeight="1">
      <c r="A1057" s="1679" t="e">
        <f t="shared" si="270"/>
        <v>#N/A</v>
      </c>
      <c r="B1057" s="1652">
        <v>14</v>
      </c>
      <c r="C1057" s="1519" t="e">
        <f t="shared" si="262"/>
        <v>#N/A</v>
      </c>
      <c r="D1057" s="1519" t="e">
        <f t="shared" si="271"/>
        <v>#N/A</v>
      </c>
      <c r="E1057" s="1519" t="e">
        <f t="shared" si="272"/>
        <v>#N/A</v>
      </c>
      <c r="F1057" s="1519" t="e">
        <f t="shared" si="273"/>
        <v>#N/A</v>
      </c>
      <c r="G1057" s="1372"/>
      <c r="H1057" s="1680" t="e">
        <f t="shared" si="274"/>
        <v>#N/A</v>
      </c>
      <c r="I1057" s="1680" t="e">
        <f t="shared" si="275"/>
        <v>#N/A</v>
      </c>
      <c r="J1057" s="1680" t="e">
        <f t="shared" si="276"/>
        <v>#N/A</v>
      </c>
      <c r="K1057" s="1680" t="e">
        <f t="shared" si="277"/>
        <v>#N/A</v>
      </c>
      <c r="L1057" s="1372"/>
      <c r="M1057" s="1681" t="e">
        <f t="shared" si="278"/>
        <v>#N/A</v>
      </c>
      <c r="N1057" s="1372"/>
      <c r="O1057" s="1372"/>
      <c r="P1057" s="1372"/>
      <c r="Q1057" s="1659"/>
      <c r="R1057" s="1372" t="e">
        <f t="shared" si="260"/>
        <v>#N/A</v>
      </c>
      <c r="S1057" s="1410"/>
      <c r="T1057" s="1410"/>
      <c r="U1057" s="1447">
        <v>1057</v>
      </c>
      <c r="V1057" s="1410"/>
    </row>
    <row r="1058" spans="1:22" ht="15.75" customHeight="1">
      <c r="A1058" s="1679" t="e">
        <f t="shared" si="270"/>
        <v>#N/A</v>
      </c>
      <c r="B1058" s="1652">
        <v>15</v>
      </c>
      <c r="C1058" s="1519" t="e">
        <f t="shared" si="262"/>
        <v>#N/A</v>
      </c>
      <c r="D1058" s="1519" t="e">
        <f t="shared" si="271"/>
        <v>#N/A</v>
      </c>
      <c r="E1058" s="1519" t="e">
        <f t="shared" si="272"/>
        <v>#N/A</v>
      </c>
      <c r="F1058" s="1519" t="e">
        <f t="shared" si="273"/>
        <v>#N/A</v>
      </c>
      <c r="G1058" s="1372"/>
      <c r="H1058" s="1680" t="e">
        <f t="shared" si="274"/>
        <v>#N/A</v>
      </c>
      <c r="I1058" s="1680" t="e">
        <f t="shared" si="275"/>
        <v>#N/A</v>
      </c>
      <c r="J1058" s="1680" t="e">
        <f t="shared" si="276"/>
        <v>#N/A</v>
      </c>
      <c r="K1058" s="1680" t="e">
        <f t="shared" si="277"/>
        <v>#N/A</v>
      </c>
      <c r="L1058" s="1372"/>
      <c r="M1058" s="1681" t="e">
        <f t="shared" si="278"/>
        <v>#N/A</v>
      </c>
      <c r="N1058" s="1372"/>
      <c r="O1058" s="1372"/>
      <c r="P1058" s="1372"/>
      <c r="Q1058" s="1659"/>
      <c r="R1058" s="1372" t="e">
        <f t="shared" si="260"/>
        <v>#N/A</v>
      </c>
      <c r="S1058" s="1410"/>
      <c r="T1058" s="1410"/>
      <c r="U1058" s="1447">
        <v>1058</v>
      </c>
      <c r="V1058" s="1410"/>
    </row>
    <row r="1059" spans="1:22" ht="15.75" customHeight="1">
      <c r="A1059" s="1679" t="e">
        <f t="shared" si="270"/>
        <v>#N/A</v>
      </c>
      <c r="B1059" s="1652">
        <v>16</v>
      </c>
      <c r="C1059" s="1519" t="e">
        <f t="shared" si="262"/>
        <v>#N/A</v>
      </c>
      <c r="D1059" s="1519" t="e">
        <f t="shared" si="271"/>
        <v>#N/A</v>
      </c>
      <c r="E1059" s="1519" t="e">
        <f t="shared" si="272"/>
        <v>#N/A</v>
      </c>
      <c r="F1059" s="1519" t="e">
        <f t="shared" si="273"/>
        <v>#N/A</v>
      </c>
      <c r="G1059" s="1372"/>
      <c r="H1059" s="1680" t="e">
        <f t="shared" si="274"/>
        <v>#N/A</v>
      </c>
      <c r="I1059" s="1680" t="e">
        <f t="shared" si="275"/>
        <v>#N/A</v>
      </c>
      <c r="J1059" s="1680" t="e">
        <f t="shared" si="276"/>
        <v>#N/A</v>
      </c>
      <c r="K1059" s="1680" t="e">
        <f t="shared" si="277"/>
        <v>#N/A</v>
      </c>
      <c r="L1059" s="1372"/>
      <c r="M1059" s="1681" t="e">
        <f t="shared" si="278"/>
        <v>#N/A</v>
      </c>
      <c r="N1059" s="1372"/>
      <c r="O1059" s="1372"/>
      <c r="P1059" s="1372"/>
      <c r="Q1059" s="1659"/>
      <c r="R1059" s="1372" t="e">
        <f t="shared" si="260"/>
        <v>#N/A</v>
      </c>
      <c r="S1059" s="1410"/>
      <c r="T1059" s="1410"/>
      <c r="U1059" s="1447">
        <v>1059</v>
      </c>
      <c r="V1059" s="1410"/>
    </row>
    <row r="1060" spans="1:22" ht="15.75" customHeight="1">
      <c r="A1060" s="1679" t="e">
        <f t="shared" si="270"/>
        <v>#N/A</v>
      </c>
      <c r="B1060" s="1652">
        <v>17</v>
      </c>
      <c r="C1060" s="1519" t="e">
        <f t="shared" si="262"/>
        <v>#N/A</v>
      </c>
      <c r="D1060" s="1519" t="e">
        <f t="shared" si="271"/>
        <v>#N/A</v>
      </c>
      <c r="E1060" s="1519" t="e">
        <f t="shared" si="272"/>
        <v>#N/A</v>
      </c>
      <c r="F1060" s="1519" t="e">
        <f t="shared" si="273"/>
        <v>#N/A</v>
      </c>
      <c r="G1060" s="1372"/>
      <c r="H1060" s="1680" t="e">
        <f t="shared" si="274"/>
        <v>#N/A</v>
      </c>
      <c r="I1060" s="1680" t="e">
        <f t="shared" si="275"/>
        <v>#N/A</v>
      </c>
      <c r="J1060" s="1680" t="e">
        <f t="shared" si="276"/>
        <v>#N/A</v>
      </c>
      <c r="K1060" s="1680" t="e">
        <f t="shared" si="277"/>
        <v>#N/A</v>
      </c>
      <c r="L1060" s="1372"/>
      <c r="M1060" s="1681" t="e">
        <f t="shared" si="278"/>
        <v>#N/A</v>
      </c>
      <c r="N1060" s="1372"/>
      <c r="O1060" s="1372"/>
      <c r="P1060" s="1372"/>
      <c r="Q1060" s="1659"/>
      <c r="R1060" s="1372" t="e">
        <f t="shared" si="260"/>
        <v>#N/A</v>
      </c>
      <c r="S1060" s="1410"/>
      <c r="T1060" s="1410"/>
      <c r="U1060" s="1447">
        <v>1060</v>
      </c>
      <c r="V1060" s="1410"/>
    </row>
    <row r="1061" spans="1:22" ht="15.75" customHeight="1">
      <c r="A1061" s="1679" t="e">
        <f t="shared" si="270"/>
        <v>#N/A</v>
      </c>
      <c r="B1061" s="1652">
        <v>18</v>
      </c>
      <c r="C1061" s="1519" t="e">
        <f t="shared" si="262"/>
        <v>#N/A</v>
      </c>
      <c r="D1061" s="1519" t="e">
        <f t="shared" si="271"/>
        <v>#N/A</v>
      </c>
      <c r="E1061" s="1519" t="e">
        <f t="shared" si="272"/>
        <v>#N/A</v>
      </c>
      <c r="F1061" s="1519" t="e">
        <f t="shared" si="273"/>
        <v>#N/A</v>
      </c>
      <c r="G1061" s="1372"/>
      <c r="H1061" s="1680" t="e">
        <f t="shared" si="274"/>
        <v>#N/A</v>
      </c>
      <c r="I1061" s="1680" t="e">
        <f t="shared" si="275"/>
        <v>#N/A</v>
      </c>
      <c r="J1061" s="1680" t="e">
        <f t="shared" si="276"/>
        <v>#N/A</v>
      </c>
      <c r="K1061" s="1680" t="e">
        <f t="shared" si="277"/>
        <v>#N/A</v>
      </c>
      <c r="L1061" s="1372"/>
      <c r="M1061" s="1681" t="e">
        <f t="shared" si="278"/>
        <v>#N/A</v>
      </c>
      <c r="N1061" s="1372"/>
      <c r="O1061" s="1372"/>
      <c r="P1061" s="1372"/>
      <c r="Q1061" s="1659"/>
      <c r="R1061" s="1372" t="e">
        <f t="shared" si="260"/>
        <v>#N/A</v>
      </c>
      <c r="S1061" s="1410"/>
      <c r="T1061" s="1410"/>
      <c r="U1061" s="1447">
        <v>1061</v>
      </c>
      <c r="V1061" s="1410"/>
    </row>
    <row r="1062" spans="1:22" ht="15.75" customHeight="1">
      <c r="A1062" s="1679" t="e">
        <f t="shared" si="270"/>
        <v>#N/A</v>
      </c>
      <c r="B1062" s="1652">
        <v>19</v>
      </c>
      <c r="C1062" s="1519" t="e">
        <f t="shared" si="262"/>
        <v>#N/A</v>
      </c>
      <c r="D1062" s="1519" t="e">
        <f t="shared" si="271"/>
        <v>#N/A</v>
      </c>
      <c r="E1062" s="1519" t="e">
        <f t="shared" si="272"/>
        <v>#N/A</v>
      </c>
      <c r="F1062" s="1519" t="e">
        <f t="shared" si="273"/>
        <v>#N/A</v>
      </c>
      <c r="G1062" s="1372"/>
      <c r="H1062" s="1680" t="e">
        <f t="shared" si="274"/>
        <v>#N/A</v>
      </c>
      <c r="I1062" s="1680" t="e">
        <f t="shared" si="275"/>
        <v>#N/A</v>
      </c>
      <c r="J1062" s="1680" t="e">
        <f t="shared" si="276"/>
        <v>#N/A</v>
      </c>
      <c r="K1062" s="1680" t="e">
        <f t="shared" si="277"/>
        <v>#N/A</v>
      </c>
      <c r="L1062" s="1372"/>
      <c r="M1062" s="1681" t="e">
        <f t="shared" si="278"/>
        <v>#N/A</v>
      </c>
      <c r="N1062" s="1372"/>
      <c r="O1062" s="1372"/>
      <c r="P1062" s="1372"/>
      <c r="Q1062" s="1659"/>
      <c r="R1062" s="1372" t="e">
        <f t="shared" si="260"/>
        <v>#N/A</v>
      </c>
      <c r="S1062" s="1410"/>
      <c r="T1062" s="1410"/>
      <c r="U1062" s="1447">
        <v>1062</v>
      </c>
      <c r="V1062" s="1410"/>
    </row>
    <row r="1063" spans="1:22" ht="15.75" customHeight="1">
      <c r="A1063" s="1679" t="e">
        <f t="shared" si="270"/>
        <v>#N/A</v>
      </c>
      <c r="B1063" s="1652">
        <v>20</v>
      </c>
      <c r="C1063" s="1519" t="e">
        <f t="shared" si="262"/>
        <v>#N/A</v>
      </c>
      <c r="D1063" s="1519" t="e">
        <f t="shared" si="271"/>
        <v>#N/A</v>
      </c>
      <c r="E1063" s="1519" t="e">
        <f t="shared" si="272"/>
        <v>#N/A</v>
      </c>
      <c r="F1063" s="1519" t="e">
        <f t="shared" si="273"/>
        <v>#N/A</v>
      </c>
      <c r="G1063" s="1372"/>
      <c r="H1063" s="1680" t="e">
        <f t="shared" si="274"/>
        <v>#N/A</v>
      </c>
      <c r="I1063" s="1680" t="e">
        <f t="shared" si="275"/>
        <v>#N/A</v>
      </c>
      <c r="J1063" s="1680" t="e">
        <f t="shared" si="276"/>
        <v>#N/A</v>
      </c>
      <c r="K1063" s="1680" t="e">
        <f t="shared" si="277"/>
        <v>#N/A</v>
      </c>
      <c r="L1063" s="1372"/>
      <c r="M1063" s="1681" t="e">
        <f t="shared" si="278"/>
        <v>#N/A</v>
      </c>
      <c r="N1063" s="1372"/>
      <c r="O1063" s="1372"/>
      <c r="P1063" s="1372"/>
      <c r="Q1063" s="1659"/>
      <c r="R1063" s="1372" t="e">
        <f t="shared" si="260"/>
        <v>#N/A</v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539</v>
      </c>
      <c r="B1064" s="1652"/>
      <c r="C1064" s="1519">
        <f>SUM(C889:C895)</f>
        <v>0.16666666666666666</v>
      </c>
      <c r="D1064" s="1519">
        <f>SUM(M889:M895)</f>
        <v>0</v>
      </c>
      <c r="E1064" s="1519">
        <f>SUM(D889:D895)</f>
        <v>0.19047619047619047</v>
      </c>
      <c r="F1064" s="1519">
        <f>SUM(N889:N895)</f>
        <v>0</v>
      </c>
      <c r="G1064" s="1372"/>
      <c r="H1064" s="1519">
        <f>SUM(E889:E895)</f>
        <v>0.16666666666666666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717</v>
      </c>
      <c r="B1065" s="1652"/>
      <c r="C1065" s="1371">
        <f>SUM(C887:C888)</f>
        <v>4.2420678455790777E-2</v>
      </c>
      <c r="D1065" s="1371">
        <f>SUM(M887:M888)</f>
        <v>-4.2420678455790777E-2</v>
      </c>
      <c r="E1065" s="1371">
        <f>SUM(D887:D888)</f>
        <v>1.944281095890411E-2</v>
      </c>
      <c r="F1065" s="1371">
        <f>SUM(N887:N888)</f>
        <v>-1.944281095890411E-2</v>
      </c>
      <c r="G1065" s="1372"/>
      <c r="H1065" s="1371">
        <f>SUM(E887:E888)</f>
        <v>2.1210339227895388E-2</v>
      </c>
      <c r="I1065" s="1371">
        <f>SUM(O887:O888)</f>
        <v>-2.1210339227895388E-2</v>
      </c>
      <c r="J1065" s="1371" t="e">
        <f>SUM(F887:F888)</f>
        <v>#VALUE!</v>
      </c>
      <c r="K1065" s="1371" t="e">
        <f>SUM(P887:P888)</f>
        <v>#VALUE!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718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719</v>
      </c>
      <c r="B1067" s="1652"/>
      <c r="C1067" s="1371">
        <f>SUM(C865:C879,C881:C882,C884)</f>
        <v>0.30420256438356164</v>
      </c>
      <c r="D1067" s="1371">
        <f>SUM(M865:M879,M881:M882,M884)</f>
        <v>-7.9565790441564588E-2</v>
      </c>
      <c r="E1067" s="1371">
        <f>SUM(D865:D879,D881:D882,D884)</f>
        <v>0.31406474645080945</v>
      </c>
      <c r="F1067" s="1371">
        <f>SUM(N865:N879,N881:N882,N884)</f>
        <v>-8.9427972508812403E-2</v>
      </c>
      <c r="G1067" s="1372"/>
      <c r="H1067" s="1371">
        <f>SUM(E865:E879,E881:E882,E884)</f>
        <v>0.38857466600249063</v>
      </c>
      <c r="I1067" s="1371">
        <f>SUM(O865:O879,O881:O882,O884)</f>
        <v>-0.16393789206049356</v>
      </c>
      <c r="J1067" s="1371" t="e">
        <f>SUM(F865:F879,F881:F882,F884)</f>
        <v>#VALUE!</v>
      </c>
      <c r="K1067" s="1371" t="e">
        <f>SUM(P865:P879,P881:P882,P884)</f>
        <v>#VALUE!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540</v>
      </c>
      <c r="B1068" s="1652"/>
      <c r="C1068" s="1371">
        <f>SUM(C859:C864,C886)</f>
        <v>0.96515802919053539</v>
      </c>
      <c r="D1068" s="1373">
        <f>SUM(M859:M860)</f>
        <v>0</v>
      </c>
      <c r="E1068" s="1371">
        <f>SUM(D859:D864,D886)</f>
        <v>0.94333452971357412</v>
      </c>
      <c r="F1068" s="1373">
        <f>SUM(N859:N860)</f>
        <v>0</v>
      </c>
      <c r="G1068" s="1372"/>
      <c r="H1068" s="1371">
        <f>SUM(E859:E864,E886)</f>
        <v>0.76043341569115819</v>
      </c>
      <c r="I1068" s="1373">
        <f>SUM(O859:O860)</f>
        <v>0</v>
      </c>
      <c r="J1068" s="1371" t="e">
        <f>SUM(F859:F864,F886)</f>
        <v>#VALUE!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 t="e">
        <f>SUM(C1044:C1068)</f>
        <v>#N/A</v>
      </c>
      <c r="D1069" s="1519" t="e">
        <f>SUM(D1044:D1068)</f>
        <v>#N/A</v>
      </c>
      <c r="E1069" s="1519" t="e">
        <f>SUM(E1044:E1068)</f>
        <v>#N/A</v>
      </c>
      <c r="F1069" s="1519" t="e">
        <f>SUM(F1044:F1068)</f>
        <v>#N/A</v>
      </c>
      <c r="G1069" s="1682"/>
      <c r="H1069" s="1680" t="e">
        <f>SUM(H1044:H1068)</f>
        <v>#N/A</v>
      </c>
      <c r="I1069" s="1680" t="e">
        <f>SUM(I1044:I1068)</f>
        <v>#N/A</v>
      </c>
      <c r="J1069" s="1680" t="e">
        <f>SUM(J1044:J1068)</f>
        <v>#N/A</v>
      </c>
      <c r="K1069" s="1680" t="e">
        <f>SUM(K1044:K1068)</f>
        <v>#N/A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537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Perm</v>
      </c>
      <c r="F1071" s="1661" t="str">
        <f>E1036</f>
        <v>Perm</v>
      </c>
      <c r="G1071" s="1372"/>
      <c r="H1071" s="1662">
        <f>H1036</f>
        <v>0</v>
      </c>
      <c r="I1071" s="1662">
        <f>H1036</f>
        <v>0</v>
      </c>
      <c r="J1071" s="1662">
        <f>J1036</f>
        <v>0</v>
      </c>
      <c r="K1071" s="1662">
        <f>J1036</f>
        <v>0</v>
      </c>
      <c r="L1071" s="1372"/>
      <c r="M1071" s="1662" t="s">
        <v>537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9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760</v>
      </c>
      <c r="D1072" s="1509">
        <f>LOOKUP($B1072,$T$904:$T$983,M$904:M$983)</f>
        <v>0</v>
      </c>
      <c r="E1072" s="1509">
        <f>LOOKUP($B1072,$T$904:$T$983,D$904:D$983)</f>
        <v>2760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e">
        <f t="shared" ref="M1072:M1095" si="280">IF(LOOKUP(R1072,R$1044:R$1065,R$1044:R$1065)=R1072,R1072,"")</f>
        <v>#N/A</v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9"/>
        <v>Construction cash income -- see Data2</v>
      </c>
      <c r="B1073" s="1652">
        <v>2</v>
      </c>
      <c r="C1073" s="1509">
        <f t="shared" ref="C1073:C1099" si="281">IF($A1073="","",LOOKUP($B1073,$T$904:$T$983,C$904:C$983))</f>
        <v>940</v>
      </c>
      <c r="D1073" s="1509">
        <f t="shared" ref="D1073:D1094" si="282">IF($A1073="","",LOOKUP($B1073,$T$904:$T$983,M$904:M$983))</f>
        <v>0</v>
      </c>
      <c r="E1073" s="1509">
        <f t="shared" ref="E1073:E1094" si="283">IF($A1073="","",LOOKUP($B1073,$T$904:$T$983,D$904:D$983))</f>
        <v>0</v>
      </c>
      <c r="F1073" s="1509">
        <f t="shared" ref="F1073:F1094" si="284">IF($A1073="","",LOOKUP($B1073,$T$904:$T$983,N$904:N$983))</f>
        <v>0</v>
      </c>
      <c r="G1073" s="1372"/>
      <c r="H1073" s="1681">
        <f t="shared" ref="H1073:H1094" si="285">IF($A1073="","",LOOKUP($B1073,$T$904:$T$983,E$904:E$983))</f>
        <v>0</v>
      </c>
      <c r="I1073" s="1681">
        <f t="shared" ref="I1073:I1094" si="286">IF($A1073="","",LOOKUP($B1073,$T$904:$T$983,O$904:O$983))</f>
        <v>0</v>
      </c>
      <c r="J1073" s="1681">
        <f t="shared" ref="J1073:J1094" si="287">IF($A1073="","",LOOKUP($B1073,$T$904:$T$983,F$904:F$983))</f>
        <v>0</v>
      </c>
      <c r="K1073" s="1681">
        <f t="shared" ref="K1073:K1094" si="288">IF($A1073="","",LOOKUP($B1073,$T$904:$T$983,P$904:P$983))</f>
        <v>0</v>
      </c>
      <c r="L1073" s="1372"/>
      <c r="M1073" s="1497" t="e">
        <f t="shared" si="280"/>
        <v>#N/A</v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9"/>
        <v>Domestic work cash income -- see Data2</v>
      </c>
      <c r="B1074" s="1652">
        <v>3</v>
      </c>
      <c r="C1074" s="1509">
        <f t="shared" si="281"/>
        <v>4800</v>
      </c>
      <c r="D1074" s="1509">
        <f t="shared" si="282"/>
        <v>0</v>
      </c>
      <c r="E1074" s="1509">
        <f t="shared" si="283"/>
        <v>2200</v>
      </c>
      <c r="F1074" s="1509">
        <f t="shared" si="284"/>
        <v>0</v>
      </c>
      <c r="G1074" s="1372"/>
      <c r="H1074" s="1681">
        <f t="shared" si="285"/>
        <v>0</v>
      </c>
      <c r="I1074" s="1681">
        <f t="shared" si="286"/>
        <v>0</v>
      </c>
      <c r="J1074" s="1681">
        <f t="shared" si="287"/>
        <v>0</v>
      </c>
      <c r="K1074" s="1681">
        <f t="shared" si="288"/>
        <v>0</v>
      </c>
      <c r="L1074" s="1372"/>
      <c r="M1074" s="1497" t="e">
        <f t="shared" si="280"/>
        <v>#N/A</v>
      </c>
      <c r="N1074" s="1372"/>
      <c r="O1074" s="1372"/>
      <c r="P1074" s="1372"/>
      <c r="Q1074" s="1659"/>
      <c r="R1074" s="1372" t="str">
        <f t="shared" ref="R1074:R1099" si="289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9"/>
        <v>Labour migration(formal employment): no. people per HH</v>
      </c>
      <c r="B1075" s="1652">
        <v>4</v>
      </c>
      <c r="C1075" s="1509">
        <f t="shared" si="281"/>
        <v>0</v>
      </c>
      <c r="D1075" s="1509">
        <f t="shared" si="282"/>
        <v>0</v>
      </c>
      <c r="E1075" s="1509">
        <f t="shared" si="283"/>
        <v>0</v>
      </c>
      <c r="F1075" s="1509">
        <f t="shared" si="284"/>
        <v>0</v>
      </c>
      <c r="G1075" s="1372"/>
      <c r="H1075" s="1681">
        <f t="shared" si="285"/>
        <v>19200</v>
      </c>
      <c r="I1075" s="1681">
        <f t="shared" si="286"/>
        <v>0</v>
      </c>
      <c r="J1075" s="1681">
        <f t="shared" si="287"/>
        <v>75600</v>
      </c>
      <c r="K1075" s="1681">
        <f t="shared" si="288"/>
        <v>0</v>
      </c>
      <c r="L1075" s="1372"/>
      <c r="M1075" s="1497" t="e">
        <f t="shared" si="280"/>
        <v>#N/A</v>
      </c>
      <c r="N1075" s="1372"/>
      <c r="O1075" s="1372"/>
      <c r="P1075" s="1372"/>
      <c r="Q1075" s="1659"/>
      <c r="R1075" s="1372">
        <f t="shared" si="289"/>
        <v>30</v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9"/>
        <v>Small business -- see Data2</v>
      </c>
      <c r="B1076" s="1652">
        <v>5</v>
      </c>
      <c r="C1076" s="1509">
        <f t="shared" si="281"/>
        <v>0</v>
      </c>
      <c r="D1076" s="1509">
        <f t="shared" si="282"/>
        <v>0</v>
      </c>
      <c r="E1076" s="1509">
        <f t="shared" si="283"/>
        <v>0</v>
      </c>
      <c r="F1076" s="1509">
        <f t="shared" si="284"/>
        <v>0</v>
      </c>
      <c r="G1076" s="1372"/>
      <c r="H1076" s="1681">
        <f t="shared" si="285"/>
        <v>0</v>
      </c>
      <c r="I1076" s="1681">
        <f t="shared" si="286"/>
        <v>0</v>
      </c>
      <c r="J1076" s="1681">
        <f t="shared" si="287"/>
        <v>62700</v>
      </c>
      <c r="K1076" s="1681">
        <f t="shared" si="288"/>
        <v>0</v>
      </c>
      <c r="L1076" s="1372"/>
      <c r="M1076" s="1497" t="e">
        <f t="shared" si="280"/>
        <v>#N/A</v>
      </c>
      <c r="N1076" s="1372"/>
      <c r="O1076" s="1372"/>
      <c r="P1076" s="1372"/>
      <c r="Q1076" s="1659"/>
      <c r="R1076" s="1372" t="str">
        <f t="shared" si="289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9"/>
        <v/>
      </c>
      <c r="B1077" s="1652">
        <v>6</v>
      </c>
      <c r="C1077" s="1509" t="str">
        <f t="shared" si="281"/>
        <v/>
      </c>
      <c r="D1077" s="1509" t="str">
        <f t="shared" si="282"/>
        <v/>
      </c>
      <c r="E1077" s="1509" t="str">
        <f t="shared" si="283"/>
        <v/>
      </c>
      <c r="F1077" s="1509" t="str">
        <f t="shared" si="284"/>
        <v/>
      </c>
      <c r="G1077" s="1372"/>
      <c r="H1077" s="1681" t="str">
        <f t="shared" si="285"/>
        <v/>
      </c>
      <c r="I1077" s="1681" t="str">
        <f t="shared" si="286"/>
        <v/>
      </c>
      <c r="J1077" s="1681" t="str">
        <f t="shared" si="287"/>
        <v/>
      </c>
      <c r="K1077" s="1681" t="str">
        <f t="shared" si="288"/>
        <v/>
      </c>
      <c r="L1077" s="1372"/>
      <c r="M1077" s="1497" t="e">
        <f t="shared" si="280"/>
        <v>#N/A</v>
      </c>
      <c r="N1077" s="1372"/>
      <c r="O1077" s="1372"/>
      <c r="P1077" s="1372"/>
      <c r="Q1077" s="1659"/>
      <c r="R1077" s="1372" t="str">
        <f t="shared" si="289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9"/>
        <v/>
      </c>
      <c r="B1078" s="1652">
        <v>7</v>
      </c>
      <c r="C1078" s="1509" t="str">
        <f t="shared" si="281"/>
        <v/>
      </c>
      <c r="D1078" s="1509" t="str">
        <f t="shared" si="282"/>
        <v/>
      </c>
      <c r="E1078" s="1509" t="str">
        <f t="shared" si="283"/>
        <v/>
      </c>
      <c r="F1078" s="1509" t="str">
        <f t="shared" si="284"/>
        <v/>
      </c>
      <c r="G1078" s="1372"/>
      <c r="H1078" s="1681" t="str">
        <f t="shared" si="285"/>
        <v/>
      </c>
      <c r="I1078" s="1681" t="str">
        <f t="shared" si="286"/>
        <v/>
      </c>
      <c r="J1078" s="1681" t="str">
        <f t="shared" si="287"/>
        <v/>
      </c>
      <c r="K1078" s="1681" t="str">
        <f t="shared" si="288"/>
        <v/>
      </c>
      <c r="L1078" s="1372"/>
      <c r="M1078" s="1497" t="e">
        <f t="shared" si="280"/>
        <v>#N/A</v>
      </c>
      <c r="N1078" s="1372"/>
      <c r="O1078" s="1372"/>
      <c r="P1078" s="1372"/>
      <c r="Q1078" s="1659"/>
      <c r="R1078" s="1372" t="str">
        <f t="shared" si="289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9"/>
        <v/>
      </c>
      <c r="B1079" s="1652">
        <v>8</v>
      </c>
      <c r="C1079" s="1509" t="str">
        <f t="shared" si="281"/>
        <v/>
      </c>
      <c r="D1079" s="1509" t="str">
        <f t="shared" si="282"/>
        <v/>
      </c>
      <c r="E1079" s="1509" t="str">
        <f t="shared" si="283"/>
        <v/>
      </c>
      <c r="F1079" s="1509" t="str">
        <f t="shared" si="284"/>
        <v/>
      </c>
      <c r="G1079" s="1372"/>
      <c r="H1079" s="1681" t="str">
        <f t="shared" si="285"/>
        <v/>
      </c>
      <c r="I1079" s="1681" t="str">
        <f t="shared" si="286"/>
        <v/>
      </c>
      <c r="J1079" s="1681" t="str">
        <f t="shared" si="287"/>
        <v/>
      </c>
      <c r="K1079" s="1681" t="str">
        <f t="shared" si="288"/>
        <v/>
      </c>
      <c r="L1079" s="1372"/>
      <c r="M1079" s="1497" t="e">
        <f t="shared" si="280"/>
        <v>#N/A</v>
      </c>
      <c r="N1079" s="1372"/>
      <c r="O1079" s="1372"/>
      <c r="P1079" s="1372"/>
      <c r="Q1079" s="1659"/>
      <c r="R1079" s="1372" t="str">
        <f t="shared" si="289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9"/>
        <v/>
      </c>
      <c r="B1080" s="1652">
        <v>9</v>
      </c>
      <c r="C1080" s="1509" t="str">
        <f t="shared" si="281"/>
        <v/>
      </c>
      <c r="D1080" s="1509" t="str">
        <f t="shared" si="282"/>
        <v/>
      </c>
      <c r="E1080" s="1509" t="str">
        <f t="shared" si="283"/>
        <v/>
      </c>
      <c r="F1080" s="1509" t="str">
        <f t="shared" si="284"/>
        <v/>
      </c>
      <c r="G1080" s="1372"/>
      <c r="H1080" s="1681" t="str">
        <f t="shared" si="285"/>
        <v/>
      </c>
      <c r="I1080" s="1681" t="str">
        <f t="shared" si="286"/>
        <v/>
      </c>
      <c r="J1080" s="1681" t="str">
        <f t="shared" si="287"/>
        <v/>
      </c>
      <c r="K1080" s="1681" t="str">
        <f t="shared" si="288"/>
        <v/>
      </c>
      <c r="L1080" s="1372"/>
      <c r="M1080" s="1497" t="e">
        <f t="shared" si="280"/>
        <v>#N/A</v>
      </c>
      <c r="N1080" s="1372"/>
      <c r="O1080" s="1372"/>
      <c r="P1080" s="1372"/>
      <c r="Q1080" s="1659"/>
      <c r="R1080" s="1372" t="str">
        <f t="shared" si="289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9"/>
        <v/>
      </c>
      <c r="B1081" s="1652">
        <v>10</v>
      </c>
      <c r="C1081" s="1509" t="str">
        <f t="shared" si="281"/>
        <v/>
      </c>
      <c r="D1081" s="1509" t="str">
        <f t="shared" si="282"/>
        <v/>
      </c>
      <c r="E1081" s="1509" t="str">
        <f t="shared" si="283"/>
        <v/>
      </c>
      <c r="F1081" s="1509" t="str">
        <f t="shared" si="284"/>
        <v/>
      </c>
      <c r="G1081" s="1372"/>
      <c r="H1081" s="1681" t="str">
        <f t="shared" si="285"/>
        <v/>
      </c>
      <c r="I1081" s="1681" t="str">
        <f t="shared" si="286"/>
        <v/>
      </c>
      <c r="J1081" s="1681" t="str">
        <f t="shared" si="287"/>
        <v/>
      </c>
      <c r="K1081" s="1681" t="str">
        <f t="shared" si="288"/>
        <v/>
      </c>
      <c r="L1081" s="1372"/>
      <c r="M1081" s="1497" t="e">
        <f t="shared" si="280"/>
        <v>#N/A</v>
      </c>
      <c r="N1081" s="1372"/>
      <c r="O1081" s="1372"/>
      <c r="P1081" s="1372"/>
      <c r="Q1081" s="1659"/>
      <c r="R1081" s="1372" t="str">
        <f t="shared" si="289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9"/>
        <v/>
      </c>
      <c r="B1082" s="1652">
        <v>11</v>
      </c>
      <c r="C1082" s="1509" t="str">
        <f t="shared" si="281"/>
        <v/>
      </c>
      <c r="D1082" s="1509" t="str">
        <f t="shared" si="282"/>
        <v/>
      </c>
      <c r="E1082" s="1509" t="str">
        <f t="shared" si="283"/>
        <v/>
      </c>
      <c r="F1082" s="1509" t="str">
        <f t="shared" si="284"/>
        <v/>
      </c>
      <c r="G1082" s="1372"/>
      <c r="H1082" s="1681" t="str">
        <f t="shared" si="285"/>
        <v/>
      </c>
      <c r="I1082" s="1681" t="str">
        <f t="shared" si="286"/>
        <v/>
      </c>
      <c r="J1082" s="1681" t="str">
        <f t="shared" si="287"/>
        <v/>
      </c>
      <c r="K1082" s="1681" t="str">
        <f t="shared" si="288"/>
        <v/>
      </c>
      <c r="L1082" s="1372"/>
      <c r="M1082" s="1497" t="e">
        <f t="shared" si="280"/>
        <v>#N/A</v>
      </c>
      <c r="N1082" s="1372"/>
      <c r="O1082" s="1372"/>
      <c r="P1082" s="1372"/>
      <c r="Q1082" s="1659"/>
      <c r="R1082" s="1372" t="str">
        <f t="shared" si="289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9"/>
        <v/>
      </c>
      <c r="B1083" s="1652">
        <v>12</v>
      </c>
      <c r="C1083" s="1509" t="str">
        <f t="shared" si="281"/>
        <v/>
      </c>
      <c r="D1083" s="1509" t="str">
        <f t="shared" si="282"/>
        <v/>
      </c>
      <c r="E1083" s="1509" t="str">
        <f t="shared" si="283"/>
        <v/>
      </c>
      <c r="F1083" s="1509" t="str">
        <f t="shared" si="284"/>
        <v/>
      </c>
      <c r="G1083" s="1372"/>
      <c r="H1083" s="1681" t="str">
        <f t="shared" si="285"/>
        <v/>
      </c>
      <c r="I1083" s="1681" t="str">
        <f t="shared" si="286"/>
        <v/>
      </c>
      <c r="J1083" s="1681" t="str">
        <f t="shared" si="287"/>
        <v/>
      </c>
      <c r="K1083" s="1681" t="str">
        <f t="shared" si="288"/>
        <v/>
      </c>
      <c r="L1083" s="1372"/>
      <c r="M1083" s="1497" t="e">
        <f t="shared" si="280"/>
        <v>#N/A</v>
      </c>
      <c r="N1083" s="1372"/>
      <c r="O1083" s="1372"/>
      <c r="P1083" s="1372"/>
      <c r="Q1083" s="1659"/>
      <c r="R1083" s="1372" t="str">
        <f t="shared" si="289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9"/>
        <v/>
      </c>
      <c r="B1084" s="1652">
        <v>13</v>
      </c>
      <c r="C1084" s="1509" t="str">
        <f t="shared" si="281"/>
        <v/>
      </c>
      <c r="D1084" s="1509" t="str">
        <f t="shared" si="282"/>
        <v/>
      </c>
      <c r="E1084" s="1509" t="str">
        <f t="shared" si="283"/>
        <v/>
      </c>
      <c r="F1084" s="1509" t="str">
        <f t="shared" si="284"/>
        <v/>
      </c>
      <c r="G1084" s="1372"/>
      <c r="H1084" s="1681" t="str">
        <f t="shared" si="285"/>
        <v/>
      </c>
      <c r="I1084" s="1681" t="str">
        <f t="shared" si="286"/>
        <v/>
      </c>
      <c r="J1084" s="1681" t="str">
        <f t="shared" si="287"/>
        <v/>
      </c>
      <c r="K1084" s="1681" t="str">
        <f t="shared" si="288"/>
        <v/>
      </c>
      <c r="L1084" s="1372"/>
      <c r="M1084" s="1497" t="e">
        <f t="shared" si="280"/>
        <v>#N/A</v>
      </c>
      <c r="N1084" s="1372"/>
      <c r="O1084" s="1372"/>
      <c r="P1084" s="1372"/>
      <c r="Q1084" s="1659"/>
      <c r="R1084" s="1372" t="str">
        <f t="shared" si="289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9"/>
        <v/>
      </c>
      <c r="B1085" s="1652">
        <v>14</v>
      </c>
      <c r="C1085" s="1509" t="str">
        <f t="shared" si="281"/>
        <v/>
      </c>
      <c r="D1085" s="1509" t="str">
        <f t="shared" si="282"/>
        <v/>
      </c>
      <c r="E1085" s="1509" t="str">
        <f t="shared" si="283"/>
        <v/>
      </c>
      <c r="F1085" s="1509" t="str">
        <f t="shared" si="284"/>
        <v/>
      </c>
      <c r="G1085" s="1372"/>
      <c r="H1085" s="1681" t="str">
        <f t="shared" si="285"/>
        <v/>
      </c>
      <c r="I1085" s="1681" t="str">
        <f t="shared" si="286"/>
        <v/>
      </c>
      <c r="J1085" s="1681" t="str">
        <f t="shared" si="287"/>
        <v/>
      </c>
      <c r="K1085" s="1681" t="str">
        <f t="shared" si="288"/>
        <v/>
      </c>
      <c r="L1085" s="1372"/>
      <c r="M1085" s="1497" t="e">
        <f t="shared" si="280"/>
        <v>#N/A</v>
      </c>
      <c r="N1085" s="1372"/>
      <c r="O1085" s="1372"/>
      <c r="P1085" s="1372"/>
      <c r="Q1085" s="1659"/>
      <c r="R1085" s="1372" t="str">
        <f t="shared" si="289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9"/>
        <v/>
      </c>
      <c r="B1086" s="1652">
        <v>15</v>
      </c>
      <c r="C1086" s="1509" t="str">
        <f t="shared" si="281"/>
        <v/>
      </c>
      <c r="D1086" s="1509" t="str">
        <f t="shared" si="282"/>
        <v/>
      </c>
      <c r="E1086" s="1509" t="str">
        <f t="shared" si="283"/>
        <v/>
      </c>
      <c r="F1086" s="1509" t="str">
        <f t="shared" si="284"/>
        <v/>
      </c>
      <c r="G1086" s="1372"/>
      <c r="H1086" s="1681" t="str">
        <f t="shared" si="285"/>
        <v/>
      </c>
      <c r="I1086" s="1681" t="str">
        <f t="shared" si="286"/>
        <v/>
      </c>
      <c r="J1086" s="1681" t="str">
        <f t="shared" si="287"/>
        <v/>
      </c>
      <c r="K1086" s="1681" t="str">
        <f t="shared" si="288"/>
        <v/>
      </c>
      <c r="L1086" s="1372"/>
      <c r="M1086" s="1497" t="e">
        <f t="shared" si="280"/>
        <v>#N/A</v>
      </c>
      <c r="N1086" s="1372"/>
      <c r="O1086" s="1372"/>
      <c r="P1086" s="1372"/>
      <c r="Q1086" s="1659"/>
      <c r="R1086" s="1372" t="str">
        <f t="shared" si="289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9"/>
        <v/>
      </c>
      <c r="B1087" s="1652">
        <v>16</v>
      </c>
      <c r="C1087" s="1509" t="str">
        <f t="shared" si="281"/>
        <v/>
      </c>
      <c r="D1087" s="1509" t="str">
        <f t="shared" si="282"/>
        <v/>
      </c>
      <c r="E1087" s="1509" t="str">
        <f t="shared" si="283"/>
        <v/>
      </c>
      <c r="F1087" s="1509" t="str">
        <f t="shared" si="284"/>
        <v/>
      </c>
      <c r="G1087" s="1372"/>
      <c r="H1087" s="1681" t="str">
        <f t="shared" si="285"/>
        <v/>
      </c>
      <c r="I1087" s="1681" t="str">
        <f t="shared" si="286"/>
        <v/>
      </c>
      <c r="J1087" s="1681" t="str">
        <f t="shared" si="287"/>
        <v/>
      </c>
      <c r="K1087" s="1681" t="str">
        <f t="shared" si="288"/>
        <v/>
      </c>
      <c r="L1087" s="1372"/>
      <c r="M1087" s="1497" t="e">
        <f t="shared" si="280"/>
        <v>#N/A</v>
      </c>
      <c r="N1087" s="1372"/>
      <c r="O1087" s="1372"/>
      <c r="P1087" s="1372"/>
      <c r="Q1087" s="1659"/>
      <c r="R1087" s="1372" t="str">
        <f t="shared" si="289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9"/>
        <v/>
      </c>
      <c r="B1088" s="1652">
        <v>17</v>
      </c>
      <c r="C1088" s="1509" t="str">
        <f t="shared" si="281"/>
        <v/>
      </c>
      <c r="D1088" s="1509" t="str">
        <f t="shared" si="282"/>
        <v/>
      </c>
      <c r="E1088" s="1509" t="str">
        <f t="shared" si="283"/>
        <v/>
      </c>
      <c r="F1088" s="1509" t="str">
        <f t="shared" si="284"/>
        <v/>
      </c>
      <c r="G1088" s="1372"/>
      <c r="H1088" s="1681" t="str">
        <f t="shared" si="285"/>
        <v/>
      </c>
      <c r="I1088" s="1681" t="str">
        <f t="shared" si="286"/>
        <v/>
      </c>
      <c r="J1088" s="1681" t="str">
        <f t="shared" si="287"/>
        <v/>
      </c>
      <c r="K1088" s="1681" t="str">
        <f t="shared" si="288"/>
        <v/>
      </c>
      <c r="L1088" s="1372"/>
      <c r="M1088" s="1497" t="e">
        <f t="shared" si="280"/>
        <v>#N/A</v>
      </c>
      <c r="N1088" s="1372"/>
      <c r="O1088" s="1372"/>
      <c r="P1088" s="1372"/>
      <c r="Q1088" s="1659"/>
      <c r="R1088" s="1372" t="str">
        <f t="shared" si="289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9"/>
        <v/>
      </c>
      <c r="B1089" s="1652">
        <v>18</v>
      </c>
      <c r="C1089" s="1509" t="str">
        <f t="shared" si="281"/>
        <v/>
      </c>
      <c r="D1089" s="1509" t="str">
        <f t="shared" si="282"/>
        <v/>
      </c>
      <c r="E1089" s="1509" t="str">
        <f t="shared" si="283"/>
        <v/>
      </c>
      <c r="F1089" s="1509" t="str">
        <f t="shared" si="284"/>
        <v/>
      </c>
      <c r="G1089" s="1372"/>
      <c r="H1089" s="1681" t="str">
        <f t="shared" si="285"/>
        <v/>
      </c>
      <c r="I1089" s="1681" t="str">
        <f t="shared" si="286"/>
        <v/>
      </c>
      <c r="J1089" s="1681" t="str">
        <f t="shared" si="287"/>
        <v/>
      </c>
      <c r="K1089" s="1681" t="str">
        <f t="shared" si="288"/>
        <v/>
      </c>
      <c r="L1089" s="1372"/>
      <c r="M1089" s="1497" t="e">
        <f t="shared" si="280"/>
        <v>#N/A</v>
      </c>
      <c r="N1089" s="1372"/>
      <c r="O1089" s="1372"/>
      <c r="P1089" s="1372"/>
      <c r="Q1089" s="1659"/>
      <c r="R1089" s="1372" t="str">
        <f t="shared" si="289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9"/>
        <v/>
      </c>
      <c r="B1090" s="1652">
        <v>19</v>
      </c>
      <c r="C1090" s="1509" t="str">
        <f t="shared" si="281"/>
        <v/>
      </c>
      <c r="D1090" s="1509" t="str">
        <f t="shared" si="282"/>
        <v/>
      </c>
      <c r="E1090" s="1509" t="str">
        <f t="shared" si="283"/>
        <v/>
      </c>
      <c r="F1090" s="1509" t="str">
        <f t="shared" si="284"/>
        <v/>
      </c>
      <c r="G1090" s="1372"/>
      <c r="H1090" s="1681" t="str">
        <f t="shared" si="285"/>
        <v/>
      </c>
      <c r="I1090" s="1681" t="str">
        <f t="shared" si="286"/>
        <v/>
      </c>
      <c r="J1090" s="1681" t="str">
        <f t="shared" si="287"/>
        <v/>
      </c>
      <c r="K1090" s="1681" t="str">
        <f t="shared" si="288"/>
        <v/>
      </c>
      <c r="L1090" s="1372"/>
      <c r="M1090" s="1497" t="e">
        <f t="shared" si="280"/>
        <v>#N/A</v>
      </c>
      <c r="N1090" s="1372"/>
      <c r="O1090" s="1372"/>
      <c r="P1090" s="1372"/>
      <c r="Q1090" s="1659"/>
      <c r="R1090" s="1372" t="str">
        <f t="shared" si="289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9"/>
        <v/>
      </c>
      <c r="B1091" s="1652">
        <v>20</v>
      </c>
      <c r="C1091" s="1509" t="str">
        <f t="shared" si="281"/>
        <v/>
      </c>
      <c r="D1091" s="1509" t="str">
        <f t="shared" si="282"/>
        <v/>
      </c>
      <c r="E1091" s="1509" t="str">
        <f t="shared" si="283"/>
        <v/>
      </c>
      <c r="F1091" s="1509" t="str">
        <f t="shared" si="284"/>
        <v/>
      </c>
      <c r="G1091" s="1372"/>
      <c r="H1091" s="1681" t="str">
        <f t="shared" si="285"/>
        <v/>
      </c>
      <c r="I1091" s="1681" t="str">
        <f t="shared" si="286"/>
        <v/>
      </c>
      <c r="J1091" s="1681" t="str">
        <f t="shared" si="287"/>
        <v/>
      </c>
      <c r="K1091" s="1681" t="str">
        <f t="shared" si="288"/>
        <v/>
      </c>
      <c r="L1091" s="1372"/>
      <c r="M1091" s="1497" t="e">
        <f t="shared" si="280"/>
        <v>#N/A</v>
      </c>
      <c r="N1091" s="1372"/>
      <c r="O1091" s="1372"/>
      <c r="P1091" s="1372"/>
      <c r="Q1091" s="1659"/>
      <c r="R1091" s="1372" t="str">
        <f t="shared" si="289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9"/>
        <v/>
      </c>
      <c r="B1092" s="1652">
        <v>21</v>
      </c>
      <c r="C1092" s="1509" t="str">
        <f t="shared" si="281"/>
        <v/>
      </c>
      <c r="D1092" s="1509" t="str">
        <f t="shared" si="282"/>
        <v/>
      </c>
      <c r="E1092" s="1509" t="str">
        <f t="shared" si="283"/>
        <v/>
      </c>
      <c r="F1092" s="1509" t="str">
        <f t="shared" si="284"/>
        <v/>
      </c>
      <c r="G1092" s="1372"/>
      <c r="H1092" s="1681" t="str">
        <f t="shared" si="285"/>
        <v/>
      </c>
      <c r="I1092" s="1681" t="str">
        <f t="shared" si="286"/>
        <v/>
      </c>
      <c r="J1092" s="1681" t="str">
        <f t="shared" si="287"/>
        <v/>
      </c>
      <c r="K1092" s="1681" t="str">
        <f t="shared" si="288"/>
        <v/>
      </c>
      <c r="L1092" s="1372"/>
      <c r="M1092" s="1497" t="e">
        <f t="shared" si="280"/>
        <v>#N/A</v>
      </c>
      <c r="N1092" s="1372"/>
      <c r="O1092" s="1372"/>
      <c r="P1092" s="1372"/>
      <c r="Q1092" s="1659"/>
      <c r="R1092" s="1372" t="str">
        <f t="shared" si="289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9"/>
        <v/>
      </c>
      <c r="B1093" s="1652">
        <v>22</v>
      </c>
      <c r="C1093" s="1509" t="str">
        <f t="shared" si="281"/>
        <v/>
      </c>
      <c r="D1093" s="1509" t="str">
        <f t="shared" si="282"/>
        <v/>
      </c>
      <c r="E1093" s="1509" t="str">
        <f t="shared" si="283"/>
        <v/>
      </c>
      <c r="F1093" s="1509" t="str">
        <f t="shared" si="284"/>
        <v/>
      </c>
      <c r="G1093" s="1372"/>
      <c r="H1093" s="1681" t="str">
        <f t="shared" si="285"/>
        <v/>
      </c>
      <c r="I1093" s="1681" t="str">
        <f t="shared" si="286"/>
        <v/>
      </c>
      <c r="J1093" s="1681" t="str">
        <f t="shared" si="287"/>
        <v/>
      </c>
      <c r="K1093" s="1681" t="str">
        <f t="shared" si="288"/>
        <v/>
      </c>
      <c r="L1093" s="1372"/>
      <c r="M1093" s="1497" t="e">
        <f t="shared" si="280"/>
        <v>#N/A</v>
      </c>
      <c r="N1093" s="1372"/>
      <c r="O1093" s="1372"/>
      <c r="P1093" s="1372"/>
      <c r="Q1093" s="1659"/>
      <c r="R1093" s="1372" t="str">
        <f t="shared" si="289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9"/>
        <v/>
      </c>
      <c r="B1094" s="1652">
        <v>23</v>
      </c>
      <c r="C1094" s="1509" t="str">
        <f t="shared" si="281"/>
        <v/>
      </c>
      <c r="D1094" s="1509" t="str">
        <f t="shared" si="282"/>
        <v/>
      </c>
      <c r="E1094" s="1509" t="str">
        <f t="shared" si="283"/>
        <v/>
      </c>
      <c r="F1094" s="1509" t="str">
        <f t="shared" si="284"/>
        <v/>
      </c>
      <c r="G1094" s="1372"/>
      <c r="H1094" s="1681" t="str">
        <f t="shared" si="285"/>
        <v/>
      </c>
      <c r="I1094" s="1681" t="str">
        <f t="shared" si="286"/>
        <v/>
      </c>
      <c r="J1094" s="1681" t="str">
        <f t="shared" si="287"/>
        <v/>
      </c>
      <c r="K1094" s="1681" t="str">
        <f t="shared" si="288"/>
        <v/>
      </c>
      <c r="L1094" s="1372"/>
      <c r="M1094" s="1497" t="e">
        <f t="shared" si="280"/>
        <v>#N/A</v>
      </c>
      <c r="N1094" s="1372"/>
      <c r="O1094" s="1372"/>
      <c r="P1094" s="1372"/>
      <c r="Q1094" s="1659"/>
      <c r="R1094" s="1372" t="str">
        <f t="shared" si="289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90">IF(OR(A1094="",LOOKUP(B1095,$T$904:$T$983,A$904:A$983)=A1094),"",LOOKUP(B1095,$T$904:$T$983,A$904:A$983))</f>
        <v/>
      </c>
      <c r="B1095" s="1652">
        <v>24</v>
      </c>
      <c r="C1095" s="1509" t="str">
        <f t="shared" si="281"/>
        <v/>
      </c>
      <c r="D1095" s="1509" t="str">
        <f t="shared" ref="D1095" si="291">IF($A1095="","",LOOKUP($B1095,$T$904:$T$983,M$904:M$983))</f>
        <v/>
      </c>
      <c r="E1095" s="1509" t="str">
        <f t="shared" ref="E1095" si="292">IF($A1095="","",LOOKUP($B1095,$T$904:$T$983,D$904:D$983))</f>
        <v/>
      </c>
      <c r="F1095" s="1509" t="str">
        <f t="shared" ref="F1095" si="293">IF($A1095="","",LOOKUP($B1095,$T$904:$T$983,N$904:N$983))</f>
        <v/>
      </c>
      <c r="G1095" s="1372"/>
      <c r="H1095" s="1681" t="str">
        <f t="shared" ref="H1095" si="294">IF($A1095="","",LOOKUP($B1095,$T$904:$T$983,E$904:E$983))</f>
        <v/>
      </c>
      <c r="I1095" s="1681" t="str">
        <f t="shared" ref="I1095" si="295">IF($A1095="","",LOOKUP($B1095,$T$904:$T$983,O$904:O$983))</f>
        <v/>
      </c>
      <c r="J1095" s="1681" t="str">
        <f t="shared" ref="J1095" si="296">IF($A1095="","",LOOKUP($B1095,$T$904:$T$983,F$904:F$983))</f>
        <v/>
      </c>
      <c r="K1095" s="1681" t="str">
        <f t="shared" ref="K1095" si="297">IF($A1095="","",LOOKUP($B1095,$T$904:$T$983,P$904:P$983))</f>
        <v/>
      </c>
      <c r="L1095" s="1372"/>
      <c r="M1095" s="1497" t="e">
        <f t="shared" si="280"/>
        <v>#N/A</v>
      </c>
      <c r="N1095" s="1372"/>
      <c r="O1095" s="1372"/>
      <c r="P1095" s="1372"/>
      <c r="Q1095" s="1659"/>
      <c r="R1095" s="1372" t="str">
        <f t="shared" si="289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8">IF(OR(A1095="",LOOKUP(B1096,$T$904:$T$983,A$904:A$983)=A1095),"",LOOKUP(B1096,$T$904:$T$983,A$904:A$983))</f>
        <v/>
      </c>
      <c r="B1096" s="1652">
        <v>25</v>
      </c>
      <c r="C1096" s="1509" t="str">
        <f t="shared" si="281"/>
        <v/>
      </c>
      <c r="D1096" s="1509" t="str">
        <f t="shared" ref="D1096:D1099" si="299">IF($A1096="","",LOOKUP($B1096,$T$904:$T$983,M$904:M$983))</f>
        <v/>
      </c>
      <c r="E1096" s="1509" t="str">
        <f t="shared" ref="E1096:E1099" si="300">IF($A1096="","",LOOKUP($B1096,$T$904:$T$983,D$904:D$983))</f>
        <v/>
      </c>
      <c r="F1096" s="1509" t="str">
        <f t="shared" ref="F1096:F1099" si="301">IF($A1096="","",LOOKUP($B1096,$T$904:$T$983,N$904:N$983))</f>
        <v/>
      </c>
      <c r="G1096" s="1372"/>
      <c r="H1096" s="1681" t="str">
        <f t="shared" ref="H1096:H1099" si="302">IF($A1096="","",LOOKUP($B1096,$T$904:$T$983,E$904:E$983))</f>
        <v/>
      </c>
      <c r="I1096" s="1681" t="str">
        <f t="shared" ref="I1096:I1099" si="303">IF($A1096="","",LOOKUP($B1096,$T$904:$T$983,O$904:O$983))</f>
        <v/>
      </c>
      <c r="J1096" s="1681" t="str">
        <f t="shared" ref="J1096:J1099" si="304">IF($A1096="","",LOOKUP($B1096,$T$904:$T$983,F$904:F$983))</f>
        <v/>
      </c>
      <c r="K1096" s="1681" t="str">
        <f t="shared" ref="K1096:K1099" si="305">IF($A1096="","",LOOKUP($B1096,$T$904:$T$983,P$904:P$983))</f>
        <v/>
      </c>
      <c r="L1096" s="1372"/>
      <c r="M1096" s="1497" t="e">
        <f t="shared" ref="M1096:M1099" si="306">IF(LOOKUP(R1096,R$1044:R$1065,R$1044:R$1065)=R1096,R1096,"")</f>
        <v>#N/A</v>
      </c>
      <c r="N1096" s="1372"/>
      <c r="O1096" s="1372"/>
      <c r="P1096" s="1372"/>
      <c r="Q1096" s="1659"/>
      <c r="R1096" s="1372" t="str">
        <f t="shared" si="289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8"/>
        <v/>
      </c>
      <c r="B1097" s="1652">
        <v>26</v>
      </c>
      <c r="C1097" s="1509" t="str">
        <f t="shared" si="281"/>
        <v/>
      </c>
      <c r="D1097" s="1509" t="str">
        <f t="shared" si="299"/>
        <v/>
      </c>
      <c r="E1097" s="1509" t="str">
        <f t="shared" si="300"/>
        <v/>
      </c>
      <c r="F1097" s="1509" t="str">
        <f t="shared" si="301"/>
        <v/>
      </c>
      <c r="G1097" s="1372"/>
      <c r="H1097" s="1681" t="str">
        <f t="shared" si="302"/>
        <v/>
      </c>
      <c r="I1097" s="1681" t="str">
        <f t="shared" si="303"/>
        <v/>
      </c>
      <c r="J1097" s="1681" t="str">
        <f t="shared" si="304"/>
        <v/>
      </c>
      <c r="K1097" s="1681" t="str">
        <f t="shared" si="305"/>
        <v/>
      </c>
      <c r="L1097" s="1372"/>
      <c r="M1097" s="1497" t="e">
        <f t="shared" si="306"/>
        <v>#N/A</v>
      </c>
      <c r="N1097" s="1372"/>
      <c r="O1097" s="1372"/>
      <c r="P1097" s="1372"/>
      <c r="Q1097" s="1659"/>
      <c r="R1097" s="1372" t="str">
        <f t="shared" si="289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8"/>
        <v/>
      </c>
      <c r="B1098" s="1652">
        <v>27</v>
      </c>
      <c r="C1098" s="1509" t="str">
        <f t="shared" si="281"/>
        <v/>
      </c>
      <c r="D1098" s="1509" t="str">
        <f t="shared" si="299"/>
        <v/>
      </c>
      <c r="E1098" s="1509" t="str">
        <f t="shared" si="300"/>
        <v/>
      </c>
      <c r="F1098" s="1509" t="str">
        <f t="shared" si="301"/>
        <v/>
      </c>
      <c r="G1098" s="1372"/>
      <c r="H1098" s="1681" t="str">
        <f t="shared" si="302"/>
        <v/>
      </c>
      <c r="I1098" s="1681" t="str">
        <f t="shared" si="303"/>
        <v/>
      </c>
      <c r="J1098" s="1681" t="str">
        <f t="shared" si="304"/>
        <v/>
      </c>
      <c r="K1098" s="1681" t="str">
        <f t="shared" si="305"/>
        <v/>
      </c>
      <c r="L1098" s="1372"/>
      <c r="M1098" s="1497" t="e">
        <f t="shared" si="306"/>
        <v>#N/A</v>
      </c>
      <c r="N1098" s="1372"/>
      <c r="O1098" s="1372"/>
      <c r="P1098" s="1372"/>
      <c r="Q1098" s="1659"/>
      <c r="R1098" s="1372" t="str">
        <f t="shared" si="289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8"/>
        <v/>
      </c>
      <c r="B1099" s="1652">
        <v>28</v>
      </c>
      <c r="C1099" s="1509" t="str">
        <f t="shared" si="281"/>
        <v/>
      </c>
      <c r="D1099" s="1509" t="str">
        <f t="shared" si="299"/>
        <v/>
      </c>
      <c r="E1099" s="1509" t="str">
        <f t="shared" si="300"/>
        <v/>
      </c>
      <c r="F1099" s="1509" t="str">
        <f t="shared" si="301"/>
        <v/>
      </c>
      <c r="G1099" s="1372"/>
      <c r="H1099" s="1681" t="str">
        <f t="shared" si="302"/>
        <v/>
      </c>
      <c r="I1099" s="1681" t="str">
        <f t="shared" si="303"/>
        <v/>
      </c>
      <c r="J1099" s="1681" t="str">
        <f t="shared" si="304"/>
        <v/>
      </c>
      <c r="K1099" s="1681" t="str">
        <f t="shared" si="305"/>
        <v/>
      </c>
      <c r="L1099" s="1372"/>
      <c r="M1099" s="1497" t="e">
        <f t="shared" si="306"/>
        <v>#N/A</v>
      </c>
      <c r="N1099" s="1372"/>
      <c r="O1099" s="1372"/>
      <c r="P1099" s="1372"/>
      <c r="Q1099" s="1659"/>
      <c r="R1099" s="1372" t="str">
        <f t="shared" si="289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6500</v>
      </c>
      <c r="D1100" s="1509">
        <f t="shared" ref="D1100:F1100" si="307">SUM(D1072:D1099)</f>
        <v>0</v>
      </c>
      <c r="E1100" s="1509">
        <f t="shared" si="307"/>
        <v>4960</v>
      </c>
      <c r="F1100" s="1509">
        <f t="shared" si="307"/>
        <v>0</v>
      </c>
      <c r="G1100" s="1372"/>
      <c r="H1100" s="1509">
        <f t="shared" ref="H1100:K1100" si="308">SUM(H1072:H1099)</f>
        <v>19200</v>
      </c>
      <c r="I1100" s="1509">
        <f t="shared" si="308"/>
        <v>0</v>
      </c>
      <c r="J1100" s="1509">
        <f t="shared" si="308"/>
        <v>138300</v>
      </c>
      <c r="K1100" s="1509">
        <f t="shared" si="308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417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541</v>
      </c>
      <c r="B1103" s="1652"/>
      <c r="C1103" s="1686">
        <f>C900</f>
        <v>1.4784479386965546</v>
      </c>
      <c r="D1103" s="1686">
        <f>M900</f>
        <v>-0.16645089021369855</v>
      </c>
      <c r="E1103" s="1686">
        <f>D900</f>
        <v>1.4673182775994782</v>
      </c>
      <c r="F1103" s="1686">
        <f>N900</f>
        <v>-0.17681048289115808</v>
      </c>
      <c r="G1103" s="1372"/>
      <c r="H1103" s="1687">
        <f>E900</f>
        <v>1.336885087588211</v>
      </c>
      <c r="I1103" s="1687">
        <f>O900</f>
        <v>-0.29299965753623897</v>
      </c>
      <c r="J1103" s="1687" t="e">
        <f>F900</f>
        <v>#VALUE!</v>
      </c>
      <c r="K1103" s="1687" t="e">
        <f>P900</f>
        <v>#VALUE!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542</v>
      </c>
      <c r="B1104" s="1652"/>
      <c r="C1104" s="1683" t="e">
        <f>IF(SUM(C1043:C1068)=C1103,"OK",SUM(C1043:C1068))</f>
        <v>#N/A</v>
      </c>
      <c r="D1104" s="1683" t="e">
        <f>IF(SUM(D1043:D1068)=D1103,"OK",SUM(D1043:D1068))</f>
        <v>#N/A</v>
      </c>
      <c r="E1104" s="1683" t="e">
        <f>IF(SUM(E1043:E1068)=E1103,"OK",SUM(E1043:E1068))</f>
        <v>#N/A</v>
      </c>
      <c r="F1104" s="1683" t="e">
        <f>IF(SUM(F1043:F1068)=F1103,"OK",SUM(F1043:F1068))</f>
        <v>#N/A</v>
      </c>
      <c r="G1104" s="1372"/>
      <c r="H1104" s="1683" t="e">
        <f>IF(SUM(H1043:H1068)=H1103,"OK",SUM(H1043:H1068))</f>
        <v>#N/A</v>
      </c>
      <c r="I1104" s="1683" t="e">
        <f>IF(SUM(I1043:I1068)=I1103,"OK",SUM(I1043:I1068))</f>
        <v>#N/A</v>
      </c>
      <c r="J1104" s="1683" t="e">
        <f>IF(SUM(J1043:J1068)=J1103,"OK",SUM(J1043:J1068))</f>
        <v>#N/A</v>
      </c>
      <c r="K1104" s="1683" t="e">
        <f>IF(SUM(K1043:K1068)=K1103,"OK",SUM(K1043:K1068))</f>
        <v>#N/A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543</v>
      </c>
      <c r="B1105" s="1652"/>
      <c r="C1105" s="1653" t="e">
        <f>C985</f>
        <v>#DIV/0!</v>
      </c>
      <c r="D1105" s="1653">
        <f>M985</f>
        <v>0</v>
      </c>
      <c r="E1105" s="1653" t="e">
        <f>D985</f>
        <v>#DIV/0!</v>
      </c>
      <c r="F1105" s="1653">
        <f>N985</f>
        <v>0</v>
      </c>
      <c r="G1105" s="1372"/>
      <c r="H1105" s="1688" t="e">
        <f>E985</f>
        <v>#DIV/0!</v>
      </c>
      <c r="I1105" s="1688">
        <f>O985</f>
        <v>0</v>
      </c>
      <c r="J1105" s="1688" t="e">
        <f>F985</f>
        <v>#DIV/0!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542</v>
      </c>
      <c r="B1106" s="1652"/>
      <c r="C1106" s="1653" t="e">
        <f>IF(SUM(C1071:C1094)=C1105,"OK",SUM(C1071:C1094))</f>
        <v>#DIV/0!</v>
      </c>
      <c r="D1106" s="1653" t="str">
        <f>IF(SUM(D1071:D1094)=D1105,"OK",SUM(D1071:D1094))</f>
        <v>OK</v>
      </c>
      <c r="E1106" s="1653" t="e">
        <f>IF(SUM(E1071:E1094)=E1105,"OK",SUM(E1071:E1094))</f>
        <v>#DIV/0!</v>
      </c>
      <c r="F1106" s="1653" t="str">
        <f>IF(SUM(F1071:F1094)=F1105,"OK",SUM(F1071:F1094))</f>
        <v>OK</v>
      </c>
      <c r="G1106" s="1372"/>
      <c r="H1106" s="1653" t="e">
        <f>IF(SUM(H1071:H1094)=H1105,"OK",SUM(H1071:H1094))</f>
        <v>#DIV/0!</v>
      </c>
      <c r="I1106" s="1653" t="str">
        <f>IF(SUM(I1071:I1094)=I1105,"OK",SUM(I1071:I1094))</f>
        <v>OK</v>
      </c>
      <c r="J1106" s="1653" t="e">
        <f>IF(SUM(J1071:J1094)=J1105,"OK",SUM(J1071:J1094))</f>
        <v>#DIV/0!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544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545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Perm</v>
      </c>
      <c r="E1110" s="1661">
        <f>WB!B11</f>
        <v>0</v>
      </c>
      <c r="F1110" s="1661">
        <f>WB!B12</f>
        <v>0</v>
      </c>
      <c r="G1110" s="1372"/>
      <c r="H1110" s="1662" t="str">
        <f>C1110</f>
        <v>Cas</v>
      </c>
      <c r="I1110" s="1662" t="str">
        <f>D1110</f>
        <v>Perm</v>
      </c>
      <c r="J1110" s="1662">
        <f>E1110</f>
        <v>0</v>
      </c>
      <c r="K1110" s="1662">
        <f>F1110</f>
        <v>0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429</v>
      </c>
      <c r="B1111" s="1652"/>
      <c r="C1111" s="1653">
        <f>C1038*365*C1039*C1040</f>
        <v>7356.8811290170852</v>
      </c>
      <c r="D1111" s="1653">
        <f>E1038*365*E1039*E1040</f>
        <v>7356.8811290170852</v>
      </c>
      <c r="E1111" s="1653">
        <f>H1038*365*H1039*H1040</f>
        <v>7356.8811290170852</v>
      </c>
      <c r="F1111" s="1653">
        <f>J1038*365*J1039*J1040</f>
        <v>0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546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547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548</v>
      </c>
      <c r="N1113" s="1692" t="s">
        <v>355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9">A830</f>
        <v>Green cons - Season 1: no of months</v>
      </c>
      <c r="B1114" s="1372"/>
      <c r="C1114" s="1683">
        <f t="shared" ref="C1114:F1115" si="310">MAX(SUM(C830,M830),SUM(C830))</f>
        <v>0</v>
      </c>
      <c r="D1114" s="1683">
        <f t="shared" si="310"/>
        <v>0</v>
      </c>
      <c r="E1114" s="1683">
        <f t="shared" si="310"/>
        <v>0</v>
      </c>
      <c r="F1114" s="1683">
        <f t="shared" si="310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9"/>
        <v xml:space="preserve">Green beans </v>
      </c>
      <c r="B1115" s="1372"/>
      <c r="C1115" s="1683">
        <f t="shared" si="310"/>
        <v>0</v>
      </c>
      <c r="D1115" s="1683">
        <f t="shared" si="310"/>
        <v>0</v>
      </c>
      <c r="E1115" s="1683">
        <f t="shared" si="310"/>
        <v>0</v>
      </c>
      <c r="F1115" s="1683">
        <f t="shared" si="310"/>
        <v>0</v>
      </c>
      <c r="G1115" s="1372"/>
      <c r="H1115" s="1410"/>
      <c r="I1115" s="1410"/>
      <c r="J1115" s="1410"/>
      <c r="K1115" s="1410"/>
      <c r="L1115" s="1428"/>
      <c r="M1115" s="1676" t="str">
        <f t="shared" si="311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9"/>
        <v>Maize: kg produced</v>
      </c>
      <c r="B1116" s="1372"/>
      <c r="C1116" s="1683">
        <f t="shared" ref="C1116:C1133" si="312">IF(C$1111=0,0,MAX((SUM(C832,M832)+SUM(C932,M932)/C$1111),(SUM(C832)+SUM(C932)/C$1111)))</f>
        <v>0</v>
      </c>
      <c r="D1116" s="1683">
        <f t="shared" ref="D1116:D1133" si="313">IF(D$1111=0,0,MAX((SUM(D832,N832)+SUM(D932,N932)/D$1111),(SUM(D832)+SUM(D932)/D$1111)))</f>
        <v>0</v>
      </c>
      <c r="E1116" s="1683">
        <f t="shared" ref="E1116:E1133" si="314">IF(E$1111=0,0,MAX((SUM(E832,O832)+SUM(E932,O932)/E$1111),(SUM(E832)+SUM(E932)/E$1111)))</f>
        <v>0</v>
      </c>
      <c r="F1116" s="1683">
        <f t="shared" ref="F1116:F1133" si="315">IF(F$1111=0,0,MAX((SUM(F832,P832)+SUM(F932,P932)/F$1111),(SUM(F832)+SUM(F932)/F$1111)))</f>
        <v>0</v>
      </c>
      <c r="G1116" s="1372"/>
      <c r="H1116" s="1684">
        <f t="shared" ref="H1116:H1133" si="316">IF(C$1111=0,0,MAX(SUM(C932,M932)/C$1111,SUM(C932)/C$1111))</f>
        <v>0</v>
      </c>
      <c r="I1116" s="1684">
        <f t="shared" ref="I1116:I1133" si="317">IF(D$1111=0,0,MAX(SUM(D932,N932)/D$1111,SUM(D932)/D$1111))</f>
        <v>0</v>
      </c>
      <c r="J1116" s="1684">
        <f t="shared" ref="J1116:J1133" si="318">IF(E$1111=0,0,MAX(SUM(E932,O932)/E$1111,SUM(E932)/E$1111))</f>
        <v>0</v>
      </c>
      <c r="K1116" s="1684">
        <f t="shared" ref="K1116:K1133" si="319">IF(F$1111=0,0,MAX(SUM(F932,P932)/F$1111,SUM(F932)/F$1111))</f>
        <v>0</v>
      </c>
      <c r="L1116" s="1428"/>
      <c r="M1116" s="1676" t="str">
        <f t="shared" si="311"/>
        <v/>
      </c>
      <c r="N1116" s="1690" t="str">
        <f t="shared" ref="N1116:N1135" si="320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9"/>
        <v>Sorghum: kg produced</v>
      </c>
      <c r="B1117" s="1372"/>
      <c r="C1117" s="1683">
        <f t="shared" si="312"/>
        <v>0</v>
      </c>
      <c r="D1117" s="1683">
        <f t="shared" si="313"/>
        <v>0</v>
      </c>
      <c r="E1117" s="1683">
        <f t="shared" si="314"/>
        <v>0</v>
      </c>
      <c r="F1117" s="1683">
        <f t="shared" si="315"/>
        <v>0</v>
      </c>
      <c r="G1117" s="1372"/>
      <c r="H1117" s="1684">
        <f t="shared" si="316"/>
        <v>0</v>
      </c>
      <c r="I1117" s="1684">
        <f t="shared" si="317"/>
        <v>0</v>
      </c>
      <c r="J1117" s="1684">
        <f t="shared" si="318"/>
        <v>0</v>
      </c>
      <c r="K1117" s="1684">
        <f t="shared" si="319"/>
        <v>0</v>
      </c>
      <c r="L1117" s="1428"/>
      <c r="M1117" s="1676" t="str">
        <f t="shared" si="311"/>
        <v/>
      </c>
      <c r="N1117" s="1690" t="str">
        <f t="shared" si="320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9"/>
        <v>High value cereal: kg produced</v>
      </c>
      <c r="B1118" s="1372"/>
      <c r="C1118" s="1683">
        <f t="shared" si="312"/>
        <v>0</v>
      </c>
      <c r="D1118" s="1683">
        <f t="shared" si="313"/>
        <v>0</v>
      </c>
      <c r="E1118" s="1683">
        <f t="shared" si="314"/>
        <v>0</v>
      </c>
      <c r="F1118" s="1683">
        <f t="shared" si="315"/>
        <v>0</v>
      </c>
      <c r="G1118" s="1372"/>
      <c r="H1118" s="1684">
        <f t="shared" si="316"/>
        <v>0</v>
      </c>
      <c r="I1118" s="1684">
        <f t="shared" si="317"/>
        <v>0</v>
      </c>
      <c r="J1118" s="1684">
        <f t="shared" si="318"/>
        <v>0</v>
      </c>
      <c r="K1118" s="1684">
        <f t="shared" si="319"/>
        <v>0</v>
      </c>
      <c r="L1118" s="1428"/>
      <c r="M1118" s="1676" t="str">
        <f t="shared" si="311"/>
        <v/>
      </c>
      <c r="N1118" s="1690" t="str">
        <f t="shared" si="320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9"/>
        <v>High value cereal: kg produced</v>
      </c>
      <c r="B1119" s="1372"/>
      <c r="C1119" s="1683">
        <f t="shared" si="312"/>
        <v>0</v>
      </c>
      <c r="D1119" s="1683">
        <f t="shared" si="313"/>
        <v>0</v>
      </c>
      <c r="E1119" s="1683">
        <f t="shared" si="314"/>
        <v>0</v>
      </c>
      <c r="F1119" s="1683">
        <f t="shared" si="315"/>
        <v>0</v>
      </c>
      <c r="G1119" s="1372"/>
      <c r="H1119" s="1684">
        <f t="shared" si="316"/>
        <v>0</v>
      </c>
      <c r="I1119" s="1684">
        <f t="shared" si="317"/>
        <v>0</v>
      </c>
      <c r="J1119" s="1684">
        <f t="shared" si="318"/>
        <v>0</v>
      </c>
      <c r="K1119" s="1684">
        <f t="shared" si="319"/>
        <v>0</v>
      </c>
      <c r="L1119" s="1428"/>
      <c r="M1119" s="1676" t="str">
        <f t="shared" si="311"/>
        <v/>
      </c>
      <c r="N1119" s="1690" t="str">
        <f t="shared" si="320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9"/>
        <v>Cowpeas: kg produced</v>
      </c>
      <c r="B1120" s="1372"/>
      <c r="C1120" s="1683">
        <f t="shared" si="312"/>
        <v>0</v>
      </c>
      <c r="D1120" s="1683">
        <f t="shared" si="313"/>
        <v>0</v>
      </c>
      <c r="E1120" s="1683">
        <f t="shared" si="314"/>
        <v>0</v>
      </c>
      <c r="F1120" s="1683">
        <f t="shared" si="315"/>
        <v>0</v>
      </c>
      <c r="G1120" s="1372"/>
      <c r="H1120" s="1684">
        <f t="shared" si="316"/>
        <v>0</v>
      </c>
      <c r="I1120" s="1684">
        <f t="shared" si="317"/>
        <v>0</v>
      </c>
      <c r="J1120" s="1684">
        <f t="shared" si="318"/>
        <v>0</v>
      </c>
      <c r="K1120" s="1684">
        <f t="shared" si="319"/>
        <v>0</v>
      </c>
      <c r="L1120" s="1428"/>
      <c r="M1120" s="1676" t="str">
        <f t="shared" si="311"/>
        <v/>
      </c>
      <c r="N1120" s="1690" t="str">
        <f t="shared" si="320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9"/>
        <v>Beans: kg produced</v>
      </c>
      <c r="B1121" s="1372"/>
      <c r="C1121" s="1683">
        <f t="shared" si="312"/>
        <v>0</v>
      </c>
      <c r="D1121" s="1683">
        <f t="shared" si="313"/>
        <v>0</v>
      </c>
      <c r="E1121" s="1683">
        <f t="shared" si="314"/>
        <v>0</v>
      </c>
      <c r="F1121" s="1683">
        <f t="shared" si="315"/>
        <v>0</v>
      </c>
      <c r="G1121" s="1372"/>
      <c r="H1121" s="1684">
        <f t="shared" si="316"/>
        <v>0</v>
      </c>
      <c r="I1121" s="1684">
        <f t="shared" si="317"/>
        <v>0</v>
      </c>
      <c r="J1121" s="1684">
        <f t="shared" si="318"/>
        <v>0</v>
      </c>
      <c r="K1121" s="1684">
        <f t="shared" si="319"/>
        <v>0</v>
      </c>
      <c r="L1121" s="1428"/>
      <c r="M1121" s="1676" t="str">
        <f t="shared" si="311"/>
        <v/>
      </c>
      <c r="N1121" s="1690" t="str">
        <f t="shared" si="320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9"/>
        <v>Amadumb: kg produced</v>
      </c>
      <c r="B1122" s="1372"/>
      <c r="C1122" s="1683">
        <f t="shared" si="312"/>
        <v>0</v>
      </c>
      <c r="D1122" s="1683">
        <f t="shared" si="313"/>
        <v>0</v>
      </c>
      <c r="E1122" s="1683">
        <f t="shared" si="314"/>
        <v>0</v>
      </c>
      <c r="F1122" s="1683">
        <f t="shared" si="315"/>
        <v>0</v>
      </c>
      <c r="G1122" s="1372"/>
      <c r="H1122" s="1684">
        <f t="shared" si="316"/>
        <v>0</v>
      </c>
      <c r="I1122" s="1684">
        <f t="shared" si="317"/>
        <v>0</v>
      </c>
      <c r="J1122" s="1684">
        <f t="shared" si="318"/>
        <v>0</v>
      </c>
      <c r="K1122" s="1684">
        <f t="shared" si="319"/>
        <v>0</v>
      </c>
      <c r="L1122" s="1428"/>
      <c r="M1122" s="1676" t="str">
        <f t="shared" si="311"/>
        <v/>
      </c>
      <c r="N1122" s="1690" t="str">
        <f t="shared" si="320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9"/>
        <v>potatoes: kg produced</v>
      </c>
      <c r="B1123" s="1372"/>
      <c r="C1123" s="1683">
        <f t="shared" si="312"/>
        <v>0</v>
      </c>
      <c r="D1123" s="1683">
        <f t="shared" si="313"/>
        <v>0</v>
      </c>
      <c r="E1123" s="1683">
        <f t="shared" si="314"/>
        <v>0</v>
      </c>
      <c r="F1123" s="1683">
        <f t="shared" si="315"/>
        <v>0</v>
      </c>
      <c r="G1123" s="1372"/>
      <c r="H1123" s="1684">
        <f t="shared" si="316"/>
        <v>0</v>
      </c>
      <c r="I1123" s="1684">
        <f t="shared" si="317"/>
        <v>0</v>
      </c>
      <c r="J1123" s="1684">
        <f t="shared" si="318"/>
        <v>0</v>
      </c>
      <c r="K1123" s="1684">
        <f t="shared" si="319"/>
        <v>0</v>
      </c>
      <c r="L1123" s="1428"/>
      <c r="M1123" s="1676" t="str">
        <f t="shared" si="311"/>
        <v/>
      </c>
      <c r="N1123" s="1690" t="str">
        <f t="shared" si="320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9"/>
        <v>Wheat: kg produced</v>
      </c>
      <c r="B1124" s="1372"/>
      <c r="C1124" s="1683">
        <f t="shared" si="312"/>
        <v>0</v>
      </c>
      <c r="D1124" s="1683">
        <f t="shared" si="313"/>
        <v>0</v>
      </c>
      <c r="E1124" s="1683">
        <f t="shared" si="314"/>
        <v>0</v>
      </c>
      <c r="F1124" s="1683">
        <f t="shared" si="315"/>
        <v>0</v>
      </c>
      <c r="G1124" s="1372"/>
      <c r="H1124" s="1684">
        <f t="shared" si="316"/>
        <v>0</v>
      </c>
      <c r="I1124" s="1684">
        <f t="shared" si="317"/>
        <v>0</v>
      </c>
      <c r="J1124" s="1684">
        <f t="shared" si="318"/>
        <v>0</v>
      </c>
      <c r="K1124" s="1684">
        <f t="shared" si="319"/>
        <v>0</v>
      </c>
      <c r="L1124" s="1428"/>
      <c r="M1124" s="1676" t="str">
        <f t="shared" si="311"/>
        <v/>
      </c>
      <c r="N1124" s="1690" t="str">
        <f t="shared" si="320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9"/>
        <v>Cassava: no. local meas.</v>
      </c>
      <c r="B1125" s="1372"/>
      <c r="C1125" s="1683">
        <f t="shared" si="312"/>
        <v>0</v>
      </c>
      <c r="D1125" s="1683">
        <f t="shared" si="313"/>
        <v>0</v>
      </c>
      <c r="E1125" s="1683">
        <f t="shared" si="314"/>
        <v>0</v>
      </c>
      <c r="F1125" s="1683">
        <f t="shared" si="315"/>
        <v>0</v>
      </c>
      <c r="G1125" s="1372"/>
      <c r="H1125" s="1684">
        <f t="shared" si="316"/>
        <v>0</v>
      </c>
      <c r="I1125" s="1684">
        <f t="shared" si="317"/>
        <v>0</v>
      </c>
      <c r="J1125" s="1684">
        <f t="shared" si="318"/>
        <v>0</v>
      </c>
      <c r="K1125" s="1684">
        <f t="shared" si="319"/>
        <v>0</v>
      </c>
      <c r="L1125" s="1428"/>
      <c r="M1125" s="1676" t="str">
        <f t="shared" si="311"/>
        <v/>
      </c>
      <c r="N1125" s="1690" t="str">
        <f t="shared" si="320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9"/>
        <v>Water melon: no. local meas</v>
      </c>
      <c r="B1126" s="1372"/>
      <c r="C1126" s="1683">
        <f t="shared" si="312"/>
        <v>0</v>
      </c>
      <c r="D1126" s="1683">
        <f t="shared" si="313"/>
        <v>0</v>
      </c>
      <c r="E1126" s="1683">
        <f t="shared" si="314"/>
        <v>0</v>
      </c>
      <c r="F1126" s="1683">
        <f t="shared" si="315"/>
        <v>0</v>
      </c>
      <c r="G1126" s="1372"/>
      <c r="H1126" s="1684">
        <f t="shared" si="316"/>
        <v>0</v>
      </c>
      <c r="I1126" s="1684">
        <f t="shared" si="317"/>
        <v>0</v>
      </c>
      <c r="J1126" s="1684">
        <f t="shared" si="318"/>
        <v>0</v>
      </c>
      <c r="K1126" s="1684">
        <f t="shared" si="319"/>
        <v>0</v>
      </c>
      <c r="L1126" s="1428"/>
      <c r="M1126" s="1676" t="str">
        <f t="shared" si="311"/>
        <v/>
      </c>
      <c r="N1126" s="1690" t="str">
        <f t="shared" si="320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9"/>
        <v>Other melons: no. local meas</v>
      </c>
      <c r="B1127" s="1372"/>
      <c r="C1127" s="1683">
        <f t="shared" si="312"/>
        <v>0</v>
      </c>
      <c r="D1127" s="1683">
        <f t="shared" si="313"/>
        <v>0</v>
      </c>
      <c r="E1127" s="1683">
        <f t="shared" si="314"/>
        <v>0</v>
      </c>
      <c r="F1127" s="1683">
        <f t="shared" si="315"/>
        <v>0</v>
      </c>
      <c r="G1127" s="1372"/>
      <c r="H1127" s="1684">
        <f t="shared" si="316"/>
        <v>0</v>
      </c>
      <c r="I1127" s="1684">
        <f t="shared" si="317"/>
        <v>0</v>
      </c>
      <c r="J1127" s="1684">
        <f t="shared" si="318"/>
        <v>0</v>
      </c>
      <c r="K1127" s="1684">
        <f t="shared" si="319"/>
        <v>0</v>
      </c>
      <c r="L1127" s="1428"/>
      <c r="M1127" s="1676" t="str">
        <f t="shared" si="311"/>
        <v/>
      </c>
      <c r="N1127" s="1690" t="str">
        <f t="shared" si="320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9"/>
        <v>Other root crops: no. local meas</v>
      </c>
      <c r="B1128" s="1372"/>
      <c r="C1128" s="1683">
        <f t="shared" si="312"/>
        <v>0</v>
      </c>
      <c r="D1128" s="1683">
        <f t="shared" si="313"/>
        <v>0</v>
      </c>
      <c r="E1128" s="1683">
        <f t="shared" si="314"/>
        <v>0</v>
      </c>
      <c r="F1128" s="1683">
        <f t="shared" si="315"/>
        <v>0</v>
      </c>
      <c r="G1128" s="1372"/>
      <c r="H1128" s="1684">
        <f t="shared" si="316"/>
        <v>0</v>
      </c>
      <c r="I1128" s="1684">
        <f t="shared" si="317"/>
        <v>0</v>
      </c>
      <c r="J1128" s="1684">
        <f t="shared" si="318"/>
        <v>0</v>
      </c>
      <c r="K1128" s="1684">
        <f t="shared" si="319"/>
        <v>0</v>
      </c>
      <c r="L1128" s="1428"/>
      <c r="M1128" s="1676" t="str">
        <f t="shared" si="311"/>
        <v/>
      </c>
      <c r="N1128" s="1690" t="str">
        <f t="shared" si="320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9"/>
        <v>Groundnuts (dry): no. local meas</v>
      </c>
      <c r="B1129" s="1372"/>
      <c r="C1129" s="1683">
        <f t="shared" si="312"/>
        <v>0</v>
      </c>
      <c r="D1129" s="1683">
        <f t="shared" si="313"/>
        <v>0</v>
      </c>
      <c r="E1129" s="1683">
        <f t="shared" si="314"/>
        <v>0</v>
      </c>
      <c r="F1129" s="1683">
        <f t="shared" si="315"/>
        <v>0</v>
      </c>
      <c r="G1129" s="1372"/>
      <c r="H1129" s="1684">
        <f t="shared" si="316"/>
        <v>0</v>
      </c>
      <c r="I1129" s="1684">
        <f t="shared" si="317"/>
        <v>0</v>
      </c>
      <c r="J1129" s="1684">
        <f t="shared" si="318"/>
        <v>0</v>
      </c>
      <c r="K1129" s="1684">
        <f t="shared" si="319"/>
        <v>0</v>
      </c>
      <c r="L1129" s="1428"/>
      <c r="M1129" s="1676" t="str">
        <f t="shared" si="311"/>
        <v/>
      </c>
      <c r="N1129" s="1690" t="str">
        <f t="shared" si="320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9"/>
        <v>Roundnuts (bambara): no. local meas</v>
      </c>
      <c r="B1130" s="1372"/>
      <c r="C1130" s="1683">
        <f t="shared" si="312"/>
        <v>0</v>
      </c>
      <c r="D1130" s="1683">
        <f t="shared" si="313"/>
        <v>0</v>
      </c>
      <c r="E1130" s="1683">
        <f t="shared" si="314"/>
        <v>0</v>
      </c>
      <c r="F1130" s="1683">
        <f t="shared" si="315"/>
        <v>0</v>
      </c>
      <c r="G1130" s="1372"/>
      <c r="H1130" s="1684">
        <f t="shared" si="316"/>
        <v>0</v>
      </c>
      <c r="I1130" s="1684">
        <f t="shared" si="317"/>
        <v>0</v>
      </c>
      <c r="J1130" s="1684">
        <f t="shared" si="318"/>
        <v>0</v>
      </c>
      <c r="K1130" s="1684">
        <f t="shared" si="319"/>
        <v>0</v>
      </c>
      <c r="L1130" s="1428"/>
      <c r="M1130" s="1676" t="str">
        <f t="shared" si="311"/>
        <v/>
      </c>
      <c r="N1130" s="1690" t="str">
        <f t="shared" si="320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9"/>
        <v>Other crop: type</v>
      </c>
      <c r="B1131" s="1372"/>
      <c r="C1131" s="1683">
        <f t="shared" si="312"/>
        <v>0</v>
      </c>
      <c r="D1131" s="1683">
        <f t="shared" si="313"/>
        <v>0</v>
      </c>
      <c r="E1131" s="1683">
        <f t="shared" si="314"/>
        <v>0</v>
      </c>
      <c r="F1131" s="1683">
        <f t="shared" si="315"/>
        <v>0</v>
      </c>
      <c r="G1131" s="1372"/>
      <c r="H1131" s="1684">
        <f t="shared" si="316"/>
        <v>0</v>
      </c>
      <c r="I1131" s="1684">
        <f t="shared" si="317"/>
        <v>0</v>
      </c>
      <c r="J1131" s="1684">
        <f t="shared" si="318"/>
        <v>0</v>
      </c>
      <c r="K1131" s="1684">
        <f t="shared" si="319"/>
        <v>0</v>
      </c>
      <c r="L1131" s="1428"/>
      <c r="M1131" s="1676" t="str">
        <f t="shared" si="311"/>
        <v/>
      </c>
      <c r="N1131" s="1690" t="str">
        <f t="shared" si="320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9"/>
        <v>Other crop: pumpkin</v>
      </c>
      <c r="B1132" s="1372"/>
      <c r="C1132" s="1683">
        <f t="shared" si="312"/>
        <v>0</v>
      </c>
      <c r="D1132" s="1683">
        <f t="shared" si="313"/>
        <v>0</v>
      </c>
      <c r="E1132" s="1683">
        <f t="shared" si="314"/>
        <v>0</v>
      </c>
      <c r="F1132" s="1683">
        <f t="shared" si="315"/>
        <v>0</v>
      </c>
      <c r="G1132" s="1372"/>
      <c r="H1132" s="1684">
        <f t="shared" si="316"/>
        <v>0</v>
      </c>
      <c r="I1132" s="1684">
        <f t="shared" si="317"/>
        <v>0</v>
      </c>
      <c r="J1132" s="1684">
        <f t="shared" si="318"/>
        <v>0</v>
      </c>
      <c r="K1132" s="1684">
        <f t="shared" si="319"/>
        <v>0</v>
      </c>
      <c r="L1132" s="1428"/>
      <c r="M1132" s="1676" t="str">
        <f t="shared" si="311"/>
        <v/>
      </c>
      <c r="N1132" s="1690" t="str">
        <f t="shared" si="320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9"/>
        <v>Other crop: type</v>
      </c>
      <c r="B1133" s="1372"/>
      <c r="C1133" s="1683">
        <f t="shared" si="312"/>
        <v>0</v>
      </c>
      <c r="D1133" s="1683">
        <f t="shared" si="313"/>
        <v>0</v>
      </c>
      <c r="E1133" s="1683">
        <f t="shared" si="314"/>
        <v>0</v>
      </c>
      <c r="F1133" s="1683">
        <f t="shared" si="315"/>
        <v>0</v>
      </c>
      <c r="G1133" s="1372"/>
      <c r="H1133" s="1684">
        <f t="shared" si="316"/>
        <v>0</v>
      </c>
      <c r="I1133" s="1684">
        <f t="shared" si="317"/>
        <v>0</v>
      </c>
      <c r="J1133" s="1684">
        <f t="shared" si="318"/>
        <v>0</v>
      </c>
      <c r="K1133" s="1684">
        <f t="shared" si="319"/>
        <v>0</v>
      </c>
      <c r="L1133" s="1428"/>
      <c r="M1133" s="1676" t="str">
        <f t="shared" si="311"/>
        <v/>
      </c>
      <c r="N1133" s="1690" t="str">
        <f t="shared" si="320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1">IF(C$1111=0,0,MAX((SUM(C851,M851)+SUM(C962,M962)/C$1111),(SUM(C851)+SUM(C962)/C$1111)))</f>
        <v>0</v>
      </c>
      <c r="D1134" s="1683">
        <f t="shared" si="321"/>
        <v>0</v>
      </c>
      <c r="E1134" s="1683">
        <f t="shared" si="321"/>
        <v>0</v>
      </c>
      <c r="F1134" s="1683">
        <f t="shared" si="321"/>
        <v>0</v>
      </c>
      <c r="G1134" s="1372"/>
      <c r="H1134" s="1684">
        <f t="shared" ref="H1134:K1135" si="322">IF(C$1111=0,0,MAX(SUM(C962,M962)/C$1111,SUM(C962)/C$1111))</f>
        <v>0</v>
      </c>
      <c r="I1134" s="1684">
        <f t="shared" si="322"/>
        <v>0</v>
      </c>
      <c r="J1134" s="1684">
        <f t="shared" si="322"/>
        <v>0</v>
      </c>
      <c r="K1134" s="1684">
        <f t="shared" si="322"/>
        <v>0</v>
      </c>
      <c r="L1134" s="1428"/>
      <c r="M1134" s="1676" t="str">
        <f t="shared" si="311"/>
        <v/>
      </c>
      <c r="N1134" s="1690" t="str">
        <f t="shared" si="320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1"/>
        <v>0</v>
      </c>
      <c r="D1135" s="1683">
        <f t="shared" si="321"/>
        <v>0</v>
      </c>
      <c r="E1135" s="1683">
        <f t="shared" si="321"/>
        <v>0</v>
      </c>
      <c r="F1135" s="1683">
        <f t="shared" si="321"/>
        <v>0</v>
      </c>
      <c r="G1135" s="1372"/>
      <c r="H1135" s="1684">
        <f t="shared" si="322"/>
        <v>0</v>
      </c>
      <c r="I1135" s="1684">
        <f t="shared" si="322"/>
        <v>0</v>
      </c>
      <c r="J1135" s="1684">
        <f t="shared" si="322"/>
        <v>0</v>
      </c>
      <c r="K1135" s="1684">
        <f t="shared" si="322"/>
        <v>0</v>
      </c>
      <c r="L1135" s="1428"/>
      <c r="M1135" s="1676" t="str">
        <f t="shared" si="311"/>
        <v/>
      </c>
      <c r="N1135" s="1690" t="str">
        <f t="shared" si="320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1"/>
        <v/>
      </c>
      <c r="N1136" s="1676" t="str">
        <f t="shared" ref="N1136:N1147" si="323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4">A950</f>
        <v>Main cashcrop kg sold (tomato)</v>
      </c>
      <c r="B1137" s="1372"/>
      <c r="C1137" s="1683">
        <f t="shared" ref="C1137:C1147" si="325">IF(C$1111=0,0,MAX(SUM(C950,M950)/C$1111,SUM(C950)/C$1111))</f>
        <v>0</v>
      </c>
      <c r="D1137" s="1683">
        <f t="shared" ref="D1137:D1147" si="326">IF(D$1111=0,0,MAX(SUM(D950,N950)/D$1111,SUM(D950)/D$1111))</f>
        <v>0</v>
      </c>
      <c r="E1137" s="1683">
        <f t="shared" ref="E1137:E1147" si="327">IF(E$1111=0,0,MAX(SUM(E950,O950)/E$1111,SUM(E950)/E$1111))</f>
        <v>0</v>
      </c>
      <c r="F1137" s="1683">
        <f t="shared" ref="F1137:F1147" si="328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1"/>
        <v/>
      </c>
      <c r="N1137" s="1676" t="str">
        <f t="shared" si="323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4"/>
        <v>Other cashcrop: kg produced  (Cabbage)</v>
      </c>
      <c r="B1138" s="1372"/>
      <c r="C1138" s="1683">
        <f t="shared" si="325"/>
        <v>0</v>
      </c>
      <c r="D1138" s="1683">
        <f t="shared" si="326"/>
        <v>0</v>
      </c>
      <c r="E1138" s="1683">
        <f t="shared" si="327"/>
        <v>0</v>
      </c>
      <c r="F1138" s="1683">
        <f t="shared" si="328"/>
        <v>0</v>
      </c>
      <c r="G1138" s="1372"/>
      <c r="H1138" s="1410"/>
      <c r="I1138" s="1410"/>
      <c r="J1138" s="1410"/>
      <c r="K1138" s="1651"/>
      <c r="L1138" s="1372"/>
      <c r="M1138" s="1676" t="str">
        <f t="shared" si="311"/>
        <v/>
      </c>
      <c r="N1138" s="1676" t="str">
        <f t="shared" si="323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4"/>
        <v>Other cashcrop: kg produced  (Spinach)</v>
      </c>
      <c r="B1139" s="1372"/>
      <c r="C1139" s="1683">
        <f t="shared" si="325"/>
        <v>0</v>
      </c>
      <c r="D1139" s="1683">
        <f t="shared" si="326"/>
        <v>0</v>
      </c>
      <c r="E1139" s="1683">
        <f t="shared" si="327"/>
        <v>0</v>
      </c>
      <c r="F1139" s="1683">
        <f t="shared" si="328"/>
        <v>0</v>
      </c>
      <c r="G1139" s="1372"/>
      <c r="H1139" s="1410"/>
      <c r="I1139" s="1410"/>
      <c r="J1139" s="1410"/>
      <c r="K1139" s="1651"/>
      <c r="L1139" s="1372"/>
      <c r="M1139" s="1676" t="str">
        <f t="shared" si="311"/>
        <v/>
      </c>
      <c r="N1139" s="1676" t="str">
        <f t="shared" si="323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4"/>
        <v>Other cashcrop: kg produced (Carrots)</v>
      </c>
      <c r="B1140" s="1372"/>
      <c r="C1140" s="1683">
        <f t="shared" si="325"/>
        <v>0</v>
      </c>
      <c r="D1140" s="1683">
        <f t="shared" si="326"/>
        <v>0</v>
      </c>
      <c r="E1140" s="1683">
        <f t="shared" si="327"/>
        <v>0</v>
      </c>
      <c r="F1140" s="1683">
        <f t="shared" si="328"/>
        <v>0</v>
      </c>
      <c r="G1140" s="1372"/>
      <c r="H1140" s="1410"/>
      <c r="I1140" s="1410"/>
      <c r="J1140" s="1410"/>
      <c r="K1140" s="1651"/>
      <c r="L1140" s="1372"/>
      <c r="M1140" s="1676" t="str">
        <f t="shared" si="311"/>
        <v/>
      </c>
      <c r="N1140" s="1676" t="str">
        <f t="shared" si="323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4"/>
        <v>Other cashcrop: kg produced (Onoin)</v>
      </c>
      <c r="B1141" s="1372"/>
      <c r="C1141" s="1683">
        <f t="shared" si="325"/>
        <v>0</v>
      </c>
      <c r="D1141" s="1683">
        <f t="shared" si="326"/>
        <v>0</v>
      </c>
      <c r="E1141" s="1683">
        <f t="shared" si="327"/>
        <v>0</v>
      </c>
      <c r="F1141" s="1683">
        <f t="shared" si="328"/>
        <v>0</v>
      </c>
      <c r="G1141" s="1372"/>
      <c r="H1141" s="1410"/>
      <c r="I1141" s="1410"/>
      <c r="J1141" s="1410"/>
      <c r="K1141" s="1651"/>
      <c r="L1141" s="1372"/>
      <c r="M1141" s="1676" t="str">
        <f t="shared" si="311"/>
        <v/>
      </c>
      <c r="N1141" s="1676" t="str">
        <f t="shared" si="323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4"/>
        <v xml:space="preserve">Other cashcrop: kg produced </v>
      </c>
      <c r="B1142" s="1372"/>
      <c r="C1142" s="1683">
        <f t="shared" si="325"/>
        <v>0</v>
      </c>
      <c r="D1142" s="1683">
        <f t="shared" si="326"/>
        <v>0</v>
      </c>
      <c r="E1142" s="1683">
        <f t="shared" si="327"/>
        <v>0</v>
      </c>
      <c r="F1142" s="1683">
        <f t="shared" si="328"/>
        <v>0</v>
      </c>
      <c r="G1142" s="1372"/>
      <c r="H1142" s="1410"/>
      <c r="I1142" s="1410"/>
      <c r="J1142" s="1410"/>
      <c r="K1142" s="1651"/>
      <c r="L1142" s="1372"/>
      <c r="M1142" s="1676" t="str">
        <f t="shared" si="311"/>
        <v/>
      </c>
      <c r="N1142" s="1676" t="str">
        <f t="shared" si="323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4"/>
        <v>Other cashcrop: kg produced</v>
      </c>
      <c r="B1143" s="1372"/>
      <c r="C1143" s="1683">
        <f t="shared" si="325"/>
        <v>0</v>
      </c>
      <c r="D1143" s="1683">
        <f t="shared" si="326"/>
        <v>0</v>
      </c>
      <c r="E1143" s="1683">
        <f t="shared" si="327"/>
        <v>0</v>
      </c>
      <c r="F1143" s="1683">
        <f t="shared" si="328"/>
        <v>0</v>
      </c>
      <c r="G1143" s="1372"/>
      <c r="H1143" s="1410"/>
      <c r="I1143" s="1410"/>
      <c r="J1143" s="1410"/>
      <c r="K1143" s="1651"/>
      <c r="L1143" s="1372"/>
      <c r="M1143" s="1676" t="str">
        <f t="shared" si="311"/>
        <v/>
      </c>
      <c r="N1143" s="1676" t="str">
        <f t="shared" si="323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4"/>
        <v>Straw: quantity sold</v>
      </c>
      <c r="B1144" s="1372"/>
      <c r="C1144" s="1683">
        <f t="shared" si="325"/>
        <v>0</v>
      </c>
      <c r="D1144" s="1683">
        <f t="shared" si="326"/>
        <v>0</v>
      </c>
      <c r="E1144" s="1683">
        <f t="shared" si="327"/>
        <v>0</v>
      </c>
      <c r="F1144" s="1683">
        <f t="shared" si="328"/>
        <v>0</v>
      </c>
      <c r="G1144" s="1372"/>
      <c r="H1144" s="1410"/>
      <c r="I1144" s="1410"/>
      <c r="J1144" s="1410"/>
      <c r="K1144" s="1651"/>
      <c r="L1144" s="1372"/>
      <c r="M1144" s="1676" t="str">
        <f t="shared" si="311"/>
        <v/>
      </c>
      <c r="N1144" s="1676" t="str">
        <f t="shared" si="323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4"/>
        <v>Trees: quantity sold</v>
      </c>
      <c r="B1145" s="1372"/>
      <c r="C1145" s="1683">
        <f t="shared" si="325"/>
        <v>0</v>
      </c>
      <c r="D1145" s="1683">
        <f t="shared" si="326"/>
        <v>0</v>
      </c>
      <c r="E1145" s="1683">
        <f t="shared" si="327"/>
        <v>0</v>
      </c>
      <c r="F1145" s="1683">
        <f t="shared" si="328"/>
        <v>0</v>
      </c>
      <c r="G1145" s="1372"/>
      <c r="H1145" s="1410"/>
      <c r="I1145" s="1410"/>
      <c r="J1145" s="1410"/>
      <c r="K1145" s="1651"/>
      <c r="L1145" s="1372"/>
      <c r="M1145" s="1676" t="str">
        <f t="shared" si="311"/>
        <v/>
      </c>
      <c r="N1145" s="1676" t="str">
        <f t="shared" si="323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4"/>
        <v>Other cash crop: type</v>
      </c>
      <c r="B1146" s="1372"/>
      <c r="C1146" s="1683">
        <f t="shared" si="325"/>
        <v>0</v>
      </c>
      <c r="D1146" s="1683">
        <f t="shared" si="326"/>
        <v>0</v>
      </c>
      <c r="E1146" s="1683">
        <f t="shared" si="327"/>
        <v>0</v>
      </c>
      <c r="F1146" s="1683">
        <f t="shared" si="328"/>
        <v>0</v>
      </c>
      <c r="G1146" s="1372"/>
      <c r="H1146" s="1410"/>
      <c r="I1146" s="1410"/>
      <c r="J1146" s="1410"/>
      <c r="K1146" s="1651"/>
      <c r="L1146" s="1372"/>
      <c r="M1146" s="1676" t="str">
        <f t="shared" si="311"/>
        <v/>
      </c>
      <c r="N1146" s="1676" t="str">
        <f t="shared" si="323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4"/>
        <v>Other cash crop: type</v>
      </c>
      <c r="B1147" s="1372"/>
      <c r="C1147" s="1683">
        <f t="shared" si="325"/>
        <v>0</v>
      </c>
      <c r="D1147" s="1683">
        <f t="shared" si="326"/>
        <v>0</v>
      </c>
      <c r="E1147" s="1683">
        <f t="shared" si="327"/>
        <v>0</v>
      </c>
      <c r="F1147" s="1683">
        <f t="shared" si="328"/>
        <v>0</v>
      </c>
      <c r="G1147" s="1372"/>
      <c r="H1147" s="1410"/>
      <c r="I1147" s="1410"/>
      <c r="J1147" s="1410"/>
      <c r="K1147" s="1651"/>
      <c r="L1147" s="1372"/>
      <c r="M1147" s="1676" t="str">
        <f t="shared" si="311"/>
        <v/>
      </c>
      <c r="N1147" s="1676" t="str">
        <f t="shared" si="323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549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550</v>
      </c>
      <c r="N1148" s="1692" t="s">
        <v>355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30">MAX(SUM(C854,M854),SUM(C854))</f>
        <v>0</v>
      </c>
      <c r="D1170" s="1683">
        <f t="shared" si="330"/>
        <v>0</v>
      </c>
      <c r="E1170" s="1683">
        <f t="shared" si="330"/>
        <v>0</v>
      </c>
      <c r="F1170" s="1683">
        <f t="shared" si="330"/>
        <v>0</v>
      </c>
      <c r="G1170" s="1372"/>
      <c r="H1170" s="1410"/>
      <c r="I1170" s="1410"/>
      <c r="J1170" s="1410"/>
      <c r="K1170" s="1410"/>
      <c r="L1170" s="1428"/>
      <c r="M1170" s="1676" t="str">
        <f t="shared" si="329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30"/>
        <v>0</v>
      </c>
      <c r="D1171" s="1683">
        <f t="shared" si="330"/>
        <v>0</v>
      </c>
      <c r="E1171" s="1683">
        <f t="shared" si="330"/>
        <v>0</v>
      </c>
      <c r="F1171" s="1683">
        <f t="shared" si="330"/>
        <v>0</v>
      </c>
      <c r="G1171" s="1372"/>
      <c r="H1171" s="1410"/>
      <c r="I1171" s="1410"/>
      <c r="J1171" s="1410"/>
      <c r="K1171" s="1410"/>
      <c r="L1171" s="1428"/>
      <c r="M1171" s="1676" t="str">
        <f t="shared" si="329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30"/>
        <v>0</v>
      </c>
      <c r="D1172" s="1683">
        <f t="shared" si="330"/>
        <v>0</v>
      </c>
      <c r="E1172" s="1683">
        <f t="shared" si="330"/>
        <v>0</v>
      </c>
      <c r="F1172" s="1683">
        <f t="shared" si="330"/>
        <v>0</v>
      </c>
      <c r="G1172" s="1372"/>
      <c r="H1172" s="1410"/>
      <c r="I1172" s="1410"/>
      <c r="J1172" s="1410"/>
      <c r="K1172" s="1410"/>
      <c r="L1172" s="1428"/>
      <c r="M1172" s="1676" t="str">
        <f t="shared" si="329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1">MAX(SUM(C896,M896),SUM(C896))</f>
        <v>0</v>
      </c>
      <c r="D1173" s="1683">
        <f t="shared" si="331"/>
        <v>0</v>
      </c>
      <c r="E1173" s="1683">
        <f t="shared" si="331"/>
        <v>0</v>
      </c>
      <c r="F1173" s="1683">
        <f t="shared" si="331"/>
        <v>0</v>
      </c>
      <c r="G1173" s="1372"/>
      <c r="H1173" s="1410"/>
      <c r="I1173" s="1410"/>
      <c r="J1173" s="1410"/>
      <c r="K1173" s="1410"/>
      <c r="L1173" s="1428"/>
      <c r="M1173" s="1676" t="str">
        <f t="shared" si="329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1"/>
        <v>0</v>
      </c>
      <c r="D1174" s="1683">
        <f t="shared" si="331"/>
        <v>0</v>
      </c>
      <c r="E1174" s="1683">
        <f t="shared" si="331"/>
        <v>0</v>
      </c>
      <c r="F1174" s="1683">
        <f t="shared" si="331"/>
        <v>0</v>
      </c>
      <c r="G1174" s="1372"/>
      <c r="H1174" s="1410"/>
      <c r="I1174" s="1410"/>
      <c r="J1174" s="1410"/>
      <c r="K1174" s="1410"/>
      <c r="L1174" s="1428"/>
      <c r="M1174" s="1676" t="str">
        <f t="shared" si="329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1"/>
        <v>0</v>
      </c>
      <c r="D1175" s="1683">
        <f t="shared" si="331"/>
        <v>0</v>
      </c>
      <c r="E1175" s="1683">
        <f t="shared" si="331"/>
        <v>0</v>
      </c>
      <c r="F1175" s="1683">
        <f t="shared" si="331"/>
        <v>0</v>
      </c>
      <c r="G1175" s="1372"/>
      <c r="H1175" s="1410"/>
      <c r="I1175" s="1410"/>
      <c r="J1175" s="1410"/>
      <c r="K1175" s="1410"/>
      <c r="L1175" s="1428"/>
      <c r="M1175" s="1676" t="str">
        <f t="shared" si="329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316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550</v>
      </c>
      <c r="N1176" s="1692" t="s">
        <v>355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2">IF(C$1111=0,0,MAX(SUM(C916,M916)/C$1111,SUM(C916)/C$1111))</f>
        <v>0</v>
      </c>
      <c r="D1177" s="1683">
        <f t="shared" si="332"/>
        <v>0</v>
      </c>
      <c r="E1177" s="1683">
        <f t="shared" si="332"/>
        <v>0</v>
      </c>
      <c r="F1177" s="1683">
        <f t="shared" si="332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4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2"/>
        <v>0</v>
      </c>
      <c r="D1178" s="1683">
        <f t="shared" si="332"/>
        <v>0</v>
      </c>
      <c r="E1178" s="1683">
        <f t="shared" si="332"/>
        <v>0</v>
      </c>
      <c r="F1178" s="1683">
        <f t="shared" si="332"/>
        <v>0</v>
      </c>
      <c r="G1178" s="1372"/>
      <c r="H1178" s="1410"/>
      <c r="I1178" s="1410"/>
      <c r="J1178" s="1410"/>
      <c r="K1178" s="1651"/>
      <c r="L1178" s="1372"/>
      <c r="M1178" s="1676" t="str">
        <f t="shared" si="333"/>
        <v/>
      </c>
      <c r="N1178" s="1676" t="str">
        <f t="shared" si="334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2"/>
        <v>0</v>
      </c>
      <c r="D1179" s="1683">
        <f t="shared" si="332"/>
        <v>0</v>
      </c>
      <c r="E1179" s="1683">
        <f t="shared" si="332"/>
        <v>0</v>
      </c>
      <c r="F1179" s="1683">
        <f t="shared" si="332"/>
        <v>0</v>
      </c>
      <c r="G1179" s="1372"/>
      <c r="H1179" s="1410"/>
      <c r="I1179" s="1410"/>
      <c r="J1179" s="1410"/>
      <c r="K1179" s="1651"/>
      <c r="L1179" s="1372"/>
      <c r="M1179" s="1676" t="str">
        <f t="shared" si="333"/>
        <v/>
      </c>
      <c r="N1179" s="1676" t="str">
        <f t="shared" si="334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5">A920</f>
        <v>Camel sales - export: no. sold</v>
      </c>
      <c r="B1180" s="1372"/>
      <c r="C1180" s="1683">
        <f t="shared" ref="C1180:C1189" si="336">IF(C$1111=0,0,MAX(SUM(C920,M920)/C$1111,SUM(C920)/C$1111))</f>
        <v>0</v>
      </c>
      <c r="D1180" s="1683">
        <f t="shared" ref="D1180:D1189" si="337">IF(D$1111=0,0,MAX(SUM(D920,N920)/D$1111,SUM(D920)/D$1111))</f>
        <v>0</v>
      </c>
      <c r="E1180" s="1683">
        <f t="shared" ref="E1180:E1189" si="338">IF(E$1111=0,0,MAX(SUM(E920,O920)/E$1111,SUM(E920)/E$1111))</f>
        <v>0</v>
      </c>
      <c r="F1180" s="1683">
        <f t="shared" ref="F1180:F1189" si="339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3"/>
        <v/>
      </c>
      <c r="N1180" s="1676" t="str">
        <f t="shared" si="334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5"/>
        <v>Camel sales - local: no. sold</v>
      </c>
      <c r="B1181" s="1372"/>
      <c r="C1181" s="1683">
        <f t="shared" si="336"/>
        <v>0</v>
      </c>
      <c r="D1181" s="1683">
        <f t="shared" si="337"/>
        <v>0</v>
      </c>
      <c r="E1181" s="1683">
        <f t="shared" si="338"/>
        <v>0</v>
      </c>
      <c r="F1181" s="1683">
        <f t="shared" si="339"/>
        <v>0</v>
      </c>
      <c r="G1181" s="1372"/>
      <c r="H1181" s="1410"/>
      <c r="I1181" s="1410"/>
      <c r="J1181" s="1410"/>
      <c r="K1181" s="1651"/>
      <c r="L1181" s="1372"/>
      <c r="M1181" s="1676" t="str">
        <f t="shared" si="333"/>
        <v/>
      </c>
      <c r="N1181" s="1676" t="str">
        <f t="shared" si="334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5"/>
        <v>Fattened Ox sales: no. sold</v>
      </c>
      <c r="B1182" s="1372"/>
      <c r="C1182" s="1683">
        <f t="shared" si="336"/>
        <v>0</v>
      </c>
      <c r="D1182" s="1683">
        <f t="shared" si="337"/>
        <v>0</v>
      </c>
      <c r="E1182" s="1683">
        <f t="shared" si="338"/>
        <v>0</v>
      </c>
      <c r="F1182" s="1683">
        <f t="shared" si="339"/>
        <v>0</v>
      </c>
      <c r="G1182" s="1372"/>
      <c r="H1182" s="1410"/>
      <c r="I1182" s="1410"/>
      <c r="J1182" s="1410"/>
      <c r="K1182" s="1651"/>
      <c r="L1182" s="1372"/>
      <c r="M1182" s="1676" t="str">
        <f t="shared" si="333"/>
        <v/>
      </c>
      <c r="N1182" s="1676" t="str">
        <f t="shared" si="334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5"/>
        <v>Cattle sales - export: no. sold</v>
      </c>
      <c r="B1183" s="1372"/>
      <c r="C1183" s="1683">
        <f t="shared" si="336"/>
        <v>0</v>
      </c>
      <c r="D1183" s="1683">
        <f t="shared" si="337"/>
        <v>0</v>
      </c>
      <c r="E1183" s="1683">
        <f t="shared" si="338"/>
        <v>0</v>
      </c>
      <c r="F1183" s="1683">
        <f t="shared" si="339"/>
        <v>0</v>
      </c>
      <c r="G1183" s="1372"/>
      <c r="H1183" s="1410"/>
      <c r="I1183" s="1410"/>
      <c r="J1183" s="1410"/>
      <c r="K1183" s="1651"/>
      <c r="L1183" s="1372"/>
      <c r="M1183" s="1676" t="str">
        <f t="shared" si="333"/>
        <v/>
      </c>
      <c r="N1183" s="1676" t="str">
        <f t="shared" si="334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5"/>
        <v>Cattle sales - local: no. sold</v>
      </c>
      <c r="B1184" s="1372"/>
      <c r="C1184" s="1683">
        <f t="shared" si="336"/>
        <v>0</v>
      </c>
      <c r="D1184" s="1683">
        <f t="shared" si="337"/>
        <v>0</v>
      </c>
      <c r="E1184" s="1683">
        <f t="shared" si="338"/>
        <v>0</v>
      </c>
      <c r="F1184" s="1683">
        <f t="shared" si="339"/>
        <v>0</v>
      </c>
      <c r="G1184" s="1372"/>
      <c r="H1184" s="1410"/>
      <c r="I1184" s="1410"/>
      <c r="J1184" s="1410"/>
      <c r="K1184" s="1651"/>
      <c r="L1184" s="1372"/>
      <c r="M1184" s="1676" t="str">
        <f t="shared" si="333"/>
        <v/>
      </c>
      <c r="N1184" s="1676" t="str">
        <f t="shared" si="334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5"/>
        <v>Goat sales - export: no. sold</v>
      </c>
      <c r="B1185" s="1372"/>
      <c r="C1185" s="1683">
        <f t="shared" si="336"/>
        <v>0</v>
      </c>
      <c r="D1185" s="1683">
        <f t="shared" si="337"/>
        <v>0</v>
      </c>
      <c r="E1185" s="1683">
        <f t="shared" si="338"/>
        <v>0</v>
      </c>
      <c r="F1185" s="1683">
        <f t="shared" si="339"/>
        <v>0</v>
      </c>
      <c r="G1185" s="1372"/>
      <c r="H1185" s="1410"/>
      <c r="I1185" s="1410"/>
      <c r="J1185" s="1410"/>
      <c r="K1185" s="1651"/>
      <c r="L1185" s="1372"/>
      <c r="M1185" s="1676" t="str">
        <f t="shared" si="333"/>
        <v/>
      </c>
      <c r="N1185" s="1676" t="str">
        <f t="shared" si="334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5"/>
        <v>Goat sales - local: no. sold</v>
      </c>
      <c r="B1186" s="1372"/>
      <c r="C1186" s="1683">
        <f t="shared" si="336"/>
        <v>0</v>
      </c>
      <c r="D1186" s="1683">
        <f t="shared" si="337"/>
        <v>0</v>
      </c>
      <c r="E1186" s="1683">
        <f t="shared" si="338"/>
        <v>0</v>
      </c>
      <c r="F1186" s="1683">
        <f t="shared" si="339"/>
        <v>0</v>
      </c>
      <c r="G1186" s="1372"/>
      <c r="H1186" s="1410"/>
      <c r="I1186" s="1410"/>
      <c r="J1186" s="1410"/>
      <c r="K1186" s="1651"/>
      <c r="L1186" s="1372"/>
      <c r="M1186" s="1676" t="str">
        <f t="shared" si="333"/>
        <v/>
      </c>
      <c r="N1186" s="1676" t="str">
        <f t="shared" si="334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5"/>
        <v>Sheep sales - export: no. sold</v>
      </c>
      <c r="B1187" s="1372"/>
      <c r="C1187" s="1683">
        <f t="shared" si="336"/>
        <v>0</v>
      </c>
      <c r="D1187" s="1683">
        <f t="shared" si="337"/>
        <v>0</v>
      </c>
      <c r="E1187" s="1683">
        <f t="shared" si="338"/>
        <v>0</v>
      </c>
      <c r="F1187" s="1683">
        <f t="shared" si="339"/>
        <v>0</v>
      </c>
      <c r="G1187" s="1372"/>
      <c r="H1187" s="1410"/>
      <c r="I1187" s="1410"/>
      <c r="J1187" s="1410"/>
      <c r="K1187" s="1651"/>
      <c r="L1187" s="1372"/>
      <c r="M1187" s="1676" t="str">
        <f t="shared" si="333"/>
        <v/>
      </c>
      <c r="N1187" s="1676" t="str">
        <f t="shared" si="334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5"/>
        <v>Sheep sales - local: no. sold</v>
      </c>
      <c r="B1188" s="1372"/>
      <c r="C1188" s="1683">
        <f t="shared" si="336"/>
        <v>0</v>
      </c>
      <c r="D1188" s="1683">
        <f t="shared" si="337"/>
        <v>0</v>
      </c>
      <c r="E1188" s="1683">
        <f t="shared" si="338"/>
        <v>0</v>
      </c>
      <c r="F1188" s="1683">
        <f t="shared" si="339"/>
        <v>0</v>
      </c>
      <c r="G1188" s="1372"/>
      <c r="H1188" s="1410"/>
      <c r="I1188" s="1410"/>
      <c r="J1188" s="1410"/>
      <c r="K1188" s="1651"/>
      <c r="L1188" s="1372"/>
      <c r="M1188" s="1676" t="str">
        <f t="shared" si="333"/>
        <v/>
      </c>
      <c r="N1188" s="1676" t="str">
        <f t="shared" si="334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5"/>
        <v>Chicken sales: no. sold</v>
      </c>
      <c r="B1189" s="1372"/>
      <c r="C1189" s="1683">
        <f t="shared" si="336"/>
        <v>0</v>
      </c>
      <c r="D1189" s="1683">
        <f t="shared" si="337"/>
        <v>0</v>
      </c>
      <c r="E1189" s="1683">
        <f t="shared" si="338"/>
        <v>0</v>
      </c>
      <c r="F1189" s="1683">
        <f t="shared" si="339"/>
        <v>0</v>
      </c>
      <c r="G1189" s="1372"/>
      <c r="H1189" s="1410"/>
      <c r="I1189" s="1410"/>
      <c r="J1189" s="1410"/>
      <c r="K1189" s="1651"/>
      <c r="L1189" s="1372"/>
      <c r="M1189" s="1676" t="str">
        <f t="shared" si="333"/>
        <v/>
      </c>
      <c r="N1189" s="1676" t="str">
        <f t="shared" si="334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40">IF(C$1111=0,0,MAX(SUM(C965,M965)/C$1111,SUM(C965)/C$1111))</f>
        <v>0.1033046459052329</v>
      </c>
      <c r="D1190" s="1683">
        <f t="shared" si="340"/>
        <v>0.37515897723479313</v>
      </c>
      <c r="E1190" s="1683">
        <f t="shared" si="340"/>
        <v>0</v>
      </c>
      <c r="F1190" s="1683">
        <f t="shared" si="340"/>
        <v>0</v>
      </c>
      <c r="G1190" s="1372"/>
      <c r="H1190" s="1410"/>
      <c r="I1190" s="1410"/>
      <c r="J1190" s="1410"/>
      <c r="K1190" s="1651"/>
      <c r="L1190" s="1372"/>
      <c r="M1190" s="1676" t="str">
        <f t="shared" si="333"/>
        <v>yes</v>
      </c>
      <c r="N1190" s="1676" t="str">
        <f t="shared" si="334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40"/>
        <v>0.12777153572489333</v>
      </c>
      <c r="D1191" s="1683">
        <f t="shared" si="340"/>
        <v>0</v>
      </c>
      <c r="E1191" s="1683">
        <f t="shared" si="340"/>
        <v>0</v>
      </c>
      <c r="F1191" s="1683">
        <f t="shared" si="340"/>
        <v>0</v>
      </c>
      <c r="G1191" s="1372"/>
      <c r="H1191" s="1410"/>
      <c r="I1191" s="1410"/>
      <c r="J1191" s="1410"/>
      <c r="K1191" s="1651"/>
      <c r="L1191" s="1372"/>
      <c r="M1191" s="1676" t="str">
        <f t="shared" si="333"/>
        <v>yes</v>
      </c>
      <c r="N1191" s="1676" t="str">
        <f t="shared" si="334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40"/>
        <v>0.65245039519094461</v>
      </c>
      <c r="D1192" s="1683">
        <f t="shared" si="340"/>
        <v>0.29903976446251629</v>
      </c>
      <c r="E1192" s="1683">
        <f t="shared" si="340"/>
        <v>0</v>
      </c>
      <c r="F1192" s="1683">
        <f t="shared" si="340"/>
        <v>0</v>
      </c>
      <c r="G1192" s="1372"/>
      <c r="H1192" s="1410"/>
      <c r="I1192" s="1410"/>
      <c r="J1192" s="1410"/>
      <c r="K1192" s="1651"/>
      <c r="L1192" s="1372"/>
      <c r="M1192" s="1676" t="str">
        <f t="shared" si="333"/>
        <v>yes</v>
      </c>
      <c r="N1192" s="1676" t="str">
        <f t="shared" si="334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2.6098015807637784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2.6098015807637784</v>
      </c>
      <c r="K1193" s="1684">
        <f>IF(F$1111=0,0,MAX(SUM(F969,P969)/F$1111,SUM(F969)/F$1111))</f>
        <v>0</v>
      </c>
      <c r="L1193" s="1428"/>
      <c r="M1193" s="1676" t="str">
        <f t="shared" si="333"/>
        <v>yes</v>
      </c>
      <c r="N1193" s="1676" t="str">
        <f t="shared" si="334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 (conservancies, etc.)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3"/>
        <v/>
      </c>
      <c r="N1194" s="1676" t="str">
        <f t="shared" si="334"/>
        <v/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1">IF(C$1111=0,0,MAX(SUM(C972,M972)/C$1111,SUM(C972)/C$1111))</f>
        <v>0</v>
      </c>
      <c r="D1195" s="1683">
        <f t="shared" si="341"/>
        <v>0</v>
      </c>
      <c r="E1195" s="1683">
        <f t="shared" si="341"/>
        <v>0</v>
      </c>
      <c r="F1195" s="1683">
        <f t="shared" si="341"/>
        <v>0</v>
      </c>
      <c r="G1195" s="1372"/>
      <c r="H1195" s="1410"/>
      <c r="I1195" s="1410"/>
      <c r="J1195" s="1410"/>
      <c r="K1195" s="1651"/>
      <c r="L1195" s="1372"/>
      <c r="M1195" s="1676" t="str">
        <f t="shared" si="333"/>
        <v/>
      </c>
      <c r="N1195" s="1676" t="str">
        <f t="shared" si="334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1"/>
        <v>0</v>
      </c>
      <c r="D1196" s="1683">
        <f t="shared" si="341"/>
        <v>0</v>
      </c>
      <c r="E1196" s="1683">
        <f t="shared" si="341"/>
        <v>0</v>
      </c>
      <c r="F1196" s="1683">
        <f t="shared" si="341"/>
        <v>0</v>
      </c>
      <c r="G1196" s="1372"/>
      <c r="H1196" s="1410"/>
      <c r="I1196" s="1410"/>
      <c r="J1196" s="1410"/>
      <c r="K1196" s="1651"/>
      <c r="L1196" s="1372"/>
      <c r="M1196" s="1676" t="str">
        <f t="shared" si="333"/>
        <v/>
      </c>
      <c r="N1196" s="1676" t="str">
        <f t="shared" si="334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</v>
      </c>
      <c r="E1197" s="1683">
        <f>IF(E$1111=0,0,MAX(SUM(E975,O975)/E$1111,SUM(E975)/E$1111))</f>
        <v>0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3"/>
        <v/>
      </c>
      <c r="N1197" s="1676" t="str">
        <f t="shared" si="334"/>
        <v/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 t="e">
        <f>IF(C$1111=0,0,MAX(SUM(C977,M977)/C$1111,SUM(C977)/C$1111))</f>
        <v>#DIV/0!</v>
      </c>
      <c r="D1198" s="1683" t="e">
        <f>IF(D$1111=0,0,MAX(SUM(D977,N977)/D$1111,SUM(D977)/D$1111))</f>
        <v>#DIV/0!</v>
      </c>
      <c r="E1198" s="1683" t="e">
        <f>IF(E$1111=0,0,MAX(SUM(E977,O977)/E$1111,SUM(E977)/E$1111))</f>
        <v>#DIV/0!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e">
        <f t="shared" si="333"/>
        <v>#DIV/0!</v>
      </c>
      <c r="N1198" s="1676" t="e">
        <f t="shared" si="334"/>
        <v>#DIV/0!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2.0274896030558605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3"/>
        <v>yes</v>
      </c>
      <c r="N1199" s="1676" t="str">
        <f t="shared" si="334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3"/>
        <v/>
      </c>
      <c r="N1200" s="1676" t="str">
        <f t="shared" si="334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1.6311259879773616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3"/>
        <v>yes</v>
      </c>
      <c r="N1201" s="1676" t="str">
        <f t="shared" si="334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551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487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552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553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554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555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556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557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558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555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559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558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555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560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558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555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561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562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563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564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565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566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567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568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569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570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569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571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569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572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569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573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569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574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569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575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576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577</v>
      </c>
      <c r="B42" s="939"/>
      <c r="C42" s="1927" t="s">
        <v>578</v>
      </c>
      <c r="D42" s="1927"/>
      <c r="E42" s="1927"/>
      <c r="F42" s="1927"/>
      <c r="G42" s="1032" t="s">
        <v>579</v>
      </c>
      <c r="H42" s="1033" t="str">
        <f>[1]ExpFactors!$H$42</f>
        <v>Additional Price (per kg)</v>
      </c>
      <c r="I42" s="835" t="s">
        <v>580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376</v>
      </c>
      <c r="B70" s="946"/>
      <c r="C70" s="1927" t="s">
        <v>578</v>
      </c>
      <c r="D70" s="1927"/>
      <c r="E70" s="1927"/>
      <c r="F70" s="1927"/>
      <c r="G70" s="1032" t="s">
        <v>579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715</v>
      </c>
      <c r="B83" s="946"/>
      <c r="C83" s="1927" t="s">
        <v>578</v>
      </c>
      <c r="D83" s="1927"/>
      <c r="E83" s="1927"/>
      <c r="F83" s="1927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716</v>
      </c>
      <c r="B86" s="946"/>
      <c r="C86" s="1927" t="s">
        <v>578</v>
      </c>
      <c r="D86" s="1927"/>
      <c r="E86" s="1927"/>
      <c r="F86" s="1927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582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581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7" t="s">
        <v>578</v>
      </c>
      <c r="D89" s="1927"/>
      <c r="E89" s="1927"/>
      <c r="F89" s="1927"/>
      <c r="G89" s="1032" t="s">
        <v>579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583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584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585</v>
      </c>
      <c r="B92" s="946"/>
      <c r="C92" s="1927" t="s">
        <v>578</v>
      </c>
      <c r="D92" s="1927"/>
      <c r="E92" s="1927"/>
      <c r="F92" s="1927"/>
      <c r="G92" s="1032" t="s">
        <v>579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586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587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588</v>
      </c>
      <c r="B95" s="946"/>
      <c r="C95" s="1927" t="s">
        <v>578</v>
      </c>
      <c r="D95" s="1927"/>
      <c r="E95" s="1927"/>
      <c r="F95" s="1927"/>
      <c r="G95" s="1032" t="s">
        <v>579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589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590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591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592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593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594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595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596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597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598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599</v>
      </c>
      <c r="C2" s="950"/>
    </row>
    <row r="3" spans="2:3" ht="15" customHeight="1">
      <c r="B3" s="949" t="s">
        <v>600</v>
      </c>
      <c r="C3" s="950" t="s">
        <v>606</v>
      </c>
    </row>
    <row r="4" spans="2:3" ht="15" customHeight="1">
      <c r="B4" s="949" t="s">
        <v>601</v>
      </c>
      <c r="C4" s="950" t="s">
        <v>605</v>
      </c>
    </row>
    <row r="5" spans="2:3" ht="36" customHeight="1">
      <c r="B5" s="949" t="s">
        <v>602</v>
      </c>
      <c r="C5" s="950"/>
    </row>
    <row r="6" spans="2:3" ht="15" customHeight="1">
      <c r="B6" s="949" t="s">
        <v>603</v>
      </c>
      <c r="C6" s="950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803</v>
      </c>
      <c r="B1" s="1929" t="s">
        <v>919</v>
      </c>
      <c r="C1" s="1929"/>
      <c r="D1" s="1929"/>
      <c r="E1" s="1929"/>
      <c r="F1" s="1929"/>
      <c r="G1" s="1929"/>
      <c r="H1" s="1929"/>
      <c r="I1" s="1929"/>
      <c r="J1" s="1929"/>
      <c r="K1" s="1929"/>
      <c r="L1" s="1929"/>
      <c r="M1" s="1929"/>
      <c r="N1" s="1929" t="s">
        <v>920</v>
      </c>
      <c r="O1" s="1929"/>
      <c r="P1" s="1929"/>
      <c r="Q1" s="1929"/>
      <c r="R1" s="1929"/>
      <c r="S1" s="1929"/>
      <c r="T1" s="1929"/>
      <c r="U1" s="1929"/>
      <c r="V1" s="1929"/>
      <c r="W1" s="1929"/>
      <c r="X1" s="1929"/>
      <c r="Y1" s="1929"/>
      <c r="Z1" s="1929" t="s">
        <v>919</v>
      </c>
      <c r="AA1" s="1929"/>
      <c r="AB1" s="1929"/>
      <c r="AC1" s="1929"/>
      <c r="AD1" s="1929"/>
      <c r="AE1" s="1929"/>
      <c r="AF1" s="1929"/>
      <c r="AG1" s="1929"/>
      <c r="AH1" s="1929"/>
      <c r="AI1" s="1929"/>
      <c r="AJ1" s="1929"/>
      <c r="AK1" s="1929"/>
      <c r="AL1" s="1929" t="s">
        <v>921</v>
      </c>
      <c r="AM1" s="1929"/>
      <c r="AN1" s="1929"/>
      <c r="AO1" s="1929"/>
      <c r="AP1" s="1929"/>
      <c r="AQ1" s="1929"/>
      <c r="AR1" s="1929"/>
      <c r="AS1" s="1929"/>
      <c r="AT1" s="1929"/>
      <c r="AU1" s="1929"/>
      <c r="AV1" s="1929"/>
      <c r="AW1" s="1929"/>
      <c r="AX1" s="1929" t="s">
        <v>921</v>
      </c>
      <c r="AY1" s="1929"/>
      <c r="AZ1" s="1929"/>
      <c r="BA1" s="1929"/>
      <c r="BB1" s="1929"/>
      <c r="BC1" s="1929"/>
      <c r="BD1" s="1929"/>
      <c r="BE1" s="1929"/>
      <c r="BF1" s="1929"/>
      <c r="BG1" s="1929"/>
      <c r="BH1" s="1929"/>
      <c r="BI1" s="1929"/>
      <c r="BJ1" s="1928" t="s">
        <v>921</v>
      </c>
      <c r="BK1" s="1928"/>
      <c r="BL1" s="1928"/>
      <c r="BM1" s="1928"/>
      <c r="BN1" s="1928"/>
      <c r="BO1" s="1928"/>
      <c r="BP1" s="1928"/>
      <c r="BQ1" s="1928"/>
      <c r="BR1" s="1928"/>
      <c r="BS1" s="1928"/>
      <c r="BT1" s="1928"/>
      <c r="BU1" s="1928"/>
      <c r="BV1" s="1929" t="s">
        <v>921</v>
      </c>
      <c r="BW1" s="1929"/>
      <c r="BX1" s="1929"/>
      <c r="BY1" s="1929"/>
      <c r="BZ1" s="1929"/>
      <c r="CA1" s="1929"/>
      <c r="CB1" s="1929"/>
      <c r="CC1" s="1929"/>
      <c r="CD1" s="1929"/>
      <c r="CE1" s="1929"/>
      <c r="CF1" s="1929"/>
      <c r="CG1" s="1929"/>
      <c r="CH1" s="1929" t="s">
        <v>922</v>
      </c>
      <c r="CI1" s="1929"/>
      <c r="CJ1" s="1929"/>
      <c r="CK1" s="1929"/>
      <c r="CL1" s="1929"/>
      <c r="CM1" s="1929"/>
      <c r="CN1" s="1929"/>
      <c r="CO1" s="1929"/>
      <c r="CP1" s="1929"/>
      <c r="CQ1" s="1929"/>
      <c r="CR1" s="1929"/>
      <c r="CS1" s="1929"/>
      <c r="CT1" s="1929" t="s">
        <v>921</v>
      </c>
      <c r="CU1" s="1929"/>
      <c r="CV1" s="1929"/>
      <c r="CW1" s="1929"/>
      <c r="CX1" s="1929"/>
      <c r="CY1" s="1929"/>
      <c r="CZ1" s="1929"/>
      <c r="DA1" s="1929"/>
      <c r="DB1" s="1929"/>
      <c r="DC1" s="1929"/>
      <c r="DD1" s="1929"/>
      <c r="DE1" s="1929"/>
      <c r="DF1" s="1929" t="s">
        <v>921</v>
      </c>
      <c r="DG1" s="1929"/>
      <c r="DH1" s="1929"/>
      <c r="DI1" s="1929"/>
      <c r="DJ1" s="1929"/>
      <c r="DK1" s="1929"/>
      <c r="DL1" s="1929"/>
      <c r="DM1" s="1929"/>
      <c r="DN1" s="1929"/>
      <c r="DO1" s="1929"/>
      <c r="DP1" s="1929"/>
      <c r="DQ1" s="1929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29" t="s">
        <v>892</v>
      </c>
      <c r="C2" s="1929"/>
      <c r="D2" s="1929"/>
      <c r="E2" s="1929"/>
      <c r="F2" s="1929"/>
      <c r="G2" s="1929"/>
      <c r="H2" s="1929"/>
      <c r="I2" s="1929"/>
      <c r="J2" s="1929"/>
      <c r="K2" s="1929"/>
      <c r="L2" s="1929"/>
      <c r="M2" s="1929"/>
      <c r="N2" s="1929" t="s">
        <v>894</v>
      </c>
      <c r="O2" s="1929"/>
      <c r="P2" s="1929"/>
      <c r="Q2" s="1929"/>
      <c r="R2" s="1929"/>
      <c r="S2" s="1929"/>
      <c r="T2" s="1929"/>
      <c r="U2" s="1929"/>
      <c r="V2" s="1929"/>
      <c r="W2" s="1929"/>
      <c r="X2" s="1929"/>
      <c r="Y2" s="1929"/>
      <c r="Z2" s="1929" t="s">
        <v>894</v>
      </c>
      <c r="AA2" s="1929"/>
      <c r="AB2" s="1929"/>
      <c r="AC2" s="1929"/>
      <c r="AD2" s="1929"/>
      <c r="AE2" s="1929"/>
      <c r="AF2" s="1929"/>
      <c r="AG2" s="1929"/>
      <c r="AH2" s="1929"/>
      <c r="AI2" s="1929"/>
      <c r="AJ2" s="1929"/>
      <c r="AK2" s="1929"/>
      <c r="AL2" s="1929" t="s">
        <v>898</v>
      </c>
      <c r="AM2" s="1929"/>
      <c r="AN2" s="1929"/>
      <c r="AO2" s="1929"/>
      <c r="AP2" s="1929"/>
      <c r="AQ2" s="1929"/>
      <c r="AR2" s="1929"/>
      <c r="AS2" s="1929"/>
      <c r="AT2" s="1929"/>
      <c r="AU2" s="1929"/>
      <c r="AV2" s="1929"/>
      <c r="AW2" s="1929"/>
      <c r="AX2" s="1929" t="s">
        <v>898</v>
      </c>
      <c r="AY2" s="1929"/>
      <c r="AZ2" s="1929"/>
      <c r="BA2" s="1929"/>
      <c r="BB2" s="1929"/>
      <c r="BC2" s="1929"/>
      <c r="BD2" s="1929"/>
      <c r="BE2" s="1929"/>
      <c r="BF2" s="1929"/>
      <c r="BG2" s="1929"/>
      <c r="BH2" s="1929"/>
      <c r="BI2" s="1929"/>
      <c r="BJ2" s="1928" t="s">
        <v>899</v>
      </c>
      <c r="BK2" s="1928"/>
      <c r="BL2" s="1928"/>
      <c r="BM2" s="1928"/>
      <c r="BN2" s="1928"/>
      <c r="BO2" s="1928"/>
      <c r="BP2" s="1928"/>
      <c r="BQ2" s="1928"/>
      <c r="BR2" s="1928"/>
      <c r="BS2" s="1928"/>
      <c r="BT2" s="1928"/>
      <c r="BU2" s="1928"/>
      <c r="BV2" s="1929" t="s">
        <v>898</v>
      </c>
      <c r="BW2" s="1929"/>
      <c r="BX2" s="1929"/>
      <c r="BY2" s="1929"/>
      <c r="BZ2" s="1929"/>
      <c r="CA2" s="1929"/>
      <c r="CB2" s="1929"/>
      <c r="CC2" s="1929"/>
      <c r="CD2" s="1929"/>
      <c r="CE2" s="1929"/>
      <c r="CF2" s="1929"/>
      <c r="CG2" s="1929"/>
      <c r="CH2" s="1929" t="s">
        <v>899</v>
      </c>
      <c r="CI2" s="1929"/>
      <c r="CJ2" s="1929"/>
      <c r="CK2" s="1929"/>
      <c r="CL2" s="1929"/>
      <c r="CM2" s="1929"/>
      <c r="CN2" s="1929"/>
      <c r="CO2" s="1929"/>
      <c r="CP2" s="1929"/>
      <c r="CQ2" s="1929"/>
      <c r="CR2" s="1929"/>
      <c r="CS2" s="1929"/>
      <c r="CT2" s="1929" t="s">
        <v>899</v>
      </c>
      <c r="CU2" s="1929"/>
      <c r="CV2" s="1929"/>
      <c r="CW2" s="1929"/>
      <c r="CX2" s="1929"/>
      <c r="CY2" s="1929"/>
      <c r="CZ2" s="1929"/>
      <c r="DA2" s="1929"/>
      <c r="DB2" s="1929"/>
      <c r="DC2" s="1929"/>
      <c r="DD2" s="1929"/>
      <c r="DE2" s="1929"/>
      <c r="DF2" s="1929" t="s">
        <v>899</v>
      </c>
      <c r="DG2" s="1929"/>
      <c r="DH2" s="1929"/>
      <c r="DI2" s="1929"/>
      <c r="DJ2" s="1929"/>
      <c r="DK2" s="1929"/>
      <c r="DL2" s="1929"/>
      <c r="DM2" s="1929"/>
      <c r="DN2" s="1929"/>
      <c r="DO2" s="1929"/>
      <c r="DP2" s="1929"/>
      <c r="DQ2" s="1929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752</v>
      </c>
      <c r="B3" s="1929" t="s">
        <v>893</v>
      </c>
      <c r="C3" s="1929"/>
      <c r="D3" s="1929"/>
      <c r="E3" s="1929"/>
      <c r="F3" s="1929"/>
      <c r="G3" s="1929"/>
      <c r="H3" s="1929"/>
      <c r="I3" s="1929"/>
      <c r="J3" s="1929"/>
      <c r="K3" s="1929"/>
      <c r="L3" s="1929"/>
      <c r="M3" s="1929"/>
      <c r="N3" s="1929" t="s">
        <v>895</v>
      </c>
      <c r="O3" s="1929"/>
      <c r="P3" s="1929"/>
      <c r="Q3" s="1929"/>
      <c r="R3" s="1929"/>
      <c r="S3" s="1929"/>
      <c r="T3" s="1929"/>
      <c r="U3" s="1929"/>
      <c r="V3" s="1929"/>
      <c r="W3" s="1929"/>
      <c r="X3" s="1929"/>
      <c r="Y3" s="1929"/>
      <c r="Z3" s="1929" t="s">
        <v>923</v>
      </c>
      <c r="AA3" s="1929"/>
      <c r="AB3" s="1929"/>
      <c r="AC3" s="1929"/>
      <c r="AD3" s="1929"/>
      <c r="AE3" s="1929"/>
      <c r="AF3" s="1929"/>
      <c r="AG3" s="1929"/>
      <c r="AH3" s="1929"/>
      <c r="AI3" s="1929"/>
      <c r="AJ3" s="1929"/>
      <c r="AK3" s="1929"/>
      <c r="AL3" s="1929" t="s">
        <v>896</v>
      </c>
      <c r="AM3" s="1929"/>
      <c r="AN3" s="1929"/>
      <c r="AO3" s="1929"/>
      <c r="AP3" s="1929"/>
      <c r="AQ3" s="1929"/>
      <c r="AR3" s="1929"/>
      <c r="AS3" s="1929"/>
      <c r="AT3" s="1929"/>
      <c r="AU3" s="1929"/>
      <c r="AV3" s="1929"/>
      <c r="AW3" s="1929"/>
      <c r="AX3" s="1929" t="s">
        <v>897</v>
      </c>
      <c r="AY3" s="1929"/>
      <c r="AZ3" s="1929"/>
      <c r="BA3" s="1929"/>
      <c r="BB3" s="1929"/>
      <c r="BC3" s="1929"/>
      <c r="BD3" s="1929"/>
      <c r="BE3" s="1929"/>
      <c r="BF3" s="1929"/>
      <c r="BG3" s="1929"/>
      <c r="BH3" s="1929"/>
      <c r="BI3" s="1929"/>
      <c r="BJ3" s="1930" t="s">
        <v>924</v>
      </c>
      <c r="BK3" s="1931"/>
      <c r="BL3" s="1931"/>
      <c r="BM3" s="1931"/>
      <c r="BN3" s="1931"/>
      <c r="BO3" s="1931"/>
      <c r="BP3" s="1931"/>
      <c r="BQ3" s="1931"/>
      <c r="BR3" s="1931"/>
      <c r="BS3" s="1931"/>
      <c r="BT3" s="1931"/>
      <c r="BU3" s="1932"/>
      <c r="BV3" s="1929" t="s">
        <v>925</v>
      </c>
      <c r="BW3" s="1929"/>
      <c r="BX3" s="1929"/>
      <c r="BY3" s="1929"/>
      <c r="BZ3" s="1929"/>
      <c r="CA3" s="1929"/>
      <c r="CB3" s="1929"/>
      <c r="CC3" s="1929"/>
      <c r="CD3" s="1929"/>
      <c r="CE3" s="1929"/>
      <c r="CF3" s="1929"/>
      <c r="CG3" s="1929"/>
      <c r="CH3" s="1929" t="s">
        <v>926</v>
      </c>
      <c r="CI3" s="1929"/>
      <c r="CJ3" s="1929"/>
      <c r="CK3" s="1929"/>
      <c r="CL3" s="1929"/>
      <c r="CM3" s="1929"/>
      <c r="CN3" s="1929"/>
      <c r="CO3" s="1929"/>
      <c r="CP3" s="1929"/>
      <c r="CQ3" s="1929"/>
      <c r="CR3" s="1929"/>
      <c r="CS3" s="1929"/>
      <c r="CT3" s="1929" t="s">
        <v>927</v>
      </c>
      <c r="CU3" s="1929"/>
      <c r="CV3" s="1929"/>
      <c r="CW3" s="1929"/>
      <c r="CX3" s="1929"/>
      <c r="CY3" s="1929"/>
      <c r="CZ3" s="1929"/>
      <c r="DA3" s="1929"/>
      <c r="DB3" s="1929"/>
      <c r="DC3" s="1929"/>
      <c r="DD3" s="1929"/>
      <c r="DE3" s="1929"/>
      <c r="DF3" s="1929" t="s">
        <v>928</v>
      </c>
      <c r="DG3" s="1929"/>
      <c r="DH3" s="1929"/>
      <c r="DI3" s="1929"/>
      <c r="DJ3" s="1929"/>
      <c r="DK3" s="1929"/>
      <c r="DL3" s="1929"/>
      <c r="DM3" s="1929"/>
      <c r="DN3" s="1929"/>
      <c r="DO3" s="1929"/>
      <c r="DP3" s="1929"/>
      <c r="DQ3" s="1929"/>
      <c r="DR3" s="1929" t="s">
        <v>753</v>
      </c>
      <c r="DS3" s="1929"/>
      <c r="DT3" s="1929"/>
      <c r="DU3" s="1929"/>
      <c r="DV3" s="1929"/>
      <c r="DW3" s="1929"/>
      <c r="DX3" s="1929"/>
      <c r="DY3" s="1929"/>
      <c r="DZ3" s="1929"/>
      <c r="EA3" s="1929"/>
      <c r="EB3" s="1929"/>
      <c r="EC3" s="1929"/>
    </row>
    <row r="4" spans="1:133">
      <c r="A4" s="1078" t="s">
        <v>754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755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756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757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758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759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760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761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762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763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764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765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817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760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761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762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763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764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765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929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760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761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762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763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764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765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930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760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761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762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763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764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765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931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760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761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762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764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765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932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760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761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762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764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765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769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760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761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762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764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765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770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760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761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762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764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765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771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760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761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762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764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765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772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773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774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775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776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777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773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774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775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776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778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773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774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775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776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779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773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774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775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776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780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781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782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783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447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784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785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786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787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788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789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790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791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792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793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794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795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796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797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798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799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447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800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801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802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804</v>
      </c>
      <c r="B2" s="1110" t="s">
        <v>805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806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807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808</v>
      </c>
      <c r="B4" s="1115" t="s">
        <v>893</v>
      </c>
      <c r="C4" s="1115" t="s">
        <v>895</v>
      </c>
      <c r="D4" s="1115" t="s">
        <v>1023</v>
      </c>
      <c r="E4" s="1115" t="s">
        <v>896</v>
      </c>
      <c r="F4" s="1115" t="s">
        <v>957</v>
      </c>
      <c r="G4" s="1115" t="s">
        <v>1024</v>
      </c>
      <c r="H4" s="1115" t="s">
        <v>1025</v>
      </c>
      <c r="I4" s="1115" t="s">
        <v>1026</v>
      </c>
      <c r="J4" s="1115" t="s">
        <v>1027</v>
      </c>
      <c r="K4" s="1115" t="s">
        <v>1028</v>
      </c>
      <c r="L4" s="1115" t="s">
        <v>893</v>
      </c>
      <c r="M4" s="1115" t="s">
        <v>895</v>
      </c>
      <c r="N4" s="1115" t="s">
        <v>1029</v>
      </c>
      <c r="O4" s="1115" t="s">
        <v>896</v>
      </c>
      <c r="P4" s="1115" t="s">
        <v>957</v>
      </c>
      <c r="Q4" s="1334" t="s">
        <v>1030</v>
      </c>
      <c r="R4" s="1115" t="s">
        <v>1031</v>
      </c>
      <c r="S4" s="1115" t="s">
        <v>1026</v>
      </c>
      <c r="T4" s="1335" t="s">
        <v>1027</v>
      </c>
      <c r="U4" s="1121" t="s">
        <v>1028</v>
      </c>
      <c r="V4" s="1123"/>
      <c r="W4" s="1336"/>
    </row>
    <row r="5" spans="1:23" s="1343" customFormat="1">
      <c r="A5" s="1337" t="s">
        <v>809</v>
      </c>
      <c r="B5" s="1338" t="s">
        <v>285</v>
      </c>
      <c r="C5" s="1338" t="s">
        <v>285</v>
      </c>
      <c r="D5" s="1339" t="s">
        <v>285</v>
      </c>
      <c r="E5" s="1338" t="s">
        <v>285</v>
      </c>
      <c r="F5" s="1338" t="s">
        <v>285</v>
      </c>
      <c r="G5" s="1338" t="s">
        <v>285</v>
      </c>
      <c r="H5" s="1338" t="s">
        <v>285</v>
      </c>
      <c r="I5" s="1339" t="s">
        <v>285</v>
      </c>
      <c r="J5" s="1339" t="s">
        <v>285</v>
      </c>
      <c r="K5" s="1339" t="s">
        <v>285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810</v>
      </c>
      <c r="B6" s="1118" t="s">
        <v>1032</v>
      </c>
      <c r="C6" s="1118" t="s">
        <v>1033</v>
      </c>
      <c r="D6" s="1118" t="s">
        <v>1032</v>
      </c>
      <c r="E6" s="1118" t="s">
        <v>1032</v>
      </c>
      <c r="F6" s="1118" t="s">
        <v>1034</v>
      </c>
      <c r="G6" s="1118" t="s">
        <v>1032</v>
      </c>
      <c r="H6" s="1118" t="s">
        <v>1034</v>
      </c>
      <c r="I6" s="1118" t="s">
        <v>1032</v>
      </c>
      <c r="J6" s="1118" t="s">
        <v>1032</v>
      </c>
      <c r="K6" s="1118" t="s">
        <v>1032</v>
      </c>
      <c r="L6" s="1118"/>
      <c r="M6" s="1118"/>
      <c r="N6" s="1118"/>
      <c r="O6" s="1118"/>
      <c r="P6" s="1118"/>
      <c r="Q6" s="1344"/>
    </row>
    <row r="7" spans="1:23">
      <c r="A7" s="1117" t="s">
        <v>811</v>
      </c>
      <c r="B7" s="1118" t="s">
        <v>1035</v>
      </c>
      <c r="C7" s="1118" t="s">
        <v>894</v>
      </c>
      <c r="D7" s="1118" t="s">
        <v>894</v>
      </c>
      <c r="E7" s="1118" t="s">
        <v>1036</v>
      </c>
      <c r="F7" s="1118" t="s">
        <v>1037</v>
      </c>
      <c r="G7" s="1118" t="s">
        <v>1037</v>
      </c>
      <c r="H7" s="1118" t="s">
        <v>1038</v>
      </c>
      <c r="I7" s="1118" t="s">
        <v>1038</v>
      </c>
      <c r="J7" s="1118" t="s">
        <v>1039</v>
      </c>
      <c r="K7" s="1118" t="s">
        <v>1036</v>
      </c>
      <c r="L7" s="1118"/>
      <c r="M7" s="1118"/>
      <c r="N7" s="1118"/>
      <c r="O7" s="1118"/>
      <c r="P7" s="1118"/>
      <c r="Q7" s="1344"/>
    </row>
    <row r="8" spans="1:23">
      <c r="A8" s="1117" t="s">
        <v>812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813</v>
      </c>
      <c r="B9" s="1118" t="s">
        <v>1040</v>
      </c>
      <c r="C9" s="1118" t="s">
        <v>1041</v>
      </c>
      <c r="D9" s="1118" t="s">
        <v>1041</v>
      </c>
      <c r="E9" s="1118" t="s">
        <v>1042</v>
      </c>
      <c r="F9" s="1118" t="s">
        <v>1042</v>
      </c>
      <c r="G9" s="1118" t="s">
        <v>1042</v>
      </c>
      <c r="H9" s="1118" t="s">
        <v>1043</v>
      </c>
      <c r="I9" s="1118" t="s">
        <v>1044</v>
      </c>
      <c r="J9" s="1118" t="s">
        <v>1044</v>
      </c>
      <c r="K9" s="1118" t="s">
        <v>1042</v>
      </c>
      <c r="L9" s="1118"/>
      <c r="M9" s="1118"/>
      <c r="N9" s="1118"/>
      <c r="O9" s="1118"/>
      <c r="P9" s="1118"/>
      <c r="Q9" s="1344"/>
    </row>
    <row r="10" spans="1:23">
      <c r="A10" s="1117" t="s">
        <v>814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815</v>
      </c>
      <c r="B11" s="1121" t="s">
        <v>1045</v>
      </c>
      <c r="C11" s="1121" t="s">
        <v>1046</v>
      </c>
      <c r="D11" s="1121" t="s">
        <v>1046</v>
      </c>
      <c r="E11" s="1122" t="s">
        <v>1046</v>
      </c>
      <c r="F11" s="1121" t="s">
        <v>1046</v>
      </c>
      <c r="G11" s="1121" t="s">
        <v>1046</v>
      </c>
      <c r="H11" s="1121" t="s">
        <v>1047</v>
      </c>
      <c r="I11" s="1121" t="s">
        <v>1048</v>
      </c>
      <c r="J11" s="1121" t="s">
        <v>1048</v>
      </c>
      <c r="K11" s="1121" t="s">
        <v>1046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766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810</v>
      </c>
      <c r="B13" s="1118" t="s">
        <v>1049</v>
      </c>
      <c r="C13" s="1118" t="s">
        <v>1049</v>
      </c>
      <c r="D13" s="1118" t="s">
        <v>1049</v>
      </c>
      <c r="E13" s="1118" t="s">
        <v>1049</v>
      </c>
      <c r="F13" s="1118" t="s">
        <v>1049</v>
      </c>
      <c r="G13" s="1118" t="s">
        <v>1049</v>
      </c>
      <c r="H13" s="1118" t="s">
        <v>1049</v>
      </c>
      <c r="I13" s="1118" t="s">
        <v>1049</v>
      </c>
      <c r="J13" s="1118" t="s">
        <v>1049</v>
      </c>
      <c r="K13" s="1118" t="s">
        <v>1049</v>
      </c>
      <c r="L13" s="1118"/>
      <c r="M13" s="1118"/>
      <c r="N13" s="1118"/>
      <c r="O13" s="1118"/>
      <c r="P13" s="1118"/>
      <c r="Q13" s="1344"/>
    </row>
    <row r="14" spans="1:23">
      <c r="A14" s="1117" t="s">
        <v>811</v>
      </c>
      <c r="B14" s="1118" t="s">
        <v>1035</v>
      </c>
      <c r="C14" s="1118" t="s">
        <v>894</v>
      </c>
      <c r="D14" s="1118" t="s">
        <v>894</v>
      </c>
      <c r="E14" s="1118" t="s">
        <v>1036</v>
      </c>
      <c r="F14" s="1118" t="s">
        <v>1037</v>
      </c>
      <c r="G14" s="1118" t="s">
        <v>1037</v>
      </c>
      <c r="H14" s="1118" t="s">
        <v>1039</v>
      </c>
      <c r="I14" s="1118" t="s">
        <v>1039</v>
      </c>
      <c r="J14" s="1118" t="s">
        <v>1039</v>
      </c>
      <c r="K14" s="1118" t="s">
        <v>1036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812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813</v>
      </c>
      <c r="B16" s="1118" t="s">
        <v>1040</v>
      </c>
      <c r="C16" s="1118" t="s">
        <v>1050</v>
      </c>
      <c r="D16" s="1118" t="s">
        <v>1050</v>
      </c>
      <c r="E16" s="1118" t="s">
        <v>1041</v>
      </c>
      <c r="F16" s="1118" t="s">
        <v>1050</v>
      </c>
      <c r="G16" s="1118" t="s">
        <v>1050</v>
      </c>
      <c r="H16" s="1118" t="s">
        <v>1051</v>
      </c>
      <c r="I16" s="1118" t="s">
        <v>1051</v>
      </c>
      <c r="J16" s="1118" t="s">
        <v>1052</v>
      </c>
      <c r="K16" s="1118" t="s">
        <v>1041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814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815</v>
      </c>
      <c r="B18" s="1121" t="s">
        <v>1053</v>
      </c>
      <c r="C18" s="1121" t="s">
        <v>1053</v>
      </c>
      <c r="D18" s="1121" t="s">
        <v>1053</v>
      </c>
      <c r="E18" s="1122" t="s">
        <v>1053</v>
      </c>
      <c r="F18" s="1121" t="s">
        <v>1053</v>
      </c>
      <c r="G18" s="1121" t="s">
        <v>1053</v>
      </c>
      <c r="H18" s="1121" t="s">
        <v>1054</v>
      </c>
      <c r="I18" s="1121" t="s">
        <v>1054</v>
      </c>
      <c r="J18" s="1121" t="s">
        <v>1055</v>
      </c>
      <c r="K18" s="1121" t="s">
        <v>1053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1056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810</v>
      </c>
      <c r="B20" s="1118" t="s">
        <v>1049</v>
      </c>
      <c r="C20" s="1118" t="s">
        <v>1034</v>
      </c>
      <c r="D20" s="1118" t="s">
        <v>1049</v>
      </c>
      <c r="E20" s="1118" t="s">
        <v>1049</v>
      </c>
      <c r="F20" s="1118" t="s">
        <v>1049</v>
      </c>
      <c r="G20" s="1118" t="s">
        <v>1034</v>
      </c>
      <c r="H20" s="1118" t="s">
        <v>1057</v>
      </c>
      <c r="I20" s="1118" t="s">
        <v>1034</v>
      </c>
      <c r="J20" s="1118" t="s">
        <v>1049</v>
      </c>
      <c r="K20" s="1118" t="s">
        <v>1049</v>
      </c>
      <c r="L20" s="1118"/>
      <c r="M20" s="1118"/>
      <c r="N20" s="1118"/>
      <c r="O20" s="1118"/>
      <c r="P20" s="1118"/>
      <c r="Q20" s="1344"/>
    </row>
    <row r="21" spans="1:23">
      <c r="A21" s="1117" t="s">
        <v>811</v>
      </c>
      <c r="B21" s="1118" t="s">
        <v>1035</v>
      </c>
      <c r="C21" s="1118" t="s">
        <v>894</v>
      </c>
      <c r="D21" s="1118" t="s">
        <v>1038</v>
      </c>
      <c r="E21" s="1118" t="s">
        <v>1038</v>
      </c>
      <c r="F21" s="1118" t="s">
        <v>1038</v>
      </c>
      <c r="G21" s="1118" t="s">
        <v>1038</v>
      </c>
      <c r="H21" s="1118" t="s">
        <v>1038</v>
      </c>
      <c r="I21" s="1118" t="s">
        <v>1038</v>
      </c>
      <c r="J21" s="1118" t="s">
        <v>1038</v>
      </c>
      <c r="K21" s="1118" t="s">
        <v>1038</v>
      </c>
      <c r="L21" s="1118"/>
      <c r="M21" s="1118"/>
      <c r="N21" s="1118"/>
      <c r="O21" s="1118"/>
      <c r="P21" s="1118"/>
      <c r="Q21" s="1344"/>
    </row>
    <row r="22" spans="1:23">
      <c r="A22" s="1117" t="s">
        <v>812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813</v>
      </c>
      <c r="B23" s="1118" t="s">
        <v>1058</v>
      </c>
      <c r="C23" s="1118" t="s">
        <v>1058</v>
      </c>
      <c r="D23" s="1118" t="s">
        <v>1059</v>
      </c>
      <c r="E23" s="1118" t="s">
        <v>1058</v>
      </c>
      <c r="F23" s="1118" t="s">
        <v>1059</v>
      </c>
      <c r="G23" s="1118" t="s">
        <v>1059</v>
      </c>
      <c r="H23" s="1118" t="s">
        <v>1060</v>
      </c>
      <c r="I23" s="1118" t="s">
        <v>1061</v>
      </c>
      <c r="J23" s="1118" t="s">
        <v>1048</v>
      </c>
      <c r="K23" s="1118" t="s">
        <v>1059</v>
      </c>
      <c r="L23" s="1118"/>
      <c r="M23" s="1118"/>
      <c r="N23" s="1118"/>
      <c r="O23" s="1118"/>
      <c r="P23" s="1118"/>
      <c r="Q23" s="1344"/>
    </row>
    <row r="24" spans="1:23">
      <c r="A24" s="1117" t="s">
        <v>814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815</v>
      </c>
      <c r="B25" s="1121" t="s">
        <v>1042</v>
      </c>
      <c r="C25" s="1121" t="s">
        <v>1062</v>
      </c>
      <c r="D25" s="1121" t="s">
        <v>1043</v>
      </c>
      <c r="E25" s="1121" t="s">
        <v>1043</v>
      </c>
      <c r="F25" s="1121" t="s">
        <v>1043</v>
      </c>
      <c r="G25" s="1121" t="s">
        <v>1042</v>
      </c>
      <c r="H25" s="1121" t="s">
        <v>1063</v>
      </c>
      <c r="I25" s="1121" t="s">
        <v>1064</v>
      </c>
      <c r="J25" s="1121" t="s">
        <v>1059</v>
      </c>
      <c r="K25" s="1121" t="s">
        <v>1065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767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810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811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812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813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814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815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777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810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811</v>
      </c>
      <c r="B35" s="1118" t="s">
        <v>1038</v>
      </c>
      <c r="C35" s="1118" t="s">
        <v>1038</v>
      </c>
      <c r="D35" s="1118" t="s">
        <v>1066</v>
      </c>
      <c r="E35" s="1118" t="s">
        <v>1038</v>
      </c>
      <c r="F35" s="1118" t="s">
        <v>1038</v>
      </c>
      <c r="G35" s="1118" t="s">
        <v>1038</v>
      </c>
      <c r="H35" s="1118" t="s">
        <v>1038</v>
      </c>
      <c r="I35" s="1118" t="s">
        <v>1038</v>
      </c>
      <c r="J35" s="1118" t="s">
        <v>1038</v>
      </c>
      <c r="K35" s="1118" t="s">
        <v>1036</v>
      </c>
      <c r="L35" s="1118"/>
      <c r="M35" s="1118"/>
      <c r="N35" s="1118"/>
      <c r="O35" s="1118"/>
      <c r="P35" s="1118"/>
      <c r="Q35" s="1344"/>
    </row>
    <row r="36" spans="1:23">
      <c r="A36" s="1117" t="s">
        <v>812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813</v>
      </c>
      <c r="B37" s="1119" t="s">
        <v>1052</v>
      </c>
      <c r="C37" s="1118" t="s">
        <v>1067</v>
      </c>
      <c r="D37" s="1118" t="s">
        <v>1068</v>
      </c>
      <c r="E37" s="1118" t="s">
        <v>1042</v>
      </c>
      <c r="F37" s="1119" t="s">
        <v>1067</v>
      </c>
      <c r="G37" s="1118" t="s">
        <v>1069</v>
      </c>
      <c r="H37" s="1118" t="s">
        <v>1051</v>
      </c>
      <c r="I37" s="1118" t="s">
        <v>1070</v>
      </c>
      <c r="J37" s="1118" t="s">
        <v>1071</v>
      </c>
      <c r="K37" s="1118" t="s">
        <v>1072</v>
      </c>
      <c r="L37" s="1118"/>
      <c r="M37" s="1118"/>
      <c r="N37" s="1118"/>
      <c r="O37" s="1118"/>
      <c r="P37" s="1118"/>
      <c r="Q37" s="1344"/>
    </row>
    <row r="38" spans="1:23">
      <c r="A38" s="1117" t="s">
        <v>814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815</v>
      </c>
      <c r="B39" s="1123" t="s">
        <v>1073</v>
      </c>
      <c r="C39" s="1121" t="s">
        <v>1067</v>
      </c>
      <c r="D39" s="1121" t="s">
        <v>1059</v>
      </c>
      <c r="E39" s="1121" t="s">
        <v>1059</v>
      </c>
      <c r="F39" s="1123" t="s">
        <v>1067</v>
      </c>
      <c r="G39" s="1121" t="s">
        <v>1074</v>
      </c>
      <c r="H39" s="1121" t="s">
        <v>1042</v>
      </c>
      <c r="I39" s="1121" t="s">
        <v>1042</v>
      </c>
      <c r="J39" s="1121" t="s">
        <v>1075</v>
      </c>
      <c r="K39" s="1121" t="s">
        <v>1076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816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810</v>
      </c>
      <c r="B41" s="1118" t="s">
        <v>1049</v>
      </c>
      <c r="C41" s="1118" t="s">
        <v>1049</v>
      </c>
      <c r="D41" s="1118" t="s">
        <v>1049</v>
      </c>
      <c r="E41" s="1119" t="s">
        <v>1049</v>
      </c>
      <c r="F41" s="1118" t="s">
        <v>1049</v>
      </c>
      <c r="G41" s="1118" t="s">
        <v>1049</v>
      </c>
      <c r="H41" s="1118" t="s">
        <v>1049</v>
      </c>
      <c r="I41" s="1118" t="s">
        <v>1049</v>
      </c>
      <c r="J41" s="1118" t="s">
        <v>1049</v>
      </c>
      <c r="K41" s="1118" t="s">
        <v>1049</v>
      </c>
      <c r="L41" s="1119"/>
      <c r="M41" s="1119"/>
      <c r="N41" s="1119"/>
      <c r="O41" s="1119"/>
      <c r="P41" s="1119"/>
      <c r="Q41" s="1346"/>
    </row>
    <row r="42" spans="1:23">
      <c r="A42" s="1117" t="s">
        <v>811</v>
      </c>
      <c r="B42" s="1118" t="s">
        <v>1038</v>
      </c>
      <c r="C42" s="1118" t="s">
        <v>1038</v>
      </c>
      <c r="D42" s="1118" t="s">
        <v>1038</v>
      </c>
      <c r="E42" s="1119" t="s">
        <v>1038</v>
      </c>
      <c r="F42" s="1118" t="s">
        <v>1038</v>
      </c>
      <c r="G42" s="1118" t="s">
        <v>1038</v>
      </c>
      <c r="H42" s="1118" t="s">
        <v>1038</v>
      </c>
      <c r="I42" s="1118" t="s">
        <v>1038</v>
      </c>
      <c r="J42" s="1118" t="s">
        <v>1038</v>
      </c>
      <c r="K42" s="1118" t="s">
        <v>1036</v>
      </c>
      <c r="L42" s="1119"/>
      <c r="M42" s="1119"/>
      <c r="N42" s="1119"/>
      <c r="O42" s="1119"/>
      <c r="P42" s="1119"/>
      <c r="Q42" s="1346"/>
    </row>
    <row r="43" spans="1:23">
      <c r="A43" s="1117" t="s">
        <v>812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813</v>
      </c>
      <c r="B44" s="1119" t="s">
        <v>1040</v>
      </c>
      <c r="C44" s="1118" t="s">
        <v>1050</v>
      </c>
      <c r="D44" s="1118" t="s">
        <v>1077</v>
      </c>
      <c r="E44" s="1119" t="s">
        <v>1053</v>
      </c>
      <c r="F44" s="1119" t="s">
        <v>1067</v>
      </c>
      <c r="G44" s="1118" t="s">
        <v>1046</v>
      </c>
      <c r="H44" s="1118" t="s">
        <v>1046</v>
      </c>
      <c r="I44" s="1118" t="s">
        <v>1046</v>
      </c>
      <c r="J44" s="1118" t="s">
        <v>1052</v>
      </c>
      <c r="K44" s="1118" t="s">
        <v>1072</v>
      </c>
      <c r="L44" s="1119"/>
      <c r="M44" s="1119"/>
      <c r="N44" s="1119"/>
      <c r="O44" s="1119"/>
      <c r="P44" s="1119"/>
      <c r="Q44" s="1346"/>
    </row>
    <row r="45" spans="1:23">
      <c r="A45" s="1117" t="s">
        <v>814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815</v>
      </c>
      <c r="B46" s="1123" t="s">
        <v>1053</v>
      </c>
      <c r="C46" s="1121" t="s">
        <v>1053</v>
      </c>
      <c r="D46" s="1121" t="s">
        <v>1078</v>
      </c>
      <c r="E46" s="1123" t="s">
        <v>1078</v>
      </c>
      <c r="F46" s="1123" t="s">
        <v>1067</v>
      </c>
      <c r="G46" s="1121" t="s">
        <v>1042</v>
      </c>
      <c r="H46" s="1121" t="s">
        <v>1042</v>
      </c>
      <c r="I46" s="1121" t="s">
        <v>1042</v>
      </c>
      <c r="J46" s="1121" t="s">
        <v>1079</v>
      </c>
      <c r="K46" s="1121" t="s">
        <v>1076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772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810</v>
      </c>
      <c r="B48" s="1118"/>
      <c r="C48" s="1118"/>
      <c r="D48" s="1119"/>
      <c r="E48" s="1118"/>
      <c r="F48" s="1118"/>
      <c r="G48" s="1118" t="s">
        <v>1080</v>
      </c>
      <c r="H48" s="1118"/>
      <c r="I48" s="1118"/>
      <c r="J48" s="1118" t="s">
        <v>1057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811</v>
      </c>
      <c r="B49" s="1118"/>
      <c r="C49" s="1118"/>
      <c r="D49" s="1119"/>
      <c r="E49" s="1118"/>
      <c r="F49" s="1118"/>
      <c r="G49" s="1118" t="s">
        <v>1038</v>
      </c>
      <c r="H49" s="1118"/>
      <c r="I49" s="1118"/>
      <c r="J49" s="1118" t="s">
        <v>1038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812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813</v>
      </c>
      <c r="B51" s="1118"/>
      <c r="C51" s="1119"/>
      <c r="D51" s="1119"/>
      <c r="E51" s="1118"/>
      <c r="F51" s="1118"/>
      <c r="G51" s="1118" t="s">
        <v>1067</v>
      </c>
      <c r="H51" s="1118"/>
      <c r="I51" s="1118"/>
      <c r="J51" s="1118" t="s">
        <v>1067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814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815</v>
      </c>
      <c r="B53" s="1121"/>
      <c r="C53" s="1123"/>
      <c r="D53" s="1123"/>
      <c r="E53" s="1121"/>
      <c r="F53" s="1121"/>
      <c r="G53" s="1121" t="s">
        <v>1067</v>
      </c>
      <c r="H53" s="1121"/>
      <c r="I53" s="1121"/>
      <c r="J53" s="1121" t="s">
        <v>1067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817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810</v>
      </c>
      <c r="B55" s="1118" t="s">
        <v>1057</v>
      </c>
      <c r="C55" s="1118" t="s">
        <v>1049</v>
      </c>
      <c r="D55" s="1118" t="s">
        <v>1081</v>
      </c>
      <c r="E55" s="1118" t="s">
        <v>1057</v>
      </c>
      <c r="F55" s="1118" t="s">
        <v>1057</v>
      </c>
      <c r="G55" s="1118" t="s">
        <v>1057</v>
      </c>
      <c r="H55" s="1118" t="s">
        <v>1057</v>
      </c>
      <c r="I55" s="1118" t="s">
        <v>1057</v>
      </c>
      <c r="J55" s="1118" t="s">
        <v>1057</v>
      </c>
      <c r="K55" s="1118" t="s">
        <v>1057</v>
      </c>
      <c r="L55" s="1118"/>
      <c r="M55" s="1118"/>
      <c r="N55" s="1118"/>
      <c r="O55" s="1118"/>
      <c r="P55" s="1118"/>
      <c r="Q55" s="1344"/>
    </row>
    <row r="56" spans="1:23">
      <c r="A56" s="1117" t="s">
        <v>811</v>
      </c>
      <c r="B56" s="1118" t="s">
        <v>1035</v>
      </c>
      <c r="C56" s="1118" t="s">
        <v>894</v>
      </c>
      <c r="D56" s="1118" t="s">
        <v>1038</v>
      </c>
      <c r="E56" s="1118" t="s">
        <v>1038</v>
      </c>
      <c r="F56" s="1118" t="s">
        <v>1038</v>
      </c>
      <c r="G56" s="1118" t="s">
        <v>1038</v>
      </c>
      <c r="H56" s="1118" t="s">
        <v>1038</v>
      </c>
      <c r="I56" s="1118" t="s">
        <v>1038</v>
      </c>
      <c r="J56" s="1118" t="s">
        <v>1038</v>
      </c>
      <c r="K56" s="1118" t="s">
        <v>1038</v>
      </c>
      <c r="L56" s="1118"/>
      <c r="M56" s="1118"/>
      <c r="N56" s="1118"/>
      <c r="O56" s="1118"/>
      <c r="P56" s="1118"/>
      <c r="Q56" s="1344"/>
    </row>
    <row r="57" spans="1:23">
      <c r="A57" s="1117" t="s">
        <v>812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813</v>
      </c>
      <c r="B58" s="1118" t="s">
        <v>1040</v>
      </c>
      <c r="C58" s="1118" t="s">
        <v>1062</v>
      </c>
      <c r="D58" s="1118" t="s">
        <v>1082</v>
      </c>
      <c r="E58" s="1118" t="s">
        <v>1082</v>
      </c>
      <c r="F58" s="1118" t="s">
        <v>1076</v>
      </c>
      <c r="G58" s="1118" t="s">
        <v>1076</v>
      </c>
      <c r="H58" s="1118" t="s">
        <v>1065</v>
      </c>
      <c r="I58" s="1118" t="s">
        <v>1083</v>
      </c>
      <c r="J58" s="1118" t="s">
        <v>1076</v>
      </c>
      <c r="K58" s="1118" t="s">
        <v>1043</v>
      </c>
      <c r="L58" s="1119"/>
      <c r="M58" s="1119"/>
      <c r="N58" s="1119"/>
      <c r="O58" s="1119"/>
      <c r="P58" s="1119"/>
      <c r="Q58" s="1346"/>
    </row>
    <row r="59" spans="1:23">
      <c r="A59" s="1117" t="s">
        <v>814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815</v>
      </c>
      <c r="B60" s="1121" t="s">
        <v>1053</v>
      </c>
      <c r="C60" s="1121" t="s">
        <v>1084</v>
      </c>
      <c r="D60" s="1121" t="s">
        <v>1053</v>
      </c>
      <c r="E60" s="1121" t="s">
        <v>1053</v>
      </c>
      <c r="F60" s="1121" t="s">
        <v>1042</v>
      </c>
      <c r="G60" s="1121" t="s">
        <v>1085</v>
      </c>
      <c r="H60" s="1121" t="s">
        <v>1048</v>
      </c>
      <c r="I60" s="1121" t="s">
        <v>1048</v>
      </c>
      <c r="J60" s="1121" t="s">
        <v>1048</v>
      </c>
      <c r="K60" s="1121" t="s">
        <v>1058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818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810</v>
      </c>
      <c r="B62" s="1119" t="s">
        <v>1086</v>
      </c>
      <c r="C62" s="1118" t="s">
        <v>1086</v>
      </c>
      <c r="D62" s="1118" t="s">
        <v>1086</v>
      </c>
      <c r="E62" s="1118" t="s">
        <v>1086</v>
      </c>
      <c r="F62" s="1118" t="s">
        <v>1086</v>
      </c>
      <c r="G62" s="1118" t="s">
        <v>1086</v>
      </c>
      <c r="H62" s="1118" t="s">
        <v>1086</v>
      </c>
      <c r="I62" s="1118" t="s">
        <v>1086</v>
      </c>
      <c r="J62" s="1118" t="s">
        <v>1086</v>
      </c>
      <c r="K62" s="1118" t="s">
        <v>1086</v>
      </c>
      <c r="L62" s="1118"/>
      <c r="M62" s="1118"/>
      <c r="N62" s="1118"/>
      <c r="O62" s="1118"/>
      <c r="P62" s="1118"/>
      <c r="Q62" s="1344"/>
    </row>
    <row r="63" spans="1:23">
      <c r="A63" s="1117" t="s">
        <v>811</v>
      </c>
      <c r="B63" s="1119" t="s">
        <v>1038</v>
      </c>
      <c r="C63" s="1118" t="s">
        <v>1038</v>
      </c>
      <c r="D63" s="1118" t="s">
        <v>1038</v>
      </c>
      <c r="E63" s="1119" t="s">
        <v>1038</v>
      </c>
      <c r="F63" s="1118" t="s">
        <v>1038</v>
      </c>
      <c r="G63" s="1118" t="s">
        <v>1038</v>
      </c>
      <c r="H63" s="1118" t="s">
        <v>1038</v>
      </c>
      <c r="I63" s="1118" t="s">
        <v>1038</v>
      </c>
      <c r="J63" s="1118" t="s">
        <v>1038</v>
      </c>
      <c r="K63" s="1118" t="s">
        <v>1038</v>
      </c>
      <c r="L63" s="1118"/>
      <c r="M63" s="1118"/>
      <c r="N63" s="1118"/>
      <c r="O63" s="1118"/>
      <c r="P63" s="1118"/>
      <c r="Q63" s="1344"/>
    </row>
    <row r="64" spans="1:23">
      <c r="A64" s="1117" t="s">
        <v>812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813</v>
      </c>
      <c r="B65" s="1119" t="s">
        <v>1067</v>
      </c>
      <c r="C65" s="1118" t="s">
        <v>1067</v>
      </c>
      <c r="D65" s="1118" t="s">
        <v>1041</v>
      </c>
      <c r="E65" s="1118" t="s">
        <v>1067</v>
      </c>
      <c r="F65" s="1118" t="s">
        <v>1067</v>
      </c>
      <c r="G65" s="1118" t="s">
        <v>1067</v>
      </c>
      <c r="H65" s="1118" t="s">
        <v>1067</v>
      </c>
      <c r="I65" s="1118" t="s">
        <v>1087</v>
      </c>
      <c r="J65" s="1118" t="s">
        <v>1079</v>
      </c>
      <c r="K65" s="1118" t="s">
        <v>1072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814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815</v>
      </c>
      <c r="B67" s="1353" t="s">
        <v>1067</v>
      </c>
      <c r="C67" s="1121" t="s">
        <v>1067</v>
      </c>
      <c r="D67" s="1121" t="s">
        <v>1053</v>
      </c>
      <c r="E67" s="1123" t="s">
        <v>1067</v>
      </c>
      <c r="F67" s="1121" t="s">
        <v>1067</v>
      </c>
      <c r="G67" s="1121" t="s">
        <v>1067</v>
      </c>
      <c r="H67" s="1121" t="s">
        <v>1067</v>
      </c>
      <c r="I67" s="1121" t="s">
        <v>1055</v>
      </c>
      <c r="J67" s="1121" t="s">
        <v>1053</v>
      </c>
      <c r="K67" s="1121" t="s">
        <v>1076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798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810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811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812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813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814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815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819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810</v>
      </c>
      <c r="B76" s="1118" t="s">
        <v>1049</v>
      </c>
      <c r="C76" s="1118" t="s">
        <v>1049</v>
      </c>
      <c r="D76" s="1118" t="s">
        <v>1049</v>
      </c>
      <c r="E76" s="1118" t="s">
        <v>1049</v>
      </c>
      <c r="F76" s="1118" t="s">
        <v>1049</v>
      </c>
      <c r="G76" s="1118" t="s">
        <v>1049</v>
      </c>
      <c r="H76" s="1118" t="s">
        <v>1049</v>
      </c>
      <c r="I76" s="1118" t="s">
        <v>1049</v>
      </c>
      <c r="J76" s="1118" t="s">
        <v>1049</v>
      </c>
      <c r="K76" s="1118" t="s">
        <v>1049</v>
      </c>
      <c r="L76" s="1118"/>
      <c r="M76" s="1118"/>
      <c r="N76" s="1118"/>
      <c r="O76" s="1118"/>
      <c r="P76" s="1118"/>
      <c r="Q76" s="1344"/>
    </row>
    <row r="77" spans="1:23">
      <c r="A77" s="1117" t="s">
        <v>811</v>
      </c>
      <c r="B77" s="1118" t="s">
        <v>1035</v>
      </c>
      <c r="C77" s="1118" t="s">
        <v>894</v>
      </c>
      <c r="D77" s="1118" t="s">
        <v>894</v>
      </c>
      <c r="E77" s="1118" t="s">
        <v>1036</v>
      </c>
      <c r="F77" s="1118" t="s">
        <v>1037</v>
      </c>
      <c r="G77" s="1118" t="s">
        <v>1037</v>
      </c>
      <c r="H77" s="1118" t="s">
        <v>1039</v>
      </c>
      <c r="I77" s="1118" t="s">
        <v>1039</v>
      </c>
      <c r="J77" s="1118" t="s">
        <v>1039</v>
      </c>
      <c r="K77" s="1118" t="s">
        <v>1036</v>
      </c>
      <c r="L77" s="1118"/>
      <c r="M77" s="1118"/>
      <c r="N77" s="1118"/>
      <c r="O77" s="1118"/>
      <c r="P77" s="1118"/>
      <c r="Q77" s="1344"/>
    </row>
    <row r="78" spans="1:23">
      <c r="A78" s="1117" t="s">
        <v>812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813</v>
      </c>
      <c r="B79" s="1118" t="s">
        <v>1067</v>
      </c>
      <c r="C79" s="1118" t="s">
        <v>1067</v>
      </c>
      <c r="D79" s="1118" t="s">
        <v>1067</v>
      </c>
      <c r="E79" s="1118" t="s">
        <v>1067</v>
      </c>
      <c r="F79" s="1118" t="s">
        <v>1067</v>
      </c>
      <c r="G79" s="1118" t="s">
        <v>1067</v>
      </c>
      <c r="H79" s="1118" t="s">
        <v>1051</v>
      </c>
      <c r="I79" s="1118" t="s">
        <v>1051</v>
      </c>
      <c r="J79" s="1118" t="s">
        <v>1088</v>
      </c>
      <c r="K79" s="1118" t="s">
        <v>1089</v>
      </c>
      <c r="L79" s="1119"/>
      <c r="M79" s="1119"/>
      <c r="N79" s="1119"/>
      <c r="O79" s="1119"/>
      <c r="P79" s="1119"/>
      <c r="Q79" s="1346"/>
    </row>
    <row r="80" spans="1:23">
      <c r="A80" s="1117" t="s">
        <v>814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815</v>
      </c>
      <c r="B81" s="1121" t="s">
        <v>1067</v>
      </c>
      <c r="C81" s="1121" t="s">
        <v>1067</v>
      </c>
      <c r="D81" s="1121" t="s">
        <v>1067</v>
      </c>
      <c r="E81" s="1121" t="s">
        <v>1067</v>
      </c>
      <c r="F81" s="1121" t="s">
        <v>1067</v>
      </c>
      <c r="G81" s="1121" t="s">
        <v>1067</v>
      </c>
      <c r="H81" s="1121" t="s">
        <v>1054</v>
      </c>
      <c r="I81" s="1121" t="s">
        <v>1054</v>
      </c>
      <c r="J81" s="1121" t="s">
        <v>1055</v>
      </c>
      <c r="K81" s="1121" t="s">
        <v>1054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337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810</v>
      </c>
      <c r="B83" s="1118" t="s">
        <v>1090</v>
      </c>
      <c r="C83" s="1119" t="s">
        <v>1086</v>
      </c>
      <c r="D83" s="1118" t="s">
        <v>1086</v>
      </c>
      <c r="E83" s="1118" t="s">
        <v>1086</v>
      </c>
      <c r="F83" s="1119" t="s">
        <v>1086</v>
      </c>
      <c r="G83" s="1118" t="s">
        <v>1090</v>
      </c>
      <c r="H83" s="1118" t="s">
        <v>1090</v>
      </c>
      <c r="I83" s="1118" t="s">
        <v>1086</v>
      </c>
      <c r="J83" s="1118" t="s">
        <v>1090</v>
      </c>
      <c r="K83" s="1118" t="s">
        <v>1086</v>
      </c>
      <c r="L83" s="1118"/>
      <c r="M83" s="1118"/>
      <c r="N83" s="1118"/>
      <c r="O83" s="1118"/>
      <c r="P83" s="1118"/>
      <c r="Q83" s="1344"/>
    </row>
    <row r="84" spans="1:23">
      <c r="A84" s="1117" t="s">
        <v>811</v>
      </c>
      <c r="B84" s="1118" t="s">
        <v>1035</v>
      </c>
      <c r="C84" s="1119" t="s">
        <v>894</v>
      </c>
      <c r="D84" s="1118" t="s">
        <v>894</v>
      </c>
      <c r="E84" s="1118" t="s">
        <v>1036</v>
      </c>
      <c r="F84" s="1119" t="s">
        <v>1037</v>
      </c>
      <c r="G84" s="1118" t="s">
        <v>1037</v>
      </c>
      <c r="H84" s="1118" t="s">
        <v>1039</v>
      </c>
      <c r="I84" s="1118" t="s">
        <v>1039</v>
      </c>
      <c r="J84" s="1118" t="s">
        <v>1039</v>
      </c>
      <c r="K84" s="1118" t="s">
        <v>1036</v>
      </c>
      <c r="L84" s="1118"/>
      <c r="M84" s="1118"/>
      <c r="N84" s="1118"/>
      <c r="O84" s="1118"/>
      <c r="P84" s="1118"/>
      <c r="Q84" s="1344"/>
    </row>
    <row r="85" spans="1:23">
      <c r="A85" s="1117" t="s">
        <v>812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813</v>
      </c>
      <c r="B86" s="1118" t="s">
        <v>1067</v>
      </c>
      <c r="C86" s="1119" t="s">
        <v>1067</v>
      </c>
      <c r="D86" s="1118" t="s">
        <v>1067</v>
      </c>
      <c r="E86" s="1118" t="s">
        <v>1067</v>
      </c>
      <c r="F86" s="1119" t="s">
        <v>1067</v>
      </c>
      <c r="G86" s="1118" t="s">
        <v>1067</v>
      </c>
      <c r="H86" s="1118" t="s">
        <v>1091</v>
      </c>
      <c r="I86" s="1118" t="s">
        <v>1091</v>
      </c>
      <c r="J86" s="1118" t="s">
        <v>1067</v>
      </c>
      <c r="K86" s="1118" t="s">
        <v>1067</v>
      </c>
      <c r="L86" s="1118"/>
      <c r="M86" s="1118"/>
      <c r="N86" s="1118"/>
      <c r="O86" s="1118"/>
      <c r="P86" s="1118"/>
      <c r="Q86" s="1344"/>
    </row>
    <row r="87" spans="1:23">
      <c r="A87" s="1117" t="s">
        <v>814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815</v>
      </c>
      <c r="B88" s="1121" t="s">
        <v>1067</v>
      </c>
      <c r="C88" s="1123" t="s">
        <v>1067</v>
      </c>
      <c r="D88" s="1121" t="s">
        <v>1067</v>
      </c>
      <c r="E88" s="1121" t="s">
        <v>1067</v>
      </c>
      <c r="F88" s="1123" t="s">
        <v>1067</v>
      </c>
      <c r="G88" s="1121" t="s">
        <v>1067</v>
      </c>
      <c r="H88" s="1121" t="s">
        <v>1092</v>
      </c>
      <c r="I88" s="1121" t="s">
        <v>1092</v>
      </c>
      <c r="J88" s="1121" t="s">
        <v>1067</v>
      </c>
      <c r="K88" s="1121" t="s">
        <v>1067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820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810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811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812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813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814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815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821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810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811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812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813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814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815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822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810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811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812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813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814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815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343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810</v>
      </c>
      <c r="B111" s="1118"/>
      <c r="C111" s="1118"/>
      <c r="D111" s="1118" t="s">
        <v>1093</v>
      </c>
      <c r="E111" s="1118" t="s">
        <v>1093</v>
      </c>
      <c r="F111" s="1118"/>
      <c r="G111" s="1118"/>
      <c r="H111" s="1118" t="s">
        <v>1094</v>
      </c>
      <c r="I111" s="1118" t="s">
        <v>1093</v>
      </c>
      <c r="J111" s="1119"/>
      <c r="K111" s="1118" t="s">
        <v>1095</v>
      </c>
      <c r="L111" s="1119"/>
      <c r="M111" s="1119"/>
      <c r="N111" s="1119"/>
      <c r="O111" s="1119"/>
      <c r="P111" s="1119"/>
      <c r="Q111" s="1346"/>
    </row>
    <row r="112" spans="1:23">
      <c r="A112" s="1117" t="s">
        <v>811</v>
      </c>
      <c r="B112" s="1118"/>
      <c r="C112" s="1118"/>
      <c r="D112" s="1118" t="s">
        <v>1038</v>
      </c>
      <c r="E112" s="1119" t="s">
        <v>1038</v>
      </c>
      <c r="F112" s="1118"/>
      <c r="G112" s="1118"/>
      <c r="H112" s="1118" t="s">
        <v>1038</v>
      </c>
      <c r="I112" s="1118" t="s">
        <v>1038</v>
      </c>
      <c r="J112" s="1119"/>
      <c r="K112" s="1118" t="s">
        <v>1038</v>
      </c>
      <c r="L112" s="1119"/>
      <c r="M112" s="1119"/>
      <c r="N112" s="1119"/>
      <c r="O112" s="1119"/>
      <c r="P112" s="1119"/>
      <c r="Q112" s="1346"/>
    </row>
    <row r="113" spans="1:23">
      <c r="A113" s="1117" t="s">
        <v>812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813</v>
      </c>
      <c r="B114" s="1118"/>
      <c r="C114" s="1118"/>
      <c r="D114" s="1118" t="s">
        <v>1062</v>
      </c>
      <c r="E114" s="1118" t="s">
        <v>1062</v>
      </c>
      <c r="F114" s="1118"/>
      <c r="G114" s="1118"/>
      <c r="H114" s="1118" t="s">
        <v>1042</v>
      </c>
      <c r="I114" s="1118" t="s">
        <v>1096</v>
      </c>
      <c r="J114" s="1119"/>
      <c r="K114" s="1118" t="s">
        <v>1076</v>
      </c>
      <c r="L114" s="1119"/>
      <c r="M114" s="1119"/>
      <c r="N114" s="1119"/>
      <c r="O114" s="1119"/>
      <c r="P114" s="1119"/>
      <c r="Q114" s="1346"/>
    </row>
    <row r="115" spans="1:23">
      <c r="A115" s="1117" t="s">
        <v>814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815</v>
      </c>
      <c r="B116" s="1121"/>
      <c r="C116" s="1121"/>
      <c r="D116" s="1121" t="s">
        <v>1062</v>
      </c>
      <c r="E116" s="1121" t="s">
        <v>1062</v>
      </c>
      <c r="F116" s="1121"/>
      <c r="G116" s="1121"/>
      <c r="H116" s="1121" t="s">
        <v>1097</v>
      </c>
      <c r="I116" s="1121" t="s">
        <v>1075</v>
      </c>
      <c r="J116" s="1123"/>
      <c r="K116" s="1121" t="s">
        <v>1076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823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810</v>
      </c>
      <c r="B118" s="1118" t="s">
        <v>1098</v>
      </c>
      <c r="C118" s="1118" t="s">
        <v>1098</v>
      </c>
      <c r="D118" s="1118" t="s">
        <v>1098</v>
      </c>
      <c r="E118" s="1118" t="s">
        <v>1098</v>
      </c>
      <c r="F118" s="1118" t="s">
        <v>1098</v>
      </c>
      <c r="G118" s="1118" t="s">
        <v>1098</v>
      </c>
      <c r="H118" s="1118" t="s">
        <v>1098</v>
      </c>
      <c r="I118" s="1118" t="s">
        <v>1098</v>
      </c>
      <c r="J118" s="1118" t="s">
        <v>1098</v>
      </c>
      <c r="K118" s="1118" t="s">
        <v>1098</v>
      </c>
      <c r="L118" s="1118"/>
      <c r="M118" s="1118"/>
      <c r="N118" s="1118"/>
      <c r="O118" s="1118"/>
      <c r="P118" s="1118"/>
      <c r="Q118" s="1344"/>
    </row>
    <row r="119" spans="1:23">
      <c r="A119" s="1117" t="s">
        <v>811</v>
      </c>
      <c r="B119" s="1118" t="s">
        <v>1035</v>
      </c>
      <c r="C119" s="1118" t="s">
        <v>894</v>
      </c>
      <c r="D119" s="1118" t="s">
        <v>894</v>
      </c>
      <c r="E119" s="1118" t="s">
        <v>1036</v>
      </c>
      <c r="F119" s="1118" t="s">
        <v>1037</v>
      </c>
      <c r="G119" s="1118" t="s">
        <v>1037</v>
      </c>
      <c r="H119" s="1118" t="s">
        <v>1039</v>
      </c>
      <c r="I119" s="1118" t="s">
        <v>1039</v>
      </c>
      <c r="J119" s="1118" t="s">
        <v>1039</v>
      </c>
      <c r="K119" s="1118" t="s">
        <v>1036</v>
      </c>
      <c r="L119" s="1118"/>
      <c r="M119" s="1118"/>
      <c r="N119" s="1118"/>
      <c r="O119" s="1118"/>
      <c r="P119" s="1118"/>
      <c r="Q119" s="1344"/>
    </row>
    <row r="120" spans="1:23">
      <c r="A120" s="1117" t="s">
        <v>812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813</v>
      </c>
      <c r="B121" s="1119" t="s">
        <v>1067</v>
      </c>
      <c r="C121" s="1118" t="s">
        <v>1067</v>
      </c>
      <c r="D121" s="1118" t="s">
        <v>1067</v>
      </c>
      <c r="E121" s="1119" t="s">
        <v>1067</v>
      </c>
      <c r="F121" s="1119" t="s">
        <v>1067</v>
      </c>
      <c r="G121" s="1119" t="s">
        <v>1067</v>
      </c>
      <c r="H121" s="1118" t="s">
        <v>1099</v>
      </c>
      <c r="I121" s="1118" t="s">
        <v>1099</v>
      </c>
      <c r="J121" s="1118" t="s">
        <v>1088</v>
      </c>
      <c r="K121" s="1118" t="s">
        <v>1067</v>
      </c>
      <c r="L121" s="1118"/>
      <c r="M121" s="1118"/>
      <c r="N121" s="1118"/>
      <c r="O121" s="1118"/>
      <c r="P121" s="1118"/>
      <c r="Q121" s="1344"/>
    </row>
    <row r="122" spans="1:23">
      <c r="A122" s="1117" t="s">
        <v>814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815</v>
      </c>
      <c r="B123" s="1123" t="s">
        <v>1067</v>
      </c>
      <c r="C123" s="1121" t="s">
        <v>1067</v>
      </c>
      <c r="D123" s="1121" t="s">
        <v>1067</v>
      </c>
      <c r="E123" s="1123" t="s">
        <v>1067</v>
      </c>
      <c r="F123" s="1123" t="s">
        <v>1067</v>
      </c>
      <c r="G123" s="1123" t="s">
        <v>1067</v>
      </c>
      <c r="H123" s="1121" t="s">
        <v>1047</v>
      </c>
      <c r="I123" s="1121" t="s">
        <v>1047</v>
      </c>
      <c r="J123" s="1121" t="s">
        <v>1047</v>
      </c>
      <c r="K123" s="1121" t="s">
        <v>1067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336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810</v>
      </c>
      <c r="B125" s="1118" t="s">
        <v>1100</v>
      </c>
      <c r="C125" s="1118" t="s">
        <v>1100</v>
      </c>
      <c r="D125" s="1118" t="s">
        <v>1100</v>
      </c>
      <c r="E125" s="1118" t="s">
        <v>1100</v>
      </c>
      <c r="F125" s="1118" t="s">
        <v>1100</v>
      </c>
      <c r="G125" s="1118" t="s">
        <v>1100</v>
      </c>
      <c r="H125" s="1118" t="s">
        <v>1100</v>
      </c>
      <c r="I125" s="1118" t="s">
        <v>1100</v>
      </c>
      <c r="J125" s="1118" t="s">
        <v>1100</v>
      </c>
      <c r="K125" s="1118" t="s">
        <v>1100</v>
      </c>
      <c r="L125" s="1118"/>
      <c r="M125" s="1118"/>
      <c r="N125" s="1118"/>
      <c r="O125" s="1118"/>
      <c r="P125" s="1118"/>
      <c r="Q125" s="1344"/>
    </row>
    <row r="126" spans="1:23">
      <c r="A126" s="1117" t="s">
        <v>811</v>
      </c>
      <c r="B126" s="1118" t="s">
        <v>1035</v>
      </c>
      <c r="C126" s="1118" t="s">
        <v>894</v>
      </c>
      <c r="D126" s="1118" t="s">
        <v>894</v>
      </c>
      <c r="E126" s="1118" t="s">
        <v>1036</v>
      </c>
      <c r="F126" s="1118" t="s">
        <v>1037</v>
      </c>
      <c r="G126" s="1118" t="s">
        <v>1037</v>
      </c>
      <c r="H126" s="1118" t="s">
        <v>1039</v>
      </c>
      <c r="I126" s="1118" t="s">
        <v>1039</v>
      </c>
      <c r="J126" s="1118" t="s">
        <v>1039</v>
      </c>
      <c r="K126" s="1118" t="s">
        <v>1036</v>
      </c>
      <c r="L126" s="1118"/>
      <c r="M126" s="1118"/>
      <c r="N126" s="1118"/>
      <c r="O126" s="1118"/>
      <c r="P126" s="1118"/>
      <c r="Q126" s="1344"/>
    </row>
    <row r="127" spans="1:23">
      <c r="A127" s="1117" t="s">
        <v>812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813</v>
      </c>
      <c r="B128" s="1118" t="s">
        <v>1067</v>
      </c>
      <c r="C128" s="1118" t="s">
        <v>1067</v>
      </c>
      <c r="D128" s="1118" t="s">
        <v>1067</v>
      </c>
      <c r="E128" s="1118" t="s">
        <v>1067</v>
      </c>
      <c r="F128" s="1118" t="s">
        <v>1067</v>
      </c>
      <c r="G128" s="1118" t="s">
        <v>1067</v>
      </c>
      <c r="H128" s="1118" t="s">
        <v>1067</v>
      </c>
      <c r="I128" s="1118" t="s">
        <v>1067</v>
      </c>
      <c r="J128" s="1118" t="s">
        <v>1067</v>
      </c>
      <c r="K128" s="1118" t="s">
        <v>1067</v>
      </c>
      <c r="L128" s="1118"/>
      <c r="M128" s="1118"/>
      <c r="N128" s="1118"/>
      <c r="O128" s="1118"/>
      <c r="P128" s="1118"/>
      <c r="Q128" s="1344"/>
    </row>
    <row r="129" spans="1:23">
      <c r="A129" s="1117" t="s">
        <v>814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815</v>
      </c>
      <c r="B130" s="1121" t="s">
        <v>1067</v>
      </c>
      <c r="C130" s="1121" t="s">
        <v>1067</v>
      </c>
      <c r="D130" s="1121" t="s">
        <v>1067</v>
      </c>
      <c r="E130" s="1121" t="s">
        <v>1067</v>
      </c>
      <c r="F130" s="1121" t="s">
        <v>1067</v>
      </c>
      <c r="G130" s="1121" t="s">
        <v>1067</v>
      </c>
      <c r="H130" s="1121" t="s">
        <v>1067</v>
      </c>
      <c r="I130" s="1121" t="s">
        <v>1067</v>
      </c>
      <c r="J130" s="1121" t="s">
        <v>1067</v>
      </c>
      <c r="K130" s="1121" t="s">
        <v>1067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768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810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811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812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813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814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815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1101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810</v>
      </c>
      <c r="B139" s="1118" t="s">
        <v>1081</v>
      </c>
      <c r="C139" s="1118" t="s">
        <v>1081</v>
      </c>
      <c r="D139" s="1118" t="s">
        <v>1057</v>
      </c>
      <c r="E139" s="1118" t="s">
        <v>1102</v>
      </c>
      <c r="F139" s="1118" t="s">
        <v>1057</v>
      </c>
      <c r="G139" s="1118" t="s">
        <v>1057</v>
      </c>
      <c r="H139" s="1118"/>
      <c r="I139" s="1119"/>
      <c r="J139" s="1118" t="s">
        <v>1103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811</v>
      </c>
      <c r="B140" s="1118" t="s">
        <v>1104</v>
      </c>
      <c r="C140" s="1118" t="s">
        <v>894</v>
      </c>
      <c r="D140" s="1118" t="s">
        <v>894</v>
      </c>
      <c r="E140" s="1118" t="s">
        <v>1036</v>
      </c>
      <c r="F140" s="1118" t="s">
        <v>1037</v>
      </c>
      <c r="G140" s="1118" t="s">
        <v>1037</v>
      </c>
      <c r="H140" s="1118"/>
      <c r="I140" s="1119"/>
      <c r="J140" s="1118" t="s">
        <v>1039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812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813</v>
      </c>
      <c r="B142" s="1118" t="s">
        <v>1105</v>
      </c>
      <c r="C142" s="1118" t="s">
        <v>1067</v>
      </c>
      <c r="D142" s="1118" t="s">
        <v>1067</v>
      </c>
      <c r="E142" s="1118" t="s">
        <v>1067</v>
      </c>
      <c r="F142" s="1118" t="s">
        <v>1067</v>
      </c>
      <c r="G142" s="1118" t="s">
        <v>1067</v>
      </c>
      <c r="H142" s="1118"/>
      <c r="I142" s="1119"/>
      <c r="J142" s="1118" t="s">
        <v>1067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814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815</v>
      </c>
      <c r="B144" s="1121" t="s">
        <v>1047</v>
      </c>
      <c r="C144" s="1121" t="s">
        <v>1067</v>
      </c>
      <c r="D144" s="1121" t="s">
        <v>1067</v>
      </c>
      <c r="E144" s="1121" t="s">
        <v>1067</v>
      </c>
      <c r="F144" s="1121" t="s">
        <v>1067</v>
      </c>
      <c r="G144" s="1121" t="s">
        <v>1067</v>
      </c>
      <c r="H144" s="1121"/>
      <c r="I144" s="1123"/>
      <c r="J144" s="1121" t="s">
        <v>1067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779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810</v>
      </c>
      <c r="B146" s="1118"/>
      <c r="C146" s="1118" t="s">
        <v>1106</v>
      </c>
      <c r="D146" s="1118" t="s">
        <v>1106</v>
      </c>
      <c r="E146" s="1119" t="s">
        <v>1106</v>
      </c>
      <c r="F146" s="1119" t="s">
        <v>1106</v>
      </c>
      <c r="G146" s="1118" t="s">
        <v>1106</v>
      </c>
      <c r="H146" s="1118" t="s">
        <v>1106</v>
      </c>
      <c r="I146" s="1118"/>
      <c r="J146" s="1118" t="s">
        <v>1106</v>
      </c>
      <c r="K146" s="1118" t="s">
        <v>1106</v>
      </c>
      <c r="L146" s="1118"/>
      <c r="M146" s="1118"/>
      <c r="N146" s="1118"/>
      <c r="O146" s="1118"/>
      <c r="P146" s="1118"/>
      <c r="Q146" s="1344"/>
    </row>
    <row r="147" spans="1:23">
      <c r="A147" s="1117" t="s">
        <v>811</v>
      </c>
      <c r="B147" s="1118"/>
      <c r="C147" s="1118" t="s">
        <v>1038</v>
      </c>
      <c r="D147" s="1118" t="s">
        <v>1038</v>
      </c>
      <c r="E147" s="1119" t="s">
        <v>1038</v>
      </c>
      <c r="F147" s="1119" t="s">
        <v>1038</v>
      </c>
      <c r="G147" s="1118" t="s">
        <v>1038</v>
      </c>
      <c r="H147" s="1118" t="s">
        <v>1038</v>
      </c>
      <c r="I147" s="1118"/>
      <c r="J147" s="1118" t="s">
        <v>1038</v>
      </c>
      <c r="K147" s="1118" t="s">
        <v>1036</v>
      </c>
      <c r="L147" s="1118"/>
      <c r="M147" s="1118"/>
      <c r="N147" s="1118"/>
      <c r="O147" s="1118"/>
      <c r="P147" s="1118"/>
      <c r="Q147" s="1344"/>
    </row>
    <row r="148" spans="1:23">
      <c r="A148" s="1117" t="s">
        <v>812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813</v>
      </c>
      <c r="B149" s="1118"/>
      <c r="C149" s="1118" t="s">
        <v>1107</v>
      </c>
      <c r="D149" s="1118" t="s">
        <v>1069</v>
      </c>
      <c r="E149" s="1119" t="s">
        <v>1067</v>
      </c>
      <c r="F149" s="1119" t="s">
        <v>1067</v>
      </c>
      <c r="G149" s="1118" t="s">
        <v>1067</v>
      </c>
      <c r="H149" s="1118" t="s">
        <v>1085</v>
      </c>
      <c r="I149" s="1119"/>
      <c r="J149" s="1118" t="s">
        <v>1085</v>
      </c>
      <c r="K149" s="1118" t="s">
        <v>1072</v>
      </c>
      <c r="L149" s="1119"/>
      <c r="M149" s="1119"/>
      <c r="N149" s="1119"/>
      <c r="O149" s="1119"/>
      <c r="P149" s="1119"/>
      <c r="Q149" s="1346"/>
    </row>
    <row r="150" spans="1:23">
      <c r="A150" s="1117" t="s">
        <v>814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815</v>
      </c>
      <c r="B151" s="1121"/>
      <c r="C151" s="1121" t="s">
        <v>1059</v>
      </c>
      <c r="D151" s="1121" t="s">
        <v>1078</v>
      </c>
      <c r="E151" s="1121" t="s">
        <v>1067</v>
      </c>
      <c r="F151" s="1121" t="s">
        <v>1067</v>
      </c>
      <c r="G151" s="1121" t="s">
        <v>1067</v>
      </c>
      <c r="H151" s="1121" t="s">
        <v>1108</v>
      </c>
      <c r="I151" s="1121"/>
      <c r="J151" s="1121" t="s">
        <v>1067</v>
      </c>
      <c r="K151" s="1121" t="s">
        <v>1076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1109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810</v>
      </c>
      <c r="B153" s="1118" t="s">
        <v>1110</v>
      </c>
      <c r="C153" s="1118" t="s">
        <v>1057</v>
      </c>
      <c r="D153" s="1118" t="s">
        <v>1057</v>
      </c>
      <c r="E153" s="1118" t="s">
        <v>1057</v>
      </c>
      <c r="F153" s="1118" t="s">
        <v>1057</v>
      </c>
      <c r="G153" s="1118" t="s">
        <v>1110</v>
      </c>
      <c r="H153" s="1118" t="s">
        <v>1057</v>
      </c>
      <c r="I153" s="1118" t="s">
        <v>1110</v>
      </c>
      <c r="J153" s="1118" t="s">
        <v>1057</v>
      </c>
      <c r="K153" s="1118" t="s">
        <v>1086</v>
      </c>
      <c r="L153" s="1118"/>
      <c r="M153" s="1118"/>
      <c r="N153" s="1118"/>
      <c r="O153" s="1118"/>
      <c r="P153" s="1118"/>
      <c r="Q153" s="1344"/>
    </row>
    <row r="154" spans="1:23">
      <c r="A154" s="1117" t="s">
        <v>811</v>
      </c>
      <c r="B154" s="1118" t="s">
        <v>1104</v>
      </c>
      <c r="C154" s="1118" t="s">
        <v>894</v>
      </c>
      <c r="D154" s="1118" t="s">
        <v>894</v>
      </c>
      <c r="E154" s="1118" t="s">
        <v>1036</v>
      </c>
      <c r="F154" s="1118" t="s">
        <v>1037</v>
      </c>
      <c r="G154" s="1118" t="s">
        <v>1037</v>
      </c>
      <c r="H154" s="1118" t="s">
        <v>1039</v>
      </c>
      <c r="I154" s="1118" t="s">
        <v>1039</v>
      </c>
      <c r="J154" s="1118" t="s">
        <v>1039</v>
      </c>
      <c r="K154" s="1118" t="s">
        <v>1036</v>
      </c>
      <c r="L154" s="1118"/>
      <c r="M154" s="1118"/>
      <c r="N154" s="1118"/>
      <c r="O154" s="1118"/>
      <c r="P154" s="1118"/>
      <c r="Q154" s="1344"/>
    </row>
    <row r="155" spans="1:23">
      <c r="A155" s="1117" t="s">
        <v>812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813</v>
      </c>
      <c r="B156" s="1118" t="s">
        <v>1111</v>
      </c>
      <c r="C156" s="1118" t="s">
        <v>1067</v>
      </c>
      <c r="D156" s="1118" t="s">
        <v>1067</v>
      </c>
      <c r="E156" s="1118" t="s">
        <v>1067</v>
      </c>
      <c r="F156" s="1118" t="s">
        <v>1067</v>
      </c>
      <c r="G156" s="1118" t="s">
        <v>1067</v>
      </c>
      <c r="H156" s="1118" t="s">
        <v>1067</v>
      </c>
      <c r="I156" s="1118" t="s">
        <v>1067</v>
      </c>
      <c r="J156" s="1118" t="s">
        <v>1067</v>
      </c>
      <c r="K156" s="1118" t="s">
        <v>1067</v>
      </c>
      <c r="L156" s="1119"/>
      <c r="M156" s="1119"/>
      <c r="N156" s="1119"/>
      <c r="O156" s="1119"/>
      <c r="P156" s="1119"/>
      <c r="Q156" s="1346"/>
    </row>
    <row r="157" spans="1:23">
      <c r="A157" s="1117" t="s">
        <v>814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815</v>
      </c>
      <c r="B158" s="1121" t="s">
        <v>1112</v>
      </c>
      <c r="C158" s="1121" t="s">
        <v>1067</v>
      </c>
      <c r="D158" s="1121" t="s">
        <v>1067</v>
      </c>
      <c r="E158" s="1121" t="s">
        <v>1067</v>
      </c>
      <c r="F158" s="1121" t="s">
        <v>1067</v>
      </c>
      <c r="G158" s="1121" t="s">
        <v>1067</v>
      </c>
      <c r="H158" s="1121" t="s">
        <v>1067</v>
      </c>
      <c r="I158" s="1121" t="s">
        <v>1067</v>
      </c>
      <c r="J158" s="1121" t="s">
        <v>1067</v>
      </c>
      <c r="K158" s="1121" t="s">
        <v>1067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1113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810</v>
      </c>
      <c r="B160" s="1118" t="s">
        <v>1057</v>
      </c>
      <c r="C160" s="1118" t="s">
        <v>1057</v>
      </c>
      <c r="D160" s="1118" t="s">
        <v>1057</v>
      </c>
      <c r="E160" s="1118" t="s">
        <v>1057</v>
      </c>
      <c r="F160" s="1118" t="s">
        <v>1057</v>
      </c>
      <c r="G160" s="1118" t="s">
        <v>1057</v>
      </c>
      <c r="H160" s="1118" t="s">
        <v>1049</v>
      </c>
      <c r="I160" s="1118"/>
      <c r="J160" s="1118" t="s">
        <v>1057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811</v>
      </c>
      <c r="B161" s="1118" t="s">
        <v>1035</v>
      </c>
      <c r="C161" s="1118" t="s">
        <v>894</v>
      </c>
      <c r="D161" s="1118" t="s">
        <v>894</v>
      </c>
      <c r="E161" s="1118" t="s">
        <v>1036</v>
      </c>
      <c r="F161" s="1118" t="s">
        <v>1037</v>
      </c>
      <c r="G161" s="1118" t="s">
        <v>1037</v>
      </c>
      <c r="H161" s="1118" t="s">
        <v>1039</v>
      </c>
      <c r="I161" s="1118"/>
      <c r="J161" s="1118" t="s">
        <v>1039</v>
      </c>
      <c r="K161" s="1118" t="s">
        <v>1036</v>
      </c>
      <c r="L161" s="1118"/>
      <c r="M161" s="1118"/>
      <c r="N161" s="1118"/>
      <c r="O161" s="1118"/>
      <c r="P161" s="1118"/>
      <c r="Q161" s="1344"/>
    </row>
    <row r="162" spans="1:23">
      <c r="A162" s="1117" t="s">
        <v>812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813</v>
      </c>
      <c r="B163" s="1118" t="s">
        <v>1091</v>
      </c>
      <c r="C163" s="1118" t="s">
        <v>1089</v>
      </c>
      <c r="D163" s="1118" t="s">
        <v>1089</v>
      </c>
      <c r="E163" s="1118" t="s">
        <v>1089</v>
      </c>
      <c r="F163" s="1118" t="s">
        <v>1067</v>
      </c>
      <c r="G163" s="1118" t="s">
        <v>1067</v>
      </c>
      <c r="H163" s="1118" t="s">
        <v>1051</v>
      </c>
      <c r="I163" s="1118"/>
      <c r="J163" s="1118" t="s">
        <v>1051</v>
      </c>
      <c r="K163" s="1118" t="s">
        <v>1051</v>
      </c>
      <c r="L163" s="1118"/>
      <c r="M163" s="1118"/>
      <c r="N163" s="1118"/>
      <c r="O163" s="1118"/>
      <c r="P163" s="1118"/>
      <c r="Q163" s="1344"/>
    </row>
    <row r="164" spans="1:23">
      <c r="A164" s="1117" t="s">
        <v>814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815</v>
      </c>
      <c r="B165" s="1121" t="s">
        <v>1046</v>
      </c>
      <c r="C165" s="1121" t="s">
        <v>1114</v>
      </c>
      <c r="D165" s="1121" t="s">
        <v>1114</v>
      </c>
      <c r="E165" s="1121" t="s">
        <v>1114</v>
      </c>
      <c r="F165" s="1121" t="s">
        <v>1067</v>
      </c>
      <c r="G165" s="1121" t="s">
        <v>1067</v>
      </c>
      <c r="H165" s="1121" t="s">
        <v>1054</v>
      </c>
      <c r="I165" s="1121"/>
      <c r="J165" s="1121" t="s">
        <v>1054</v>
      </c>
      <c r="K165" s="1121" t="s">
        <v>1054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1115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810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811</v>
      </c>
      <c r="B168" s="1118" t="s">
        <v>1035</v>
      </c>
      <c r="C168" s="1118" t="s">
        <v>894</v>
      </c>
      <c r="D168" s="1118" t="s">
        <v>894</v>
      </c>
      <c r="E168" s="1118" t="s">
        <v>1036</v>
      </c>
      <c r="F168" s="1118" t="s">
        <v>1037</v>
      </c>
      <c r="G168" s="1118" t="s">
        <v>1037</v>
      </c>
      <c r="H168" s="1344" t="s">
        <v>1039</v>
      </c>
      <c r="I168" s="1355"/>
      <c r="J168" s="1356" t="s">
        <v>1039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812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813</v>
      </c>
      <c r="B170" s="1118" t="s">
        <v>1107</v>
      </c>
      <c r="C170" s="1118" t="s">
        <v>1091</v>
      </c>
      <c r="D170" s="1118" t="s">
        <v>1091</v>
      </c>
      <c r="E170" s="1118" t="s">
        <v>1091</v>
      </c>
      <c r="F170" s="1118" t="s">
        <v>1091</v>
      </c>
      <c r="G170" s="1118" t="s">
        <v>1091</v>
      </c>
      <c r="H170" s="1344" t="s">
        <v>1091</v>
      </c>
      <c r="I170" s="1355"/>
      <c r="J170" s="1356" t="s">
        <v>1091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814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815</v>
      </c>
      <c r="B172" s="1121" t="s">
        <v>1059</v>
      </c>
      <c r="C172" s="1121" t="s">
        <v>1046</v>
      </c>
      <c r="D172" s="1121" t="s">
        <v>1046</v>
      </c>
      <c r="E172" s="1121" t="s">
        <v>1046</v>
      </c>
      <c r="F172" s="1121" t="s">
        <v>1046</v>
      </c>
      <c r="G172" s="1121" t="s">
        <v>1046</v>
      </c>
      <c r="H172" s="1347" t="s">
        <v>1046</v>
      </c>
      <c r="I172" s="1355"/>
      <c r="J172" s="1358" t="s">
        <v>1046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1116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810</v>
      </c>
      <c r="B174" s="1118" t="s">
        <v>1117</v>
      </c>
      <c r="C174" s="1118" t="s">
        <v>1117</v>
      </c>
      <c r="D174" s="1118" t="s">
        <v>1117</v>
      </c>
      <c r="E174" s="1118" t="s">
        <v>1117</v>
      </c>
      <c r="F174" s="1119" t="s">
        <v>1117</v>
      </c>
      <c r="G174" s="1118" t="s">
        <v>1117</v>
      </c>
      <c r="H174" s="1118" t="s">
        <v>1117</v>
      </c>
      <c r="I174" s="1118"/>
      <c r="J174" s="1118" t="s">
        <v>1117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811</v>
      </c>
      <c r="B175" s="1118" t="s">
        <v>1035</v>
      </c>
      <c r="C175" s="1118" t="s">
        <v>894</v>
      </c>
      <c r="D175" s="1118" t="s">
        <v>894</v>
      </c>
      <c r="E175" s="1118" t="s">
        <v>1038</v>
      </c>
      <c r="F175" s="1119" t="s">
        <v>1038</v>
      </c>
      <c r="G175" s="1118" t="s">
        <v>1038</v>
      </c>
      <c r="H175" s="1118" t="s">
        <v>1038</v>
      </c>
      <c r="I175" s="1118"/>
      <c r="J175" s="1118" t="s">
        <v>1118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812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813</v>
      </c>
      <c r="B177" s="1118" t="s">
        <v>1067</v>
      </c>
      <c r="C177" s="1118" t="s">
        <v>1067</v>
      </c>
      <c r="D177" s="1118" t="s">
        <v>1067</v>
      </c>
      <c r="E177" s="1118" t="s">
        <v>1067</v>
      </c>
      <c r="F177" s="1119" t="s">
        <v>1067</v>
      </c>
      <c r="G177" s="1118" t="s">
        <v>1067</v>
      </c>
      <c r="H177" s="1118" t="s">
        <v>1067</v>
      </c>
      <c r="I177" s="1118"/>
      <c r="J177" s="1118" t="s">
        <v>1067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814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815</v>
      </c>
      <c r="B179" s="1121" t="s">
        <v>1067</v>
      </c>
      <c r="C179" s="1121" t="s">
        <v>1067</v>
      </c>
      <c r="D179" s="1121" t="s">
        <v>1067</v>
      </c>
      <c r="E179" s="1121" t="s">
        <v>1067</v>
      </c>
      <c r="F179" s="1123" t="s">
        <v>1119</v>
      </c>
      <c r="G179" s="1121" t="s">
        <v>1067</v>
      </c>
      <c r="H179" s="1121" t="s">
        <v>1067</v>
      </c>
      <c r="I179" s="1121"/>
      <c r="J179" s="1121" t="s">
        <v>1067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1120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810</v>
      </c>
      <c r="B181" s="1118" t="s">
        <v>1098</v>
      </c>
      <c r="C181" s="1118" t="s">
        <v>1121</v>
      </c>
      <c r="D181" s="1118" t="s">
        <v>1098</v>
      </c>
      <c r="E181" s="1118" t="s">
        <v>1121</v>
      </c>
      <c r="F181" s="1118" t="s">
        <v>1098</v>
      </c>
      <c r="G181" s="1119" t="s">
        <v>1098</v>
      </c>
      <c r="H181" s="1118"/>
      <c r="I181" s="1119"/>
      <c r="J181" s="1118" t="s">
        <v>1121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811</v>
      </c>
      <c r="B182" s="1118" t="s">
        <v>1035</v>
      </c>
      <c r="C182" s="1118" t="s">
        <v>894</v>
      </c>
      <c r="D182" s="1118" t="s">
        <v>894</v>
      </c>
      <c r="E182" s="1118" t="s">
        <v>1036</v>
      </c>
      <c r="F182" s="1119" t="s">
        <v>1037</v>
      </c>
      <c r="G182" s="1119" t="s">
        <v>1037</v>
      </c>
      <c r="H182" s="1118"/>
      <c r="I182" s="1119"/>
      <c r="J182" s="1118" t="s">
        <v>1039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812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813</v>
      </c>
      <c r="B184" s="1118" t="s">
        <v>1122</v>
      </c>
      <c r="C184" s="1118" t="s">
        <v>1123</v>
      </c>
      <c r="D184" s="1118" t="s">
        <v>1123</v>
      </c>
      <c r="E184" s="1118" t="s">
        <v>1123</v>
      </c>
      <c r="F184" s="1119" t="s">
        <v>1123</v>
      </c>
      <c r="G184" s="1119" t="s">
        <v>1123</v>
      </c>
      <c r="H184" s="1118"/>
      <c r="I184" s="1119"/>
      <c r="J184" s="1118" t="s">
        <v>1097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814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815</v>
      </c>
      <c r="B186" s="1121" t="s">
        <v>1062</v>
      </c>
      <c r="C186" s="1121" t="s">
        <v>1124</v>
      </c>
      <c r="D186" s="1121" t="s">
        <v>1124</v>
      </c>
      <c r="E186" s="1121" t="s">
        <v>1124</v>
      </c>
      <c r="F186" s="1121" t="s">
        <v>1124</v>
      </c>
      <c r="G186" s="1123" t="s">
        <v>1125</v>
      </c>
      <c r="H186" s="1121"/>
      <c r="I186" s="1123"/>
      <c r="J186" s="1121" t="s">
        <v>1126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1127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810</v>
      </c>
      <c r="B188" s="1118" t="s">
        <v>1128</v>
      </c>
      <c r="C188" s="1118" t="s">
        <v>1128</v>
      </c>
      <c r="D188" s="1118" t="s">
        <v>1128</v>
      </c>
      <c r="E188" s="1118" t="s">
        <v>1128</v>
      </c>
      <c r="F188" s="1118" t="s">
        <v>1128</v>
      </c>
      <c r="G188" s="1118" t="s">
        <v>1121</v>
      </c>
      <c r="H188" s="1118" t="s">
        <v>1100</v>
      </c>
      <c r="I188" s="1118"/>
      <c r="J188" s="1118"/>
      <c r="K188" s="1118" t="s">
        <v>1129</v>
      </c>
      <c r="L188" s="1118"/>
      <c r="M188" s="1118"/>
      <c r="N188" s="1118"/>
      <c r="O188" s="1118"/>
      <c r="P188" s="1118"/>
      <c r="Q188" s="1344"/>
    </row>
    <row r="189" spans="1:23">
      <c r="A189" s="1117" t="s">
        <v>811</v>
      </c>
      <c r="B189" s="1118" t="s">
        <v>1035</v>
      </c>
      <c r="C189" s="1118" t="s">
        <v>894</v>
      </c>
      <c r="D189" s="1118" t="s">
        <v>894</v>
      </c>
      <c r="E189" s="1118" t="s">
        <v>1036</v>
      </c>
      <c r="F189" s="1118" t="s">
        <v>1037</v>
      </c>
      <c r="G189" s="1118" t="s">
        <v>1037</v>
      </c>
      <c r="H189" s="1118" t="s">
        <v>1039</v>
      </c>
      <c r="I189" s="1118"/>
      <c r="J189" s="1118"/>
      <c r="K189" s="1118" t="s">
        <v>1036</v>
      </c>
      <c r="L189" s="1118"/>
      <c r="M189" s="1118"/>
      <c r="N189" s="1118"/>
      <c r="O189" s="1118"/>
      <c r="P189" s="1118"/>
      <c r="Q189" s="1344"/>
    </row>
    <row r="190" spans="1:23">
      <c r="A190" s="1117" t="s">
        <v>812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1130</v>
      </c>
      <c r="U190" s="1119">
        <v>9</v>
      </c>
    </row>
    <row r="191" spans="1:23">
      <c r="A191" s="1117" t="s">
        <v>813</v>
      </c>
      <c r="B191" s="1118" t="s">
        <v>1047</v>
      </c>
      <c r="C191" s="1118" t="s">
        <v>1123</v>
      </c>
      <c r="D191" s="1118" t="s">
        <v>1123</v>
      </c>
      <c r="E191" s="1118" t="s">
        <v>1123</v>
      </c>
      <c r="F191" s="1118" t="s">
        <v>1123</v>
      </c>
      <c r="G191" s="1118" t="s">
        <v>1123</v>
      </c>
      <c r="H191" s="1118" t="s">
        <v>1075</v>
      </c>
      <c r="I191" s="1119"/>
      <c r="J191" s="1119"/>
      <c r="K191" s="1118" t="s">
        <v>1091</v>
      </c>
      <c r="L191" s="1119"/>
      <c r="M191" s="1119"/>
      <c r="N191" s="1119"/>
      <c r="O191" s="1119"/>
      <c r="P191" s="1119"/>
      <c r="Q191" s="1346"/>
    </row>
    <row r="192" spans="1:23">
      <c r="A192" s="1117" t="s">
        <v>814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815</v>
      </c>
      <c r="B193" s="1121" t="s">
        <v>1062</v>
      </c>
      <c r="C193" s="1121" t="s">
        <v>1082</v>
      </c>
      <c r="D193" s="1121" t="s">
        <v>1062</v>
      </c>
      <c r="E193" s="1121" t="s">
        <v>1062</v>
      </c>
      <c r="F193" s="1121" t="s">
        <v>1082</v>
      </c>
      <c r="G193" s="1121" t="s">
        <v>1082</v>
      </c>
      <c r="H193" s="1121" t="s">
        <v>1131</v>
      </c>
      <c r="I193" s="1123"/>
      <c r="J193" s="1123"/>
      <c r="K193" s="1121" t="s">
        <v>1132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1133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810</v>
      </c>
      <c r="B195" s="1118" t="s">
        <v>1134</v>
      </c>
      <c r="C195" s="1118" t="s">
        <v>1134</v>
      </c>
      <c r="D195" s="1118" t="s">
        <v>1134</v>
      </c>
      <c r="E195" s="1118" t="s">
        <v>1134</v>
      </c>
      <c r="F195" s="1118" t="s">
        <v>1134</v>
      </c>
      <c r="G195" s="1118" t="s">
        <v>1134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811</v>
      </c>
      <c r="B196" s="1118" t="s">
        <v>1035</v>
      </c>
      <c r="C196" s="1118" t="s">
        <v>894</v>
      </c>
      <c r="D196" s="1118" t="s">
        <v>894</v>
      </c>
      <c r="E196" s="1118" t="s">
        <v>1036</v>
      </c>
      <c r="F196" s="1118" t="s">
        <v>1037</v>
      </c>
      <c r="G196" s="1118" t="s">
        <v>1037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812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813</v>
      </c>
      <c r="B198" s="1118" t="s">
        <v>1067</v>
      </c>
      <c r="C198" s="1118" t="s">
        <v>1067</v>
      </c>
      <c r="D198" s="1118" t="s">
        <v>1067</v>
      </c>
      <c r="E198" s="1118" t="s">
        <v>1067</v>
      </c>
      <c r="F198" s="1119" t="s">
        <v>1067</v>
      </c>
      <c r="G198" s="1119" t="s">
        <v>1067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814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815</v>
      </c>
      <c r="B200" s="1121" t="s">
        <v>1067</v>
      </c>
      <c r="C200" s="1121" t="s">
        <v>1067</v>
      </c>
      <c r="D200" s="1121" t="s">
        <v>1067</v>
      </c>
      <c r="E200" s="1121" t="s">
        <v>1067</v>
      </c>
      <c r="F200" s="1123" t="s">
        <v>1067</v>
      </c>
      <c r="G200" s="1123" t="s">
        <v>1067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1135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810</v>
      </c>
      <c r="B202" s="1118" t="s">
        <v>1057</v>
      </c>
      <c r="C202" s="1118" t="s">
        <v>1057</v>
      </c>
      <c r="D202" s="1118" t="s">
        <v>1081</v>
      </c>
      <c r="E202" s="1118"/>
      <c r="F202" s="1118"/>
      <c r="G202" s="1118" t="s">
        <v>1081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811</v>
      </c>
      <c r="B203" s="1118" t="s">
        <v>1038</v>
      </c>
      <c r="C203" s="1118" t="s">
        <v>1038</v>
      </c>
      <c r="D203" s="1118" t="s">
        <v>1038</v>
      </c>
      <c r="E203" s="1118"/>
      <c r="F203" s="1118"/>
      <c r="G203" s="1118" t="s">
        <v>1038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812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813</v>
      </c>
      <c r="B205" s="1118" t="s">
        <v>1136</v>
      </c>
      <c r="C205" s="1118" t="s">
        <v>1111</v>
      </c>
      <c r="D205" s="1118" t="s">
        <v>1059</v>
      </c>
      <c r="E205" s="1118"/>
      <c r="F205" s="1118"/>
      <c r="G205" s="1118" t="s">
        <v>1059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814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815</v>
      </c>
      <c r="B207" s="1121" t="s">
        <v>1059</v>
      </c>
      <c r="C207" s="1121" t="s">
        <v>1059</v>
      </c>
      <c r="D207" s="1121" t="s">
        <v>1124</v>
      </c>
      <c r="E207" s="1121"/>
      <c r="F207" s="1121"/>
      <c r="G207" s="1121" t="s">
        <v>1124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1137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810</v>
      </c>
      <c r="B209" s="1118" t="s">
        <v>1081</v>
      </c>
      <c r="C209" s="1118" t="s">
        <v>1080</v>
      </c>
      <c r="D209" s="1118" t="s">
        <v>1081</v>
      </c>
      <c r="E209" s="1118" t="s">
        <v>1081</v>
      </c>
      <c r="F209" s="1119" t="s">
        <v>1081</v>
      </c>
      <c r="G209" s="1118" t="s">
        <v>1081</v>
      </c>
      <c r="H209" s="1118" t="s">
        <v>1081</v>
      </c>
      <c r="I209" s="1119"/>
      <c r="J209" s="1118" t="s">
        <v>1081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811</v>
      </c>
      <c r="B210" s="1118" t="s">
        <v>1035</v>
      </c>
      <c r="C210" s="1118" t="s">
        <v>894</v>
      </c>
      <c r="D210" s="1118" t="s">
        <v>894</v>
      </c>
      <c r="E210" s="1118" t="s">
        <v>1036</v>
      </c>
      <c r="F210" s="1119" t="s">
        <v>1037</v>
      </c>
      <c r="G210" s="1118" t="s">
        <v>1037</v>
      </c>
      <c r="H210" s="1118" t="s">
        <v>1038</v>
      </c>
      <c r="I210" s="1119"/>
      <c r="J210" s="1118" t="s">
        <v>1038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812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813</v>
      </c>
      <c r="B212" s="1118" t="s">
        <v>1123</v>
      </c>
      <c r="C212" s="1118" t="s">
        <v>1123</v>
      </c>
      <c r="D212" s="1118" t="s">
        <v>1123</v>
      </c>
      <c r="E212" s="1118" t="s">
        <v>1123</v>
      </c>
      <c r="F212" s="1119" t="s">
        <v>1123</v>
      </c>
      <c r="G212" s="1118" t="s">
        <v>1123</v>
      </c>
      <c r="H212" s="1118" t="s">
        <v>1138</v>
      </c>
      <c r="I212" s="1119"/>
      <c r="J212" s="1118" t="s">
        <v>1076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814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815</v>
      </c>
      <c r="B214" s="1121" t="s">
        <v>1042</v>
      </c>
      <c r="C214" s="1121" t="s">
        <v>1042</v>
      </c>
      <c r="D214" s="1121" t="s">
        <v>1042</v>
      </c>
      <c r="E214" s="1121" t="s">
        <v>1042</v>
      </c>
      <c r="F214" s="1123" t="s">
        <v>1042</v>
      </c>
      <c r="G214" s="1121" t="s">
        <v>1042</v>
      </c>
      <c r="H214" s="1121" t="s">
        <v>1059</v>
      </c>
      <c r="I214" s="1123"/>
      <c r="J214" s="1121" t="s">
        <v>1044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1139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810</v>
      </c>
      <c r="B216" s="1118" t="s">
        <v>1057</v>
      </c>
      <c r="C216" s="1119"/>
      <c r="D216" s="1118" t="s">
        <v>1081</v>
      </c>
      <c r="E216" s="1118"/>
      <c r="F216" s="1119"/>
      <c r="G216" s="1118" t="s">
        <v>1081</v>
      </c>
      <c r="H216" s="1118"/>
      <c r="I216" s="1118"/>
      <c r="J216" s="1118" t="s">
        <v>1081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811</v>
      </c>
      <c r="B217" s="1118" t="s">
        <v>1035</v>
      </c>
      <c r="C217" s="1119"/>
      <c r="D217" s="1118" t="s">
        <v>1038</v>
      </c>
      <c r="E217" s="1118"/>
      <c r="F217" s="1119"/>
      <c r="G217" s="1118" t="s">
        <v>1038</v>
      </c>
      <c r="H217" s="1118"/>
      <c r="I217" s="1118"/>
      <c r="J217" s="1118" t="s">
        <v>1038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812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813</v>
      </c>
      <c r="B219" s="1118" t="s">
        <v>1061</v>
      </c>
      <c r="C219" s="1119"/>
      <c r="D219" s="1118" t="s">
        <v>1067</v>
      </c>
      <c r="E219" s="1118"/>
      <c r="F219" s="1119"/>
      <c r="G219" s="1118" t="s">
        <v>1067</v>
      </c>
      <c r="H219" s="1118"/>
      <c r="I219" s="1118"/>
      <c r="J219" s="1118" t="s">
        <v>1064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814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815</v>
      </c>
      <c r="B221" s="1121" t="s">
        <v>1059</v>
      </c>
      <c r="C221" s="1123"/>
      <c r="D221" s="1121" t="s">
        <v>1067</v>
      </c>
      <c r="E221" s="1121"/>
      <c r="F221" s="1123"/>
      <c r="G221" s="1121" t="s">
        <v>1067</v>
      </c>
      <c r="H221" s="1121"/>
      <c r="I221" s="1121"/>
      <c r="J221" s="1121" t="s">
        <v>1055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1140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810</v>
      </c>
      <c r="B223" s="1118" t="s">
        <v>1141</v>
      </c>
      <c r="C223" s="1118" t="s">
        <v>1141</v>
      </c>
      <c r="D223" s="1118" t="s">
        <v>1141</v>
      </c>
      <c r="E223" s="1118" t="s">
        <v>1141</v>
      </c>
      <c r="F223" s="1119" t="s">
        <v>1141</v>
      </c>
      <c r="G223" s="1119" t="s">
        <v>1141</v>
      </c>
      <c r="H223" s="1118" t="s">
        <v>1141</v>
      </c>
      <c r="I223" s="1118" t="s">
        <v>1141</v>
      </c>
      <c r="J223" s="1118" t="s">
        <v>1141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811</v>
      </c>
      <c r="B224" s="1118" t="s">
        <v>1035</v>
      </c>
      <c r="C224" s="1118" t="s">
        <v>894</v>
      </c>
      <c r="D224" s="1118" t="s">
        <v>894</v>
      </c>
      <c r="E224" s="1118" t="s">
        <v>1036</v>
      </c>
      <c r="F224" s="1119" t="s">
        <v>1037</v>
      </c>
      <c r="G224" s="1119" t="s">
        <v>1037</v>
      </c>
      <c r="H224" s="1118" t="s">
        <v>1039</v>
      </c>
      <c r="I224" s="1118" t="s">
        <v>1039</v>
      </c>
      <c r="J224" s="1118" t="s">
        <v>1036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812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813</v>
      </c>
      <c r="B226" s="1118" t="s">
        <v>1067</v>
      </c>
      <c r="C226" s="1118" t="s">
        <v>1067</v>
      </c>
      <c r="D226" s="1118" t="s">
        <v>1067</v>
      </c>
      <c r="E226" s="1118" t="s">
        <v>1067</v>
      </c>
      <c r="F226" s="1119" t="s">
        <v>1067</v>
      </c>
      <c r="G226" s="1119" t="s">
        <v>1067</v>
      </c>
      <c r="H226" s="1118" t="s">
        <v>1142</v>
      </c>
      <c r="I226" s="1118" t="s">
        <v>1142</v>
      </c>
      <c r="J226" s="1118" t="s">
        <v>1067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814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815</v>
      </c>
      <c r="B228" s="1121" t="s">
        <v>1067</v>
      </c>
      <c r="C228" s="1121" t="s">
        <v>1067</v>
      </c>
      <c r="D228" s="1121" t="s">
        <v>1067</v>
      </c>
      <c r="E228" s="1121" t="s">
        <v>1067</v>
      </c>
      <c r="F228" s="1123" t="s">
        <v>1067</v>
      </c>
      <c r="G228" s="1123" t="s">
        <v>1067</v>
      </c>
      <c r="H228" s="1121" t="s">
        <v>1092</v>
      </c>
      <c r="I228" s="1121" t="s">
        <v>1092</v>
      </c>
      <c r="J228" s="1121" t="s">
        <v>1067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1143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810</v>
      </c>
      <c r="B230" s="1119"/>
      <c r="C230" s="1118" t="s">
        <v>1098</v>
      </c>
      <c r="D230" s="1119"/>
      <c r="E230" s="1119"/>
      <c r="F230" s="1119"/>
      <c r="G230" s="1118" t="s">
        <v>1098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811</v>
      </c>
      <c r="B231" s="1119"/>
      <c r="C231" s="1118" t="s">
        <v>894</v>
      </c>
      <c r="D231" s="1119"/>
      <c r="E231" s="1119"/>
      <c r="F231" s="1119"/>
      <c r="G231" s="1118" t="s">
        <v>1037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812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813</v>
      </c>
      <c r="B233" s="1119"/>
      <c r="C233" s="1118" t="s">
        <v>1067</v>
      </c>
      <c r="D233" s="1119"/>
      <c r="E233" s="1119"/>
      <c r="F233" s="1119"/>
      <c r="G233" s="1118" t="s">
        <v>1067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814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815</v>
      </c>
      <c r="B235" s="1123"/>
      <c r="C235" s="1121" t="s">
        <v>1067</v>
      </c>
      <c r="D235" s="1123"/>
      <c r="E235" s="1123"/>
      <c r="F235" s="1123"/>
      <c r="G235" s="1121" t="s">
        <v>1067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1144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810</v>
      </c>
      <c r="B237" s="1118" t="s">
        <v>1032</v>
      </c>
      <c r="C237" s="1118" t="s">
        <v>1033</v>
      </c>
      <c r="D237" s="1118" t="s">
        <v>1032</v>
      </c>
      <c r="E237" s="1119" t="s">
        <v>1032</v>
      </c>
      <c r="F237" s="1119">
        <v>25</v>
      </c>
      <c r="G237" s="1118" t="s">
        <v>1032</v>
      </c>
      <c r="H237" s="1118" t="s">
        <v>1145</v>
      </c>
      <c r="I237" s="1118" t="s">
        <v>1032</v>
      </c>
      <c r="J237" s="1118" t="s">
        <v>1032</v>
      </c>
      <c r="K237" s="1118" t="s">
        <v>1032</v>
      </c>
      <c r="L237" s="1119"/>
      <c r="M237" s="1119"/>
      <c r="N237" s="1119"/>
      <c r="O237" s="1119"/>
      <c r="P237" s="1119"/>
      <c r="Q237" s="1346"/>
    </row>
    <row r="238" spans="1:23">
      <c r="A238" s="1117" t="s">
        <v>811</v>
      </c>
      <c r="B238" s="1118" t="s">
        <v>1035</v>
      </c>
      <c r="C238" s="1118" t="s">
        <v>894</v>
      </c>
      <c r="D238" s="1118" t="s">
        <v>894</v>
      </c>
      <c r="E238" s="1119" t="s">
        <v>1036</v>
      </c>
      <c r="F238" s="1119" t="s">
        <v>1037</v>
      </c>
      <c r="G238" s="1118" t="s">
        <v>1037</v>
      </c>
      <c r="H238" s="1118" t="s">
        <v>1039</v>
      </c>
      <c r="I238" s="1118" t="s">
        <v>1039</v>
      </c>
      <c r="J238" s="1118" t="s">
        <v>1039</v>
      </c>
      <c r="K238" s="1118" t="s">
        <v>1036</v>
      </c>
      <c r="L238" s="1119"/>
      <c r="M238" s="1119"/>
      <c r="N238" s="1119"/>
      <c r="O238" s="1119"/>
      <c r="P238" s="1119"/>
      <c r="Q238" s="1346"/>
    </row>
    <row r="239" spans="1:23">
      <c r="A239" s="1117" t="s">
        <v>812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813</v>
      </c>
      <c r="B240" s="1118" t="s">
        <v>1043</v>
      </c>
      <c r="C240" s="1118" t="s">
        <v>1043</v>
      </c>
      <c r="D240" s="1118" t="s">
        <v>1043</v>
      </c>
      <c r="E240" s="1119" t="s">
        <v>1043</v>
      </c>
      <c r="F240" s="1119" t="s">
        <v>1043</v>
      </c>
      <c r="G240" s="1118" t="s">
        <v>1043</v>
      </c>
      <c r="H240" s="1118" t="s">
        <v>1146</v>
      </c>
      <c r="I240" s="1118" t="s">
        <v>1042</v>
      </c>
      <c r="J240" s="1118" t="s">
        <v>1085</v>
      </c>
      <c r="K240" s="1118" t="s">
        <v>1043</v>
      </c>
      <c r="L240" s="1119"/>
      <c r="M240" s="1119"/>
      <c r="N240" s="1119"/>
      <c r="O240" s="1119"/>
      <c r="P240" s="1119"/>
      <c r="Q240" s="1346"/>
    </row>
    <row r="241" spans="1:23">
      <c r="A241" s="1117" t="s">
        <v>814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815</v>
      </c>
      <c r="B242" s="1121" t="s">
        <v>1126</v>
      </c>
      <c r="C242" s="1121" t="s">
        <v>1123</v>
      </c>
      <c r="D242" s="1121" t="s">
        <v>1123</v>
      </c>
      <c r="E242" s="1123" t="s">
        <v>1123</v>
      </c>
      <c r="F242" s="1123" t="s">
        <v>1123</v>
      </c>
      <c r="G242" s="1121" t="s">
        <v>1123</v>
      </c>
      <c r="H242" s="1121" t="s">
        <v>1147</v>
      </c>
      <c r="I242" s="1121" t="s">
        <v>1071</v>
      </c>
      <c r="J242" s="1121" t="s">
        <v>1071</v>
      </c>
      <c r="K242" s="1121" t="s">
        <v>1123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1148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810</v>
      </c>
      <c r="B244" s="1118" t="s">
        <v>1049</v>
      </c>
      <c r="C244" s="1118" t="s">
        <v>1149</v>
      </c>
      <c r="D244" s="1118" t="s">
        <v>1149</v>
      </c>
      <c r="E244" s="1119" t="s">
        <v>1049</v>
      </c>
      <c r="F244" s="1119" t="s">
        <v>1049</v>
      </c>
      <c r="G244" s="1118" t="s">
        <v>1049</v>
      </c>
      <c r="H244" s="1118" t="s">
        <v>1049</v>
      </c>
      <c r="I244" s="1118" t="s">
        <v>1049</v>
      </c>
      <c r="J244" s="1118" t="s">
        <v>1049</v>
      </c>
      <c r="K244" s="1118" t="s">
        <v>1049</v>
      </c>
      <c r="L244" s="1119"/>
      <c r="M244" s="1119"/>
      <c r="N244" s="1119"/>
      <c r="O244" s="1119"/>
      <c r="P244" s="1119"/>
      <c r="Q244" s="1346"/>
    </row>
    <row r="245" spans="1:23">
      <c r="A245" s="1117" t="s">
        <v>811</v>
      </c>
      <c r="B245" s="1118" t="s">
        <v>1035</v>
      </c>
      <c r="C245" s="1118" t="s">
        <v>894</v>
      </c>
      <c r="D245" s="1118" t="s">
        <v>894</v>
      </c>
      <c r="E245" s="1119" t="s">
        <v>1036</v>
      </c>
      <c r="F245" s="1119" t="s">
        <v>1037</v>
      </c>
      <c r="G245" s="1118" t="s">
        <v>1037</v>
      </c>
      <c r="H245" s="1118" t="s">
        <v>1039</v>
      </c>
      <c r="I245" s="1118" t="s">
        <v>1039</v>
      </c>
      <c r="J245" s="1118" t="s">
        <v>1039</v>
      </c>
      <c r="K245" s="1118" t="s">
        <v>1036</v>
      </c>
      <c r="L245" s="1119"/>
      <c r="M245" s="1119"/>
      <c r="N245" s="1119"/>
      <c r="O245" s="1119"/>
      <c r="P245" s="1119"/>
      <c r="Q245" s="1346"/>
    </row>
    <row r="246" spans="1:23">
      <c r="A246" s="1117" t="s">
        <v>812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813</v>
      </c>
      <c r="B247" s="1118" t="s">
        <v>1067</v>
      </c>
      <c r="C247" s="1118" t="s">
        <v>1067</v>
      </c>
      <c r="D247" s="1118" t="s">
        <v>1067</v>
      </c>
      <c r="E247" s="1119" t="s">
        <v>1067</v>
      </c>
      <c r="F247" s="1119" t="s">
        <v>1067</v>
      </c>
      <c r="G247" s="1118" t="s">
        <v>1067</v>
      </c>
      <c r="H247" s="1118" t="s">
        <v>1051</v>
      </c>
      <c r="I247" s="1118" t="s">
        <v>1051</v>
      </c>
      <c r="J247" s="1118" t="s">
        <v>1150</v>
      </c>
      <c r="K247" s="1118" t="s">
        <v>1067</v>
      </c>
      <c r="L247" s="1119"/>
      <c r="M247" s="1119"/>
      <c r="N247" s="1119"/>
      <c r="O247" s="1119"/>
      <c r="P247" s="1119"/>
      <c r="Q247" s="1346"/>
    </row>
    <row r="248" spans="1:23">
      <c r="A248" s="1117" t="s">
        <v>814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815</v>
      </c>
      <c r="B249" s="1121" t="s">
        <v>1067</v>
      </c>
      <c r="C249" s="1121" t="s">
        <v>1067</v>
      </c>
      <c r="D249" s="1121" t="s">
        <v>1067</v>
      </c>
      <c r="E249" s="1123" t="s">
        <v>1067</v>
      </c>
      <c r="F249" s="1123" t="s">
        <v>1067</v>
      </c>
      <c r="G249" s="1121" t="s">
        <v>1067</v>
      </c>
      <c r="H249" s="1121" t="s">
        <v>1054</v>
      </c>
      <c r="I249" s="1121" t="s">
        <v>1054</v>
      </c>
      <c r="J249" s="1121" t="s">
        <v>1151</v>
      </c>
      <c r="K249" s="1121" t="s">
        <v>1067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1152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810</v>
      </c>
      <c r="B251" s="1118" t="s">
        <v>1049</v>
      </c>
      <c r="C251" s="1118" t="s">
        <v>1102</v>
      </c>
      <c r="D251" s="1118" t="s">
        <v>1049</v>
      </c>
      <c r="E251" s="1119" t="s">
        <v>1049</v>
      </c>
      <c r="F251" s="1119" t="s">
        <v>1049</v>
      </c>
      <c r="G251" s="1118" t="s">
        <v>1049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811</v>
      </c>
      <c r="B252" s="1118" t="s">
        <v>1035</v>
      </c>
      <c r="C252" s="1118" t="s">
        <v>894</v>
      </c>
      <c r="D252" s="1118" t="s">
        <v>894</v>
      </c>
      <c r="E252" s="1119" t="s">
        <v>1036</v>
      </c>
      <c r="F252" s="1119" t="s">
        <v>1037</v>
      </c>
      <c r="G252" s="1118" t="s">
        <v>1037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812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813</v>
      </c>
      <c r="B254" s="1118" t="s">
        <v>1067</v>
      </c>
      <c r="C254" s="1118" t="s">
        <v>1067</v>
      </c>
      <c r="D254" s="1118" t="s">
        <v>1067</v>
      </c>
      <c r="E254" s="1119" t="s">
        <v>1067</v>
      </c>
      <c r="F254" s="1119" t="s">
        <v>1067</v>
      </c>
      <c r="G254" s="1119" t="s">
        <v>1067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814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815</v>
      </c>
      <c r="B256" s="1121" t="s">
        <v>1067</v>
      </c>
      <c r="C256" s="1121" t="s">
        <v>1067</v>
      </c>
      <c r="D256" s="1121" t="s">
        <v>1067</v>
      </c>
      <c r="E256" s="1123" t="s">
        <v>1067</v>
      </c>
      <c r="F256" s="1123" t="s">
        <v>1067</v>
      </c>
      <c r="G256" s="1123" t="s">
        <v>1067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824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825</v>
      </c>
      <c r="B258" s="1118" t="s">
        <v>1153</v>
      </c>
      <c r="C258" s="1118" t="s">
        <v>1154</v>
      </c>
      <c r="D258" s="1118" t="s">
        <v>1155</v>
      </c>
      <c r="E258" s="1118" t="s">
        <v>1156</v>
      </c>
      <c r="F258" s="1118" t="s">
        <v>1157</v>
      </c>
      <c r="G258" s="1118" t="s">
        <v>1158</v>
      </c>
      <c r="H258" s="1118" t="s">
        <v>1158</v>
      </c>
      <c r="I258" s="1118" t="s">
        <v>1159</v>
      </c>
      <c r="J258" s="1118" t="s">
        <v>1160</v>
      </c>
      <c r="K258" s="1118" t="s">
        <v>1161</v>
      </c>
      <c r="L258" s="1118"/>
      <c r="M258" s="1118"/>
      <c r="N258" s="1118"/>
      <c r="O258" s="1118"/>
      <c r="P258" s="1118"/>
      <c r="Q258" s="1344"/>
    </row>
    <row r="259" spans="1:23">
      <c r="A259" s="1127" t="s">
        <v>826</v>
      </c>
      <c r="B259" s="1118" t="s">
        <v>827</v>
      </c>
      <c r="C259" s="1118" t="s">
        <v>828</v>
      </c>
      <c r="D259" s="1119" t="s">
        <v>829</v>
      </c>
      <c r="E259" s="1118" t="s">
        <v>828</v>
      </c>
      <c r="F259" s="1119" t="s">
        <v>830</v>
      </c>
      <c r="G259" s="1118" t="s">
        <v>831</v>
      </c>
      <c r="H259" s="1118" t="s">
        <v>832</v>
      </c>
      <c r="I259" s="1118" t="s">
        <v>833</v>
      </c>
      <c r="J259" s="1118" t="s">
        <v>828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834</v>
      </c>
      <c r="B260" s="1119" t="s">
        <v>835</v>
      </c>
      <c r="C260" s="1119" t="s">
        <v>836</v>
      </c>
      <c r="D260" s="1119" t="s">
        <v>836</v>
      </c>
      <c r="E260" s="1118" t="s">
        <v>837</v>
      </c>
      <c r="F260" s="1119" t="s">
        <v>838</v>
      </c>
      <c r="G260" s="1118" t="s">
        <v>839</v>
      </c>
      <c r="H260" s="1118" t="s">
        <v>840</v>
      </c>
      <c r="I260" s="1118" t="s">
        <v>840</v>
      </c>
      <c r="J260" s="1118" t="s">
        <v>840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841</v>
      </c>
      <c r="B261" s="1123" t="s">
        <v>840</v>
      </c>
      <c r="C261" s="1123" t="s">
        <v>842</v>
      </c>
      <c r="D261" s="1123" t="s">
        <v>843</v>
      </c>
      <c r="E261" s="1121" t="s">
        <v>844</v>
      </c>
      <c r="F261" s="1123" t="s">
        <v>845</v>
      </c>
      <c r="G261" s="1121" t="s">
        <v>846</v>
      </c>
      <c r="H261" s="1121" t="s">
        <v>847</v>
      </c>
      <c r="I261" s="1123" t="s">
        <v>847</v>
      </c>
      <c r="J261" s="1123" t="s">
        <v>837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808</v>
      </c>
      <c r="B1" s="1115" t="s">
        <v>893</v>
      </c>
      <c r="C1" s="1115" t="s">
        <v>895</v>
      </c>
      <c r="D1" s="1115" t="s">
        <v>1023</v>
      </c>
      <c r="E1" s="1115" t="s">
        <v>896</v>
      </c>
      <c r="F1" s="1115" t="s">
        <v>957</v>
      </c>
      <c r="G1" s="1115" t="s">
        <v>1024</v>
      </c>
      <c r="H1" s="1115" t="s">
        <v>1026</v>
      </c>
      <c r="I1" s="1115" t="s">
        <v>1162</v>
      </c>
      <c r="J1" s="1115" t="s">
        <v>1027</v>
      </c>
      <c r="K1" s="1115" t="s">
        <v>1028</v>
      </c>
    </row>
    <row r="2" spans="1:11" ht="13" thickBot="1">
      <c r="A2" s="1129" t="s">
        <v>1163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848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849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850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851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852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853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849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854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855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852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856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849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854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855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852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857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849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854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855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852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858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849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854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855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852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859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849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854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855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852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860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849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854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855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852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1164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849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854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855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852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861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849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854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855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852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861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849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854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855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852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861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849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854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855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852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861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849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854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855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852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861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849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854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855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852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861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849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854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855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852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862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863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864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865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866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867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868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869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870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871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865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866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867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868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869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870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872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865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866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867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868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869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870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873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865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866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867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868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869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870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874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875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876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870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877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875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876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870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878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875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876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870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879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875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876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870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870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880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803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881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882</v>
      </c>
      <c r="C6" s="1287" t="s">
        <v>933</v>
      </c>
      <c r="D6" s="1287" t="s">
        <v>893</v>
      </c>
      <c r="E6" s="1287" t="s">
        <v>934</v>
      </c>
      <c r="F6" s="1287" t="s">
        <v>935</v>
      </c>
      <c r="G6" s="1287" t="s">
        <v>896</v>
      </c>
      <c r="H6" s="1287" t="s">
        <v>897</v>
      </c>
      <c r="I6" s="1287" t="s">
        <v>936</v>
      </c>
      <c r="J6" s="1287" t="s">
        <v>937</v>
      </c>
      <c r="K6" s="1287" t="s">
        <v>927</v>
      </c>
      <c r="L6" s="1287" t="s">
        <v>938</v>
      </c>
      <c r="M6" s="1287" t="s">
        <v>924</v>
      </c>
      <c r="O6" s="1288" t="s">
        <v>883</v>
      </c>
    </row>
    <row r="7" spans="2:15" s="1285" customFormat="1" ht="12" customHeight="1">
      <c r="B7" s="1289">
        <v>2015</v>
      </c>
      <c r="C7" s="1289" t="s">
        <v>939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940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939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940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939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940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939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940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939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940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939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940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884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941</v>
      </c>
      <c r="E21" s="1149" t="s">
        <v>941</v>
      </c>
      <c r="F21" s="1149" t="s">
        <v>942</v>
      </c>
      <c r="G21" s="1149" t="s">
        <v>943</v>
      </c>
      <c r="H21" s="1149" t="s">
        <v>944</v>
      </c>
      <c r="I21" s="1149" t="s">
        <v>944</v>
      </c>
      <c r="J21" s="1150" t="s">
        <v>941</v>
      </c>
      <c r="K21" s="1149" t="s">
        <v>944</v>
      </c>
      <c r="L21" s="1150" t="s">
        <v>941</v>
      </c>
      <c r="M21" s="1149" t="s">
        <v>941</v>
      </c>
    </row>
    <row r="22" spans="2:15">
      <c r="B22" s="1151">
        <v>2</v>
      </c>
      <c r="C22" s="1297"/>
      <c r="D22" s="1152" t="s">
        <v>944</v>
      </c>
      <c r="E22" s="1152" t="s">
        <v>944</v>
      </c>
      <c r="F22" s="1152" t="s">
        <v>944</v>
      </c>
      <c r="G22" s="1152" t="s">
        <v>945</v>
      </c>
      <c r="H22" s="1152" t="s">
        <v>941</v>
      </c>
      <c r="I22" s="1152" t="s">
        <v>942</v>
      </c>
      <c r="J22" s="1152" t="s">
        <v>942</v>
      </c>
      <c r="K22" s="1152" t="s">
        <v>941</v>
      </c>
      <c r="L22" s="1152" t="s">
        <v>944</v>
      </c>
      <c r="M22" s="1152" t="s">
        <v>946</v>
      </c>
    </row>
    <row r="23" spans="2:15" ht="13" thickBot="1">
      <c r="B23" s="1153">
        <v>3</v>
      </c>
      <c r="C23" s="1298"/>
      <c r="D23" s="1122"/>
      <c r="E23" s="1122"/>
      <c r="F23" s="1122" t="s">
        <v>941</v>
      </c>
      <c r="G23" s="1122" t="s">
        <v>944</v>
      </c>
      <c r="H23" s="1144"/>
      <c r="I23" s="1122"/>
      <c r="J23" s="1144" t="s">
        <v>944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885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945</v>
      </c>
      <c r="E26" s="1149" t="s">
        <v>945</v>
      </c>
      <c r="F26" s="1149" t="s">
        <v>945</v>
      </c>
      <c r="G26" s="1149" t="s">
        <v>947</v>
      </c>
      <c r="H26" s="1149" t="s">
        <v>947</v>
      </c>
      <c r="I26" s="1149" t="s">
        <v>945</v>
      </c>
      <c r="J26" s="1150" t="s">
        <v>948</v>
      </c>
      <c r="K26" s="1149" t="s">
        <v>949</v>
      </c>
      <c r="L26" s="1150" t="s">
        <v>949</v>
      </c>
      <c r="M26" s="1149" t="s">
        <v>949</v>
      </c>
    </row>
    <row r="27" spans="2:15">
      <c r="B27" s="1151">
        <v>2</v>
      </c>
      <c r="C27" s="1297"/>
      <c r="D27" s="1152" t="s">
        <v>947</v>
      </c>
      <c r="E27" s="1152" t="s">
        <v>947</v>
      </c>
      <c r="F27" s="1152"/>
      <c r="G27" s="1152"/>
      <c r="H27" s="1152"/>
      <c r="I27" s="1152"/>
      <c r="J27" s="1152" t="s">
        <v>950</v>
      </c>
      <c r="K27" s="1152"/>
      <c r="L27" s="1152"/>
      <c r="M27" s="1152" t="s">
        <v>947</v>
      </c>
    </row>
    <row r="28" spans="2:15" ht="13" thickBot="1">
      <c r="B28" s="1153">
        <v>3</v>
      </c>
      <c r="C28" s="1298"/>
      <c r="D28" s="1122" t="s">
        <v>942</v>
      </c>
      <c r="E28" s="1122" t="s">
        <v>942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886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951</v>
      </c>
      <c r="B3" s="1305" t="s">
        <v>919</v>
      </c>
      <c r="C3" s="1305" t="s">
        <v>920</v>
      </c>
      <c r="D3" s="1306" t="s">
        <v>920</v>
      </c>
      <c r="E3" s="1305" t="s">
        <v>921</v>
      </c>
      <c r="F3" s="1305" t="s">
        <v>921</v>
      </c>
      <c r="G3" s="1305" t="s">
        <v>921</v>
      </c>
      <c r="H3" s="1305" t="s">
        <v>921</v>
      </c>
      <c r="I3" s="1305" t="s">
        <v>921</v>
      </c>
      <c r="J3" s="1305" t="s">
        <v>921</v>
      </c>
      <c r="K3" s="1305" t="s">
        <v>921</v>
      </c>
    </row>
    <row r="4" spans="1:11" ht="13">
      <c r="A4" s="1321" t="s">
        <v>953</v>
      </c>
      <c r="B4" s="1305" t="s">
        <v>892</v>
      </c>
      <c r="C4" s="1305" t="s">
        <v>894</v>
      </c>
      <c r="D4" s="1305" t="s">
        <v>894</v>
      </c>
      <c r="E4" s="1305" t="s">
        <v>898</v>
      </c>
      <c r="F4" s="1305" t="s">
        <v>898</v>
      </c>
      <c r="G4" s="1305" t="s">
        <v>898</v>
      </c>
      <c r="H4" s="1305" t="s">
        <v>899</v>
      </c>
      <c r="I4" s="1305" t="s">
        <v>899</v>
      </c>
      <c r="J4" s="1305" t="s">
        <v>899</v>
      </c>
      <c r="K4" s="1305" t="s">
        <v>899</v>
      </c>
    </row>
    <row r="5" spans="1:11" ht="37" thickBot="1">
      <c r="A5" s="1322" t="s">
        <v>808</v>
      </c>
      <c r="B5" s="1323" t="s">
        <v>998</v>
      </c>
      <c r="C5" s="1323" t="s">
        <v>934</v>
      </c>
      <c r="D5" s="1323" t="s">
        <v>935</v>
      </c>
      <c r="E5" s="1323" t="s">
        <v>896</v>
      </c>
      <c r="F5" s="1323" t="s">
        <v>897</v>
      </c>
      <c r="G5" s="1323" t="s">
        <v>925</v>
      </c>
      <c r="H5" s="1323" t="s">
        <v>937</v>
      </c>
      <c r="I5" s="1323" t="s">
        <v>927</v>
      </c>
      <c r="J5" s="1323" t="s">
        <v>999</v>
      </c>
      <c r="K5" s="1323" t="s">
        <v>924</v>
      </c>
    </row>
    <row r="6" spans="1:11" ht="13" thickBot="1">
      <c r="A6" s="1320" t="s">
        <v>887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1000</v>
      </c>
      <c r="C7" s="1314" t="s">
        <v>1001</v>
      </c>
      <c r="D7" s="1314" t="s">
        <v>1002</v>
      </c>
      <c r="E7" s="1314" t="s">
        <v>1001</v>
      </c>
      <c r="F7" s="1155"/>
      <c r="G7" s="1314" t="s">
        <v>1003</v>
      </c>
      <c r="H7" s="1314" t="s">
        <v>1004</v>
      </c>
      <c r="I7" s="1155"/>
      <c r="J7" s="1155"/>
      <c r="K7" s="1155"/>
    </row>
    <row r="8" spans="1:11" ht="49" thickBot="1">
      <c r="A8" s="1117"/>
      <c r="B8" s="1155" t="s">
        <v>1005</v>
      </c>
      <c r="C8" s="1314" t="s">
        <v>1006</v>
      </c>
      <c r="D8" s="1317" t="s">
        <v>1007</v>
      </c>
      <c r="E8" s="1314" t="s">
        <v>1006</v>
      </c>
      <c r="F8" s="1118"/>
      <c r="G8" s="1325" t="s">
        <v>1008</v>
      </c>
      <c r="H8" s="1155" t="s">
        <v>1009</v>
      </c>
      <c r="I8" s="1118"/>
      <c r="J8" s="1118"/>
      <c r="K8" s="1118"/>
    </row>
    <row r="9" spans="1:11" ht="60">
      <c r="A9" s="1117"/>
      <c r="B9" s="1326" t="s">
        <v>1010</v>
      </c>
      <c r="C9" s="1314" t="s">
        <v>1006</v>
      </c>
      <c r="D9" s="1118" t="s">
        <v>1010</v>
      </c>
      <c r="E9" s="1317" t="s">
        <v>1011</v>
      </c>
      <c r="F9" s="1118"/>
      <c r="G9" s="1119"/>
      <c r="H9" s="1155" t="s">
        <v>1010</v>
      </c>
      <c r="I9" s="1118"/>
      <c r="J9" s="1118"/>
      <c r="K9" s="1118"/>
    </row>
    <row r="10" spans="1:11" ht="48">
      <c r="A10" s="1117"/>
      <c r="B10" s="1325" t="s">
        <v>1008</v>
      </c>
      <c r="C10" s="1317" t="s">
        <v>1011</v>
      </c>
      <c r="D10" s="1317" t="s">
        <v>1012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1013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888</v>
      </c>
      <c r="B14" s="1324" t="s">
        <v>1000</v>
      </c>
      <c r="C14" s="1314" t="s">
        <v>1001</v>
      </c>
      <c r="D14" s="1324" t="s">
        <v>1000</v>
      </c>
      <c r="E14" s="1324" t="s">
        <v>1000</v>
      </c>
      <c r="F14" s="1154"/>
      <c r="G14" s="1155" t="s">
        <v>1014</v>
      </c>
      <c r="H14" s="1314" t="s">
        <v>1004</v>
      </c>
      <c r="I14" s="1325" t="s">
        <v>1015</v>
      </c>
      <c r="J14" s="1154"/>
      <c r="K14" s="1154"/>
    </row>
    <row r="15" spans="1:11" ht="24">
      <c r="A15" s="1117"/>
      <c r="B15" s="1157" t="s">
        <v>1015</v>
      </c>
      <c r="C15" s="1119"/>
      <c r="D15" s="1325" t="s">
        <v>1015</v>
      </c>
      <c r="E15" s="1119"/>
      <c r="F15" s="1119"/>
      <c r="G15" s="1119"/>
      <c r="H15" s="1317" t="s">
        <v>1016</v>
      </c>
      <c r="I15" s="1314" t="s">
        <v>1004</v>
      </c>
      <c r="J15" s="1119"/>
      <c r="K15" s="1119"/>
    </row>
    <row r="16" spans="1:11" ht="36">
      <c r="A16" s="1159"/>
      <c r="B16" s="1326" t="s">
        <v>1010</v>
      </c>
      <c r="D16" s="1317" t="s">
        <v>1007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1017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1008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1013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1005</v>
      </c>
      <c r="C23" s="1155" t="s">
        <v>1010</v>
      </c>
      <c r="D23" s="1155" t="s">
        <v>1018</v>
      </c>
      <c r="E23" s="1154"/>
      <c r="F23" s="1154"/>
      <c r="G23" s="1314" t="s">
        <v>1003</v>
      </c>
      <c r="H23" s="1155" t="s">
        <v>1009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1019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1020</v>
      </c>
      <c r="H30" s="1154"/>
      <c r="I30" s="1154"/>
      <c r="J30" s="1154"/>
      <c r="K30" s="1154"/>
    </row>
    <row r="31" spans="1:11" ht="48">
      <c r="A31" s="1116"/>
      <c r="B31" s="1312" t="s">
        <v>1010</v>
      </c>
      <c r="C31" s="1314" t="s">
        <v>1006</v>
      </c>
      <c r="D31" s="1118" t="s">
        <v>1010</v>
      </c>
      <c r="E31" s="1327" t="s">
        <v>1013</v>
      </c>
      <c r="F31" s="1154"/>
      <c r="G31" s="1325" t="s">
        <v>1008</v>
      </c>
      <c r="H31" s="1155" t="s">
        <v>1010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1017</v>
      </c>
      <c r="F32" s="1119"/>
      <c r="G32" s="1317" t="s">
        <v>1019</v>
      </c>
      <c r="H32" s="1119"/>
      <c r="I32" s="1119"/>
      <c r="J32" s="1119"/>
      <c r="K32" s="1119"/>
    </row>
    <row r="33" spans="1:11" ht="48">
      <c r="A33" s="1117"/>
      <c r="B33" s="1149"/>
      <c r="C33" s="1325" t="s">
        <v>1008</v>
      </c>
      <c r="D33" s="1325" t="s">
        <v>1008</v>
      </c>
      <c r="E33" s="1325" t="s">
        <v>1008</v>
      </c>
      <c r="F33" s="1149"/>
      <c r="G33" s="1149" t="s">
        <v>1020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1021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1022</v>
      </c>
      <c r="H37" s="1123"/>
      <c r="I37" s="1123"/>
      <c r="J37" s="1123"/>
      <c r="K37" s="1123"/>
    </row>
    <row r="38" spans="1:11" ht="13" thickBot="1">
      <c r="A38" s="1320" t="s">
        <v>889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1017</v>
      </c>
      <c r="C39" s="1314" t="s">
        <v>1006</v>
      </c>
      <c r="D39" s="1118" t="s">
        <v>1010</v>
      </c>
      <c r="E39" s="1154"/>
      <c r="F39" s="1154"/>
      <c r="G39" s="1314" t="s">
        <v>1021</v>
      </c>
      <c r="H39" s="1155" t="s">
        <v>1010</v>
      </c>
      <c r="I39" s="1154"/>
      <c r="J39" s="1154"/>
      <c r="K39" s="1154"/>
    </row>
    <row r="40" spans="1:11" ht="48">
      <c r="A40" s="1117"/>
      <c r="B40" s="1325" t="s">
        <v>1008</v>
      </c>
      <c r="C40" s="1317" t="s">
        <v>1011</v>
      </c>
      <c r="D40" s="1317" t="s">
        <v>1011</v>
      </c>
      <c r="E40" s="1317" t="s">
        <v>1010</v>
      </c>
      <c r="F40" s="1119"/>
      <c r="G40" s="1317" t="s">
        <v>1022</v>
      </c>
      <c r="H40" s="1119"/>
      <c r="I40" s="1119"/>
      <c r="J40" s="1119"/>
      <c r="K40" s="1119"/>
    </row>
    <row r="41" spans="1:11" ht="60">
      <c r="A41" s="1117"/>
      <c r="B41" s="1315" t="s">
        <v>1013</v>
      </c>
      <c r="C41" s="1149"/>
      <c r="D41" s="1149"/>
      <c r="E41" s="1317" t="s">
        <v>1011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890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951</v>
      </c>
      <c r="B2" s="1305" t="s">
        <v>952</v>
      </c>
      <c r="C2" s="1305" t="s">
        <v>920</v>
      </c>
      <c r="D2" s="1306" t="s">
        <v>920</v>
      </c>
      <c r="E2" s="1305" t="s">
        <v>921</v>
      </c>
      <c r="F2" s="1305" t="s">
        <v>921</v>
      </c>
      <c r="G2" s="1305" t="s">
        <v>921</v>
      </c>
      <c r="H2" s="1305" t="s">
        <v>921</v>
      </c>
      <c r="I2" s="1305" t="s">
        <v>921</v>
      </c>
      <c r="J2" s="1305" t="s">
        <v>921</v>
      </c>
      <c r="K2" s="1305" t="s">
        <v>921</v>
      </c>
    </row>
    <row r="3" spans="1:11">
      <c r="A3" s="1160" t="s">
        <v>953</v>
      </c>
      <c r="B3" s="1305" t="s">
        <v>954</v>
      </c>
      <c r="C3" s="1305" t="s">
        <v>894</v>
      </c>
      <c r="D3" s="1305" t="s">
        <v>894</v>
      </c>
      <c r="E3" s="1305" t="s">
        <v>898</v>
      </c>
      <c r="F3" s="1305" t="s">
        <v>898</v>
      </c>
      <c r="G3" s="1305" t="s">
        <v>898</v>
      </c>
      <c r="H3" s="1305" t="s">
        <v>899</v>
      </c>
      <c r="I3" s="1305" t="s">
        <v>899</v>
      </c>
      <c r="J3" s="1305" t="s">
        <v>899</v>
      </c>
      <c r="K3" s="1305" t="s">
        <v>899</v>
      </c>
    </row>
    <row r="4" spans="1:11" ht="13" thickBot="1">
      <c r="A4" s="1307" t="s">
        <v>808</v>
      </c>
      <c r="B4" s="1308" t="s">
        <v>893</v>
      </c>
      <c r="C4" s="1308" t="s">
        <v>955</v>
      </c>
      <c r="D4" s="1308" t="s">
        <v>923</v>
      </c>
      <c r="E4" s="1308" t="s">
        <v>956</v>
      </c>
      <c r="F4" s="1308" t="s">
        <v>957</v>
      </c>
      <c r="G4" s="1308" t="s">
        <v>958</v>
      </c>
      <c r="H4" s="1308" t="s">
        <v>937</v>
      </c>
      <c r="I4" s="1308" t="s">
        <v>927</v>
      </c>
      <c r="J4" s="1308" t="s">
        <v>938</v>
      </c>
      <c r="K4" s="1309" t="s">
        <v>924</v>
      </c>
    </row>
    <row r="5" spans="1:11" ht="13" thickBot="1">
      <c r="A5" s="1310" t="s">
        <v>887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959</v>
      </c>
      <c r="C6" s="1313" t="s">
        <v>960</v>
      </c>
      <c r="D6" s="1155" t="s">
        <v>961</v>
      </c>
      <c r="E6" s="1314" t="s">
        <v>962</v>
      </c>
      <c r="F6" s="1314" t="s">
        <v>963</v>
      </c>
      <c r="G6" s="1314" t="s">
        <v>964</v>
      </c>
      <c r="H6" s="1314" t="s">
        <v>965</v>
      </c>
      <c r="I6" s="1314" t="s">
        <v>966</v>
      </c>
      <c r="J6" s="1314" t="s">
        <v>967</v>
      </c>
      <c r="K6" s="1314" t="s">
        <v>968</v>
      </c>
    </row>
    <row r="7" spans="1:11" ht="24">
      <c r="A7" s="1159"/>
      <c r="B7" s="1315" t="s">
        <v>969</v>
      </c>
      <c r="C7" s="1316" t="s">
        <v>970</v>
      </c>
      <c r="D7" s="1316" t="s">
        <v>971</v>
      </c>
      <c r="E7" s="1316" t="s">
        <v>972</v>
      </c>
      <c r="F7" s="1149" t="s">
        <v>973</v>
      </c>
      <c r="G7" s="1316" t="s">
        <v>974</v>
      </c>
      <c r="H7" s="1149" t="s">
        <v>975</v>
      </c>
      <c r="I7" s="1149" t="s">
        <v>976</v>
      </c>
      <c r="J7" s="1316" t="s">
        <v>977</v>
      </c>
      <c r="K7" s="1316" t="s">
        <v>978</v>
      </c>
    </row>
    <row r="8" spans="1:11" ht="24">
      <c r="A8" s="1117"/>
      <c r="B8" s="1118" t="s">
        <v>979</v>
      </c>
      <c r="C8" s="1118" t="s">
        <v>980</v>
      </c>
      <c r="D8" s="1118" t="s">
        <v>973</v>
      </c>
      <c r="E8" s="1317" t="s">
        <v>981</v>
      </c>
      <c r="F8" s="1317" t="s">
        <v>982</v>
      </c>
      <c r="G8" s="1316" t="s">
        <v>983</v>
      </c>
      <c r="H8" s="1118" t="s">
        <v>984</v>
      </c>
      <c r="I8" s="1317" t="s">
        <v>985</v>
      </c>
      <c r="J8" s="1317" t="s">
        <v>986</v>
      </c>
      <c r="K8" s="1317" t="s">
        <v>987</v>
      </c>
    </row>
    <row r="9" spans="1:11" ht="36">
      <c r="A9" s="1117"/>
      <c r="B9" s="1318" t="s">
        <v>988</v>
      </c>
      <c r="C9" s="1118" t="s">
        <v>973</v>
      </c>
      <c r="D9" s="1118"/>
      <c r="E9" s="1118" t="s">
        <v>989</v>
      </c>
      <c r="F9" s="1158"/>
      <c r="G9" s="1118"/>
      <c r="H9" s="1319" t="s">
        <v>990</v>
      </c>
      <c r="I9" s="1157"/>
      <c r="J9" s="1158"/>
      <c r="K9" s="1319" t="s">
        <v>991</v>
      </c>
    </row>
    <row r="10" spans="1:11">
      <c r="A10" s="1117"/>
      <c r="B10" s="1118" t="s">
        <v>973</v>
      </c>
      <c r="C10" s="1118" t="s">
        <v>973</v>
      </c>
      <c r="D10" s="1118"/>
      <c r="E10" s="1118" t="s">
        <v>992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993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994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888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959</v>
      </c>
      <c r="C14" s="1313" t="s">
        <v>960</v>
      </c>
      <c r="D14" s="1155" t="s">
        <v>961</v>
      </c>
      <c r="E14" s="1314" t="s">
        <v>962</v>
      </c>
      <c r="F14" s="1314" t="s">
        <v>963</v>
      </c>
      <c r="G14" s="1314" t="s">
        <v>964</v>
      </c>
      <c r="H14" s="1314" t="s">
        <v>965</v>
      </c>
      <c r="I14" s="1314" t="s">
        <v>966</v>
      </c>
      <c r="J14" s="1314" t="s">
        <v>967</v>
      </c>
      <c r="K14" s="1314" t="s">
        <v>968</v>
      </c>
    </row>
    <row r="15" spans="1:11" ht="24">
      <c r="A15" s="1159"/>
      <c r="B15" s="1315" t="s">
        <v>969</v>
      </c>
      <c r="C15" s="1316" t="s">
        <v>970</v>
      </c>
      <c r="D15" s="1316" t="s">
        <v>971</v>
      </c>
      <c r="E15" s="1316" t="s">
        <v>972</v>
      </c>
      <c r="F15" s="1149" t="s">
        <v>973</v>
      </c>
      <c r="G15" s="1316" t="s">
        <v>974</v>
      </c>
      <c r="H15" s="1149" t="s">
        <v>975</v>
      </c>
      <c r="I15" s="1149" t="s">
        <v>976</v>
      </c>
      <c r="J15" s="1316" t="s">
        <v>977</v>
      </c>
      <c r="K15" s="1316" t="s">
        <v>978</v>
      </c>
    </row>
    <row r="16" spans="1:11" ht="24">
      <c r="A16" s="1117"/>
      <c r="B16" s="1118" t="s">
        <v>979</v>
      </c>
      <c r="C16" s="1118" t="s">
        <v>980</v>
      </c>
      <c r="D16" s="1118" t="s">
        <v>973</v>
      </c>
      <c r="E16" s="1317" t="s">
        <v>981</v>
      </c>
      <c r="F16" s="1317" t="s">
        <v>982</v>
      </c>
      <c r="G16" s="1316" t="s">
        <v>983</v>
      </c>
      <c r="H16" s="1118" t="s">
        <v>984</v>
      </c>
      <c r="I16" s="1317" t="s">
        <v>985</v>
      </c>
      <c r="J16" s="1317" t="s">
        <v>986</v>
      </c>
      <c r="K16" s="1317" t="s">
        <v>987</v>
      </c>
    </row>
    <row r="17" spans="1:11" ht="36">
      <c r="A17" s="1117"/>
      <c r="B17" s="1318" t="s">
        <v>988</v>
      </c>
      <c r="C17" s="1118" t="s">
        <v>973</v>
      </c>
      <c r="D17" s="1119"/>
      <c r="E17" s="1118" t="s">
        <v>989</v>
      </c>
      <c r="F17" s="1118"/>
      <c r="G17" s="1119"/>
      <c r="H17" s="1319" t="s">
        <v>990</v>
      </c>
      <c r="I17" s="1157"/>
      <c r="J17" s="1118"/>
      <c r="K17" s="1319" t="s">
        <v>991</v>
      </c>
    </row>
    <row r="18" spans="1:11">
      <c r="A18" s="1117"/>
      <c r="B18" s="1118" t="s">
        <v>973</v>
      </c>
      <c r="C18" s="1119"/>
      <c r="D18" s="1119"/>
      <c r="E18" s="1118" t="s">
        <v>992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993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994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959</v>
      </c>
      <c r="C22" s="1313" t="s">
        <v>960</v>
      </c>
      <c r="D22" s="1155" t="s">
        <v>961</v>
      </c>
      <c r="E22" s="1314" t="s">
        <v>962</v>
      </c>
      <c r="F22" s="1314" t="s">
        <v>963</v>
      </c>
      <c r="G22" s="1314" t="s">
        <v>964</v>
      </c>
      <c r="H22" s="1314" t="s">
        <v>965</v>
      </c>
      <c r="I22" s="1314" t="s">
        <v>966</v>
      </c>
      <c r="J22" s="1314" t="s">
        <v>967</v>
      </c>
      <c r="K22" s="1314" t="s">
        <v>968</v>
      </c>
    </row>
    <row r="23" spans="1:11" ht="24">
      <c r="A23" s="1149"/>
      <c r="B23" s="1315" t="s">
        <v>969</v>
      </c>
      <c r="C23" s="1316" t="s">
        <v>970</v>
      </c>
      <c r="D23" s="1316" t="s">
        <v>971</v>
      </c>
      <c r="E23" s="1316" t="s">
        <v>972</v>
      </c>
      <c r="F23" s="1149" t="s">
        <v>973</v>
      </c>
      <c r="G23" s="1316" t="s">
        <v>974</v>
      </c>
      <c r="H23" s="1149" t="s">
        <v>975</v>
      </c>
      <c r="I23" s="1149" t="s">
        <v>976</v>
      </c>
      <c r="J23" s="1316" t="s">
        <v>977</v>
      </c>
      <c r="K23" s="1316" t="s">
        <v>978</v>
      </c>
    </row>
    <row r="24" spans="1:11" ht="24">
      <c r="A24" s="1149"/>
      <c r="B24" s="1118" t="s">
        <v>979</v>
      </c>
      <c r="C24" s="1118" t="s">
        <v>980</v>
      </c>
      <c r="D24" s="1118" t="s">
        <v>973</v>
      </c>
      <c r="E24" s="1317" t="s">
        <v>981</v>
      </c>
      <c r="F24" s="1317" t="s">
        <v>982</v>
      </c>
      <c r="G24" s="1316" t="s">
        <v>983</v>
      </c>
      <c r="H24" s="1118" t="s">
        <v>984</v>
      </c>
      <c r="I24" s="1317" t="s">
        <v>985</v>
      </c>
      <c r="J24" s="1317" t="s">
        <v>986</v>
      </c>
      <c r="K24" s="1317" t="s">
        <v>987</v>
      </c>
    </row>
    <row r="25" spans="1:11" ht="36">
      <c r="A25" s="1118"/>
      <c r="B25" s="1318" t="s">
        <v>988</v>
      </c>
      <c r="C25" s="1118" t="s">
        <v>973</v>
      </c>
      <c r="D25" s="1118"/>
      <c r="E25" s="1118" t="s">
        <v>989</v>
      </c>
      <c r="F25" s="1118"/>
      <c r="G25" s="1118"/>
      <c r="H25" s="1319" t="s">
        <v>990</v>
      </c>
      <c r="I25" s="1157"/>
      <c r="J25" s="1118"/>
      <c r="K25" s="1319" t="s">
        <v>991</v>
      </c>
    </row>
    <row r="26" spans="1:11">
      <c r="A26" s="1160"/>
      <c r="B26" s="1118" t="s">
        <v>973</v>
      </c>
      <c r="C26" s="1152"/>
      <c r="D26" s="1152"/>
      <c r="E26" s="1118" t="s">
        <v>992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993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994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959</v>
      </c>
      <c r="C30" s="1313" t="s">
        <v>960</v>
      </c>
      <c r="D30" s="1155" t="s">
        <v>961</v>
      </c>
      <c r="E30" s="1314" t="s">
        <v>962</v>
      </c>
      <c r="F30" s="1314" t="s">
        <v>963</v>
      </c>
      <c r="G30" s="1314" t="s">
        <v>964</v>
      </c>
      <c r="H30" s="1314" t="s">
        <v>965</v>
      </c>
      <c r="I30" s="1314" t="s">
        <v>966</v>
      </c>
      <c r="J30" s="1314" t="s">
        <v>967</v>
      </c>
      <c r="K30" s="1314" t="s">
        <v>968</v>
      </c>
    </row>
    <row r="31" spans="1:11" ht="24">
      <c r="A31" s="1159"/>
      <c r="B31" s="1315" t="s">
        <v>969</v>
      </c>
      <c r="C31" s="1316" t="s">
        <v>970</v>
      </c>
      <c r="D31" s="1316" t="s">
        <v>971</v>
      </c>
      <c r="E31" s="1316" t="s">
        <v>972</v>
      </c>
      <c r="F31" s="1149" t="s">
        <v>973</v>
      </c>
      <c r="G31" s="1316" t="s">
        <v>995</v>
      </c>
      <c r="H31" s="1149" t="s">
        <v>975</v>
      </c>
      <c r="I31" s="1149" t="s">
        <v>976</v>
      </c>
      <c r="J31" s="1316" t="s">
        <v>996</v>
      </c>
      <c r="K31" s="1316" t="s">
        <v>978</v>
      </c>
    </row>
    <row r="32" spans="1:11" ht="24">
      <c r="A32" s="1159"/>
      <c r="B32" s="1118" t="s">
        <v>979</v>
      </c>
      <c r="C32" s="1118" t="s">
        <v>980</v>
      </c>
      <c r="D32" s="1118" t="s">
        <v>973</v>
      </c>
      <c r="E32" s="1317" t="s">
        <v>981</v>
      </c>
      <c r="F32" s="1317" t="s">
        <v>982</v>
      </c>
      <c r="G32" s="1316" t="s">
        <v>983</v>
      </c>
      <c r="H32" s="1118" t="s">
        <v>984</v>
      </c>
      <c r="I32" s="1317" t="s">
        <v>985</v>
      </c>
      <c r="J32" s="1317" t="s">
        <v>986</v>
      </c>
      <c r="K32" s="1317" t="s">
        <v>987</v>
      </c>
    </row>
    <row r="33" spans="1:11" ht="36">
      <c r="A33" s="1159"/>
      <c r="B33" s="1318" t="s">
        <v>988</v>
      </c>
      <c r="C33" s="1118" t="s">
        <v>973</v>
      </c>
      <c r="D33" s="1118"/>
      <c r="E33" s="1118" t="s">
        <v>989</v>
      </c>
      <c r="F33" s="1149"/>
      <c r="G33" s="1149"/>
      <c r="H33" s="1319" t="s">
        <v>990</v>
      </c>
      <c r="I33" s="1157"/>
      <c r="J33" s="1149"/>
      <c r="K33" s="1319" t="s">
        <v>991</v>
      </c>
    </row>
    <row r="34" spans="1:11">
      <c r="A34" s="1117"/>
      <c r="B34" s="1118" t="s">
        <v>973</v>
      </c>
      <c r="C34" s="1118"/>
      <c r="D34" s="1118"/>
      <c r="E34" s="1118" t="s">
        <v>992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993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994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889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959</v>
      </c>
      <c r="C38" s="1313" t="s">
        <v>960</v>
      </c>
      <c r="D38" s="1155" t="s">
        <v>961</v>
      </c>
      <c r="E38" s="1314" t="s">
        <v>962</v>
      </c>
      <c r="F38" s="1314" t="s">
        <v>963</v>
      </c>
      <c r="G38" s="1314" t="s">
        <v>964</v>
      </c>
      <c r="H38" s="1314" t="s">
        <v>965</v>
      </c>
      <c r="I38" s="1314" t="s">
        <v>966</v>
      </c>
      <c r="J38" s="1314" t="s">
        <v>967</v>
      </c>
      <c r="K38" s="1314" t="s">
        <v>968</v>
      </c>
    </row>
    <row r="39" spans="1:11" ht="24">
      <c r="A39" s="1159"/>
      <c r="B39" s="1315" t="s">
        <v>969</v>
      </c>
      <c r="C39" s="1316" t="s">
        <v>970</v>
      </c>
      <c r="D39" s="1316" t="s">
        <v>971</v>
      </c>
      <c r="E39" s="1316" t="s">
        <v>972</v>
      </c>
      <c r="F39" s="1149" t="s">
        <v>973</v>
      </c>
      <c r="G39" s="1316" t="s">
        <v>995</v>
      </c>
      <c r="H39" s="1149" t="s">
        <v>975</v>
      </c>
      <c r="I39" s="1149" t="s">
        <v>976</v>
      </c>
      <c r="J39" s="1316" t="s">
        <v>997</v>
      </c>
      <c r="K39" s="1316" t="s">
        <v>978</v>
      </c>
    </row>
    <row r="40" spans="1:11" ht="24">
      <c r="A40" s="1159"/>
      <c r="B40" s="1118" t="s">
        <v>979</v>
      </c>
      <c r="C40" s="1118" t="s">
        <v>980</v>
      </c>
      <c r="D40" s="1118" t="s">
        <v>973</v>
      </c>
      <c r="E40" s="1317" t="s">
        <v>981</v>
      </c>
      <c r="F40" s="1317" t="s">
        <v>982</v>
      </c>
      <c r="G40" s="1316" t="s">
        <v>983</v>
      </c>
      <c r="H40" s="1118" t="s">
        <v>984</v>
      </c>
      <c r="I40" s="1317" t="s">
        <v>985</v>
      </c>
      <c r="J40" s="1317" t="s">
        <v>986</v>
      </c>
      <c r="K40" s="1317" t="s">
        <v>987</v>
      </c>
    </row>
    <row r="41" spans="1:11" ht="36">
      <c r="A41" s="1117"/>
      <c r="B41" s="1318" t="s">
        <v>988</v>
      </c>
      <c r="C41" s="1118" t="s">
        <v>973</v>
      </c>
      <c r="D41" s="1118"/>
      <c r="E41" s="1118" t="s">
        <v>989</v>
      </c>
      <c r="F41" s="1119"/>
      <c r="G41" s="1149"/>
      <c r="H41" s="1319" t="s">
        <v>990</v>
      </c>
      <c r="I41" s="1157"/>
      <c r="J41" s="1119"/>
      <c r="K41" s="1319" t="s">
        <v>991</v>
      </c>
    </row>
    <row r="42" spans="1:11">
      <c r="A42" s="1156"/>
      <c r="B42" s="1118" t="s">
        <v>973</v>
      </c>
      <c r="C42" s="1157"/>
      <c r="D42" s="1118"/>
      <c r="E42" s="1118" t="s">
        <v>992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993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994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2016-05-14T12:44:59Z</dcterms:modified>
  <cp:category/>
</cp:coreProperties>
</file>