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880" yWindow="880" windowWidth="15240" windowHeight="1598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78" i="1" l="1"/>
  <c r="AD79" i="1"/>
  <c r="AD75" i="1"/>
  <c r="AD76" i="1"/>
  <c r="AD72" i="1"/>
  <c r="AD73" i="1"/>
  <c r="AD69" i="1"/>
  <c r="AD70" i="1"/>
  <c r="AD66" i="1"/>
  <c r="AD67" i="1"/>
  <c r="AD63" i="1"/>
  <c r="AD64" i="1"/>
  <c r="AD60" i="1"/>
  <c r="AD61" i="1"/>
  <c r="AD57" i="1"/>
  <c r="AD58" i="1"/>
  <c r="AD54" i="1"/>
  <c r="AD55" i="1"/>
  <c r="AD51" i="1"/>
  <c r="AD52" i="1"/>
  <c r="AD48" i="1"/>
  <c r="AD49" i="1"/>
  <c r="AD45" i="1"/>
  <c r="AD46" i="1"/>
  <c r="AD42" i="1"/>
  <c r="AD43" i="1"/>
  <c r="AD39" i="1"/>
  <c r="AD40" i="1"/>
  <c r="AD36" i="1"/>
  <c r="AD37" i="1"/>
  <c r="AD33" i="1"/>
  <c r="AD34" i="1"/>
  <c r="AD31" i="1"/>
  <c r="AD30" i="1"/>
  <c r="AD80" i="1"/>
  <c r="AD24" i="1"/>
  <c r="AD22" i="1"/>
  <c r="AD23" i="1"/>
  <c r="AD20" i="1"/>
  <c r="AD21" i="1"/>
  <c r="AD18" i="1"/>
  <c r="AD19" i="1"/>
  <c r="AD16" i="1"/>
  <c r="AD17" i="1"/>
  <c r="AD14" i="1"/>
  <c r="AD15" i="1"/>
  <c r="AD12" i="1"/>
  <c r="AD13" i="1"/>
  <c r="AD10" i="1"/>
  <c r="AD11" i="1"/>
  <c r="AD8" i="1"/>
  <c r="AD9" i="1"/>
  <c r="AD6" i="1"/>
  <c r="AD7" i="1"/>
  <c r="AD4" i="1"/>
  <c r="AD5" i="1"/>
  <c r="T43" i="1"/>
  <c r="T41" i="1"/>
  <c r="T39" i="1"/>
  <c r="T37" i="1"/>
  <c r="T35" i="1"/>
  <c r="T33" i="1"/>
  <c r="T31" i="1"/>
  <c r="T45" i="1"/>
  <c r="T44" i="1"/>
  <c r="T42" i="1"/>
  <c r="T40" i="1"/>
  <c r="T38" i="1"/>
  <c r="T36" i="1"/>
  <c r="T34" i="1"/>
  <c r="T32" i="1"/>
  <c r="T29" i="1"/>
  <c r="T30" i="1"/>
  <c r="T27" i="1"/>
  <c r="T28" i="1"/>
  <c r="P10" i="1"/>
  <c r="P9" i="1"/>
  <c r="P8" i="1"/>
  <c r="P7" i="1"/>
  <c r="P6" i="1"/>
  <c r="P5" i="1"/>
  <c r="P4" i="1"/>
  <c r="P3" i="1"/>
  <c r="O10" i="1"/>
  <c r="O9" i="1"/>
  <c r="O8" i="1"/>
  <c r="O7" i="1"/>
  <c r="O6" i="1"/>
  <c r="O5" i="1"/>
  <c r="O4" i="1"/>
  <c r="O3" i="1"/>
  <c r="E24" i="1"/>
  <c r="I43" i="1"/>
  <c r="I41" i="1"/>
  <c r="I39" i="1"/>
  <c r="I37" i="1"/>
  <c r="I35" i="1"/>
  <c r="I33" i="1"/>
  <c r="I31" i="1"/>
  <c r="I29" i="1"/>
  <c r="I27" i="1"/>
  <c r="D24" i="1"/>
  <c r="E43" i="1"/>
  <c r="E41" i="1"/>
  <c r="E39" i="1"/>
  <c r="E37" i="1"/>
  <c r="E35" i="1"/>
  <c r="E33" i="1"/>
  <c r="E31" i="1"/>
  <c r="E29" i="1"/>
  <c r="E27" i="1"/>
  <c r="C24" i="1"/>
  <c r="D27" i="1"/>
  <c r="D29" i="1"/>
  <c r="D31" i="1"/>
  <c r="D33" i="1"/>
  <c r="D35" i="1"/>
  <c r="D37" i="1"/>
  <c r="D39" i="1"/>
  <c r="H43" i="1"/>
  <c r="G43" i="1"/>
  <c r="C43" i="1"/>
  <c r="D43" i="1"/>
  <c r="F43" i="1"/>
  <c r="H41" i="1"/>
  <c r="G41" i="1"/>
  <c r="C41" i="1"/>
  <c r="D41" i="1"/>
  <c r="F41" i="1"/>
  <c r="H39" i="1"/>
  <c r="G39" i="1"/>
  <c r="C39" i="1"/>
  <c r="F39" i="1"/>
  <c r="H37" i="1"/>
  <c r="G37" i="1"/>
  <c r="C37" i="1"/>
  <c r="F37" i="1"/>
  <c r="H35" i="1"/>
  <c r="G35" i="1"/>
  <c r="C35" i="1"/>
  <c r="F35" i="1"/>
  <c r="H33" i="1"/>
  <c r="G33" i="1"/>
  <c r="H31" i="1"/>
  <c r="G31" i="1"/>
  <c r="G29" i="1"/>
  <c r="H29" i="1"/>
  <c r="H27" i="1"/>
  <c r="G27" i="1"/>
  <c r="C33" i="1"/>
  <c r="F33" i="1"/>
  <c r="C31" i="1"/>
  <c r="F31" i="1"/>
  <c r="C29" i="1"/>
  <c r="F29" i="1"/>
  <c r="C27" i="1"/>
  <c r="F27" i="1"/>
</calcChain>
</file>

<file path=xl/sharedStrings.xml><?xml version="1.0" encoding="utf-8"?>
<sst xmlns="http://schemas.openxmlformats.org/spreadsheetml/2006/main" count="164" uniqueCount="101">
  <si>
    <t>age</t>
  </si>
  <si>
    <t>per cent</t>
  </si>
  <si>
    <t>family size</t>
  </si>
  <si>
    <t>Children</t>
  </si>
  <si>
    <t>Persioners</t>
  </si>
  <si>
    <t>children</t>
  </si>
  <si>
    <t>% children</t>
  </si>
  <si>
    <t>% adults</t>
  </si>
  <si>
    <t>% elderly</t>
  </si>
  <si>
    <t>adults</t>
  </si>
  <si>
    <t>Pernsioner</t>
  </si>
  <si>
    <t>Total</t>
  </si>
  <si>
    <t xml:space="preserve">Total </t>
  </si>
  <si>
    <t xml:space="preserve">Male </t>
  </si>
  <si>
    <t xml:space="preserve">Female </t>
  </si>
  <si>
    <t xml:space="preserve">0 - 6 years </t>
  </si>
  <si>
    <t xml:space="preserve">6 - 13 years </t>
  </si>
  <si>
    <t xml:space="preserve">14 – 18 </t>
  </si>
  <si>
    <t xml:space="preserve">19 – 34 </t>
  </si>
  <si>
    <t xml:space="preserve">35 - 50 </t>
  </si>
  <si>
    <t xml:space="preserve">50 – 64 </t>
  </si>
  <si>
    <t xml:space="preserve">65 and older </t>
  </si>
  <si>
    <t>Adult males</t>
  </si>
  <si>
    <t xml:space="preserve">Num of Farms </t>
  </si>
  <si>
    <t xml:space="preserve">Num HH </t>
  </si>
  <si>
    <t xml:space="preserve">Num People </t>
  </si>
  <si>
    <t xml:space="preserve">Stellenbosch </t>
  </si>
  <si>
    <t xml:space="preserve">Drakenstein </t>
  </si>
  <si>
    <t xml:space="preserve">Witzenberg </t>
  </si>
  <si>
    <t xml:space="preserve">Langeberg </t>
  </si>
  <si>
    <t xml:space="preserve">Breede Valley </t>
  </si>
  <si>
    <t xml:space="preserve">Swellendam </t>
  </si>
  <si>
    <t xml:space="preserve">Agulhas </t>
  </si>
  <si>
    <t>HH size</t>
  </si>
  <si>
    <t>num of Hhs/farm</t>
  </si>
  <si>
    <t>Expenses</t>
  </si>
  <si>
    <t>services</t>
  </si>
  <si>
    <t>school fees</t>
  </si>
  <si>
    <t>food</t>
  </si>
  <si>
    <t xml:space="preserve">Region </t>
  </si>
  <si>
    <t xml:space="preserve">Cape Agulhas </t>
  </si>
  <si>
    <t xml:space="preserve">General worker </t>
  </si>
  <si>
    <t xml:space="preserve">Tractor driver </t>
  </si>
  <si>
    <t xml:space="preserve">Animal Production </t>
  </si>
  <si>
    <t xml:space="preserve">Technical operator </t>
  </si>
  <si>
    <t xml:space="preserve">Irrigation specialist </t>
  </si>
  <si>
    <t xml:space="preserve">Section leader </t>
  </si>
  <si>
    <t xml:space="preserve">Supervisor </t>
  </si>
  <si>
    <t xml:space="preserve">Administration </t>
  </si>
  <si>
    <t xml:space="preserve">Manager </t>
  </si>
  <si>
    <t>Management</t>
  </si>
  <si>
    <t>Permanent</t>
  </si>
  <si>
    <t>Seasonal, casual</t>
  </si>
  <si>
    <t xml:space="preserve">Child support </t>
  </si>
  <si>
    <t xml:space="preserve">Old age pension </t>
  </si>
  <si>
    <t xml:space="preserve">Temporary disability </t>
  </si>
  <si>
    <t xml:space="preserve">Permanent disability </t>
  </si>
  <si>
    <t xml:space="preserve">Foster care </t>
  </si>
  <si>
    <t xml:space="preserve">Care dependence </t>
  </si>
  <si>
    <t xml:space="preserve">Grant-in-aid </t>
  </si>
  <si>
    <t xml:space="preserve">War veterans grant </t>
  </si>
  <si>
    <t xml:space="preserve">Social relief </t>
  </si>
  <si>
    <t xml:space="preserve">Indigent </t>
  </si>
  <si>
    <t xml:space="preserve">Roster </t>
  </si>
  <si>
    <t xml:space="preserve">Television </t>
  </si>
  <si>
    <t xml:space="preserve">Refrigerator </t>
  </si>
  <si>
    <t xml:space="preserve">Number </t>
  </si>
  <si>
    <t xml:space="preserve">Percentage </t>
  </si>
  <si>
    <t xml:space="preserve">Electrical Stove With Oven </t>
  </si>
  <si>
    <t xml:space="preserve">Microwave </t>
  </si>
  <si>
    <t xml:space="preserve">Telkom Landline </t>
  </si>
  <si>
    <t xml:space="preserve">Prepaid Cell Phone </t>
  </si>
  <si>
    <t xml:space="preserve">Contract Cell phone </t>
  </si>
  <si>
    <t xml:space="preserve">VCR DVD Player </t>
  </si>
  <si>
    <t xml:space="preserve">Personal Computer </t>
  </si>
  <si>
    <t xml:space="preserve">Internet Facility at home </t>
  </si>
  <si>
    <t xml:space="preserve">Bicycle </t>
  </si>
  <si>
    <t xml:space="preserve">Car </t>
  </si>
  <si>
    <t xml:space="preserve">Truck Bakkie </t>
  </si>
  <si>
    <t xml:space="preserve">Farming equipment/ machinery </t>
  </si>
  <si>
    <t xml:space="preserve">Cattle Livestock or chickens </t>
  </si>
  <si>
    <t>Asset index</t>
  </si>
  <si>
    <t>Number</t>
  </si>
  <si>
    <t>Percentage</t>
  </si>
  <si>
    <t>Paid TV</t>
  </si>
  <si>
    <t xml:space="preserve">Radio </t>
  </si>
  <si>
    <t>Swellendam</t>
  </si>
  <si>
    <t>Access to Food</t>
  </si>
  <si>
    <t>Yes</t>
  </si>
  <si>
    <t>No</t>
  </si>
  <si>
    <t>Maize products</t>
  </si>
  <si>
    <t>White or orange vegetables and tubers</t>
  </si>
  <si>
    <t>Dark green leafy vegetables</t>
  </si>
  <si>
    <t>Yellow or orange non citrus fruits</t>
  </si>
  <si>
    <t>Meat, poultry, eggs</t>
  </si>
  <si>
    <t>Fish</t>
  </si>
  <si>
    <t>Legumes, nuts and seeds</t>
  </si>
  <si>
    <t>Dairy</t>
  </si>
  <si>
    <t>Oils and fats</t>
  </si>
  <si>
    <t>Sugar, sweets, spices and beverages</t>
  </si>
  <si>
    <t>Agricultural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</si>
</sst>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0" formatCode="0.0000"/>
  </numFmts>
  <fonts count="10" x14ac:knownFonts="1">
    <font>
      <sz val="12"/>
      <color theme="1"/>
      <name val="Helvetica Neue Light"/>
      <family val="2"/>
    </font>
    <font>
      <sz val="12"/>
      <color theme="1"/>
      <name val="Helvetica Neue Light"/>
      <family val="2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  <font>
      <sz val="9"/>
      <color theme="1"/>
      <name val="Century Gothic,Bold"/>
    </font>
    <font>
      <sz val="9"/>
      <color theme="1"/>
      <name val="Century Gothic"/>
    </font>
    <font>
      <sz val="9"/>
      <color theme="1"/>
      <name val="Helvetica Neue Light"/>
    </font>
    <font>
      <sz val="10"/>
      <color theme="1"/>
      <name val="Helvetica Neue Light"/>
    </font>
    <font>
      <sz val="10"/>
      <color rgb="FF000000"/>
      <name val="Helvetica Neue Light"/>
    </font>
    <font>
      <sz val="11"/>
      <color rgb="FF000000"/>
      <name val="Helvetica Neue Light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A"/>
      </left>
      <right style="medium">
        <color rgb="FF00000A"/>
      </right>
      <top style="medium">
        <color rgb="FF00000A"/>
      </top>
      <bottom style="medium">
        <color rgb="FF00000A"/>
      </bottom>
      <diagonal/>
    </border>
  </borders>
  <cellStyleXfs count="6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4" fillId="0" borderId="2" xfId="0" applyFont="1" applyBorder="1" applyAlignment="1">
      <alignment vertical="center" wrapText="1"/>
    </xf>
    <xf numFmtId="10" fontId="5" fillId="0" borderId="2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10" fontId="6" fillId="0" borderId="2" xfId="0" applyNumberFormat="1" applyFont="1" applyBorder="1" applyAlignment="1">
      <alignment vertical="center" wrapText="1"/>
    </xf>
    <xf numFmtId="10" fontId="6" fillId="0" borderId="3" xfId="0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0" fillId="0" borderId="0" xfId="0" applyBorder="1"/>
    <xf numFmtId="10" fontId="5" fillId="0" borderId="0" xfId="0" applyNumberFormat="1" applyFont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10" fontId="7" fillId="0" borderId="2" xfId="0" applyNumberFormat="1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170" fontId="7" fillId="0" borderId="2" xfId="0" applyNumberFormat="1" applyFont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10" fontId="7" fillId="0" borderId="8" xfId="0" applyNumberFormat="1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9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10" fontId="7" fillId="0" borderId="7" xfId="0" applyNumberFormat="1" applyFont="1" applyBorder="1"/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10" fontId="7" fillId="0" borderId="7" xfId="0" applyNumberFormat="1" applyFont="1" applyBorder="1" applyAlignment="1">
      <alignment vertical="center" wrapText="1"/>
    </xf>
    <xf numFmtId="10" fontId="7" fillId="0" borderId="8" xfId="0" applyNumberFormat="1" applyFont="1" applyBorder="1" applyAlignment="1">
      <alignment vertical="center" wrapText="1"/>
    </xf>
    <xf numFmtId="9" fontId="7" fillId="0" borderId="7" xfId="0" applyNumberFormat="1" applyFont="1" applyBorder="1" applyAlignment="1">
      <alignment vertical="center" wrapText="1"/>
    </xf>
    <xf numFmtId="9" fontId="7" fillId="0" borderId="7" xfId="0" applyNumberFormat="1" applyFont="1" applyBorder="1"/>
    <xf numFmtId="0" fontId="7" fillId="0" borderId="11" xfId="0" applyFont="1" applyFill="1" applyBorder="1" applyAlignment="1">
      <alignment vertical="center" wrapText="1"/>
    </xf>
    <xf numFmtId="10" fontId="7" fillId="0" borderId="8" xfId="1" applyNumberFormat="1" applyFont="1" applyBorder="1"/>
    <xf numFmtId="0" fontId="8" fillId="5" borderId="12" xfId="0" applyFont="1" applyFill="1" applyBorder="1" applyAlignment="1">
      <alignment horizontal="left" vertical="center" wrapText="1"/>
    </xf>
    <xf numFmtId="10" fontId="8" fillId="5" borderId="12" xfId="0" applyNumberFormat="1" applyFont="1" applyFill="1" applyBorder="1" applyAlignment="1">
      <alignment horizontal="left" vertical="center" wrapText="1"/>
    </xf>
    <xf numFmtId="9" fontId="8" fillId="5" borderId="12" xfId="0" applyNumberFormat="1" applyFont="1" applyFill="1" applyBorder="1" applyAlignment="1">
      <alignment horizontal="left" vertical="center" wrapText="1"/>
    </xf>
    <xf numFmtId="0" fontId="9" fillId="5" borderId="12" xfId="0" applyFont="1" applyFill="1" applyBorder="1" applyAlignment="1">
      <alignment horizontal="left" vertical="center" wrapText="1"/>
    </xf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1"/>
  <sheetViews>
    <sheetView tabSelected="1" topLeftCell="S1" workbookViewId="0">
      <selection activeCell="AG12" sqref="AG12"/>
    </sheetView>
  </sheetViews>
  <sheetFormatPr baseColWidth="10" defaultRowHeight="16" x14ac:dyDescent="0"/>
  <sheetData>
    <row r="1" spans="1:34" ht="17" thickBot="1">
      <c r="A1" t="s">
        <v>0</v>
      </c>
      <c r="B1" t="s">
        <v>1</v>
      </c>
    </row>
    <row r="2" spans="1:34" ht="29" thickBot="1">
      <c r="A2">
        <v>0</v>
      </c>
      <c r="B2" s="1">
        <v>8.3699999999999997E-2</v>
      </c>
      <c r="D2" s="6"/>
      <c r="E2" s="6"/>
      <c r="F2" s="6"/>
      <c r="G2" s="6"/>
      <c r="K2" s="21"/>
      <c r="L2" s="21" t="s">
        <v>23</v>
      </c>
      <c r="M2" s="21" t="s">
        <v>24</v>
      </c>
      <c r="N2" s="21" t="s">
        <v>25</v>
      </c>
      <c r="O2" s="21" t="s">
        <v>33</v>
      </c>
      <c r="P2" s="21" t="s">
        <v>34</v>
      </c>
      <c r="S2" s="14" t="s">
        <v>35</v>
      </c>
      <c r="V2" s="3" t="s">
        <v>39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40</v>
      </c>
      <c r="AD2" s="21" t="s">
        <v>11</v>
      </c>
      <c r="AF2" s="53" t="s">
        <v>87</v>
      </c>
      <c r="AG2" s="53" t="s">
        <v>88</v>
      </c>
      <c r="AH2" s="53" t="s">
        <v>89</v>
      </c>
    </row>
    <row r="3" spans="1:34" ht="17" thickBot="1">
      <c r="A3">
        <v>5</v>
      </c>
      <c r="B3" s="1">
        <v>0.1026</v>
      </c>
      <c r="D3" s="7"/>
      <c r="E3" s="8" t="s">
        <v>12</v>
      </c>
      <c r="F3" s="8" t="s">
        <v>13</v>
      </c>
      <c r="G3" s="8" t="s">
        <v>14</v>
      </c>
      <c r="K3" s="21" t="s">
        <v>26</v>
      </c>
      <c r="L3" s="21">
        <v>70</v>
      </c>
      <c r="M3" s="21">
        <v>811</v>
      </c>
      <c r="N3" s="21">
        <v>3351</v>
      </c>
      <c r="O3" s="25">
        <f>N3/M3</f>
        <v>4.1319358816276202</v>
      </c>
      <c r="P3" s="25">
        <f>M3/L3</f>
        <v>11.585714285714285</v>
      </c>
      <c r="S3" t="s">
        <v>36</v>
      </c>
      <c r="T3" t="s">
        <v>37</v>
      </c>
      <c r="V3" s="5"/>
      <c r="W3" s="5"/>
      <c r="X3" s="5"/>
      <c r="Y3" s="5"/>
      <c r="Z3" s="5"/>
      <c r="AA3" s="5"/>
      <c r="AB3" s="5"/>
      <c r="AC3" s="5"/>
      <c r="AD3" s="22"/>
      <c r="AF3" s="50" t="s">
        <v>90</v>
      </c>
      <c r="AG3" s="51">
        <v>0.89870000000000005</v>
      </c>
      <c r="AH3" s="51">
        <v>0.1013</v>
      </c>
    </row>
    <row r="4" spans="1:34" ht="53" thickBot="1">
      <c r="A4">
        <v>10</v>
      </c>
      <c r="B4" s="1">
        <v>0.1012</v>
      </c>
      <c r="D4" s="9"/>
      <c r="E4" s="10"/>
      <c r="F4" s="10"/>
      <c r="G4" s="10"/>
      <c r="K4" s="21" t="s">
        <v>27</v>
      </c>
      <c r="L4" s="21">
        <v>54</v>
      </c>
      <c r="M4" s="21">
        <v>645</v>
      </c>
      <c r="N4" s="21">
        <v>2839</v>
      </c>
      <c r="O4" s="25">
        <f>N4/M4</f>
        <v>4.4015503875968989</v>
      </c>
      <c r="P4" s="25">
        <f>M4/L4</f>
        <v>11.944444444444445</v>
      </c>
      <c r="V4" s="3" t="s">
        <v>53</v>
      </c>
      <c r="W4" s="13">
        <v>361</v>
      </c>
      <c r="X4" s="13">
        <v>324</v>
      </c>
      <c r="Y4" s="13">
        <v>934</v>
      </c>
      <c r="Z4" s="13">
        <v>419</v>
      </c>
      <c r="AA4" s="13">
        <v>478</v>
      </c>
      <c r="AB4" s="13">
        <v>98</v>
      </c>
      <c r="AC4" s="13">
        <v>58</v>
      </c>
      <c r="AD4" s="21">
        <f>SUM(W4:AC4)</f>
        <v>2672</v>
      </c>
      <c r="AF4" s="50" t="s">
        <v>91</v>
      </c>
      <c r="AG4" s="51">
        <v>0.93669999999999998</v>
      </c>
      <c r="AH4" s="51">
        <v>6.3299999999999995E-2</v>
      </c>
    </row>
    <row r="5" spans="1:34" ht="40" thickBot="1">
      <c r="A5">
        <v>15</v>
      </c>
      <c r="B5" s="1">
        <v>9.0999999999999998E-2</v>
      </c>
      <c r="D5" s="8" t="s">
        <v>15</v>
      </c>
      <c r="E5" s="11">
        <v>0.12570000000000001</v>
      </c>
      <c r="F5" s="11">
        <v>0.12479999999999999</v>
      </c>
      <c r="G5" s="11">
        <v>0.12659999999999999</v>
      </c>
      <c r="K5" s="21" t="s">
        <v>28</v>
      </c>
      <c r="L5" s="21">
        <v>110</v>
      </c>
      <c r="M5" s="21">
        <v>2482</v>
      </c>
      <c r="N5" s="21">
        <v>8181</v>
      </c>
      <c r="O5" s="25">
        <f>N5/M5</f>
        <v>3.2961321514907334</v>
      </c>
      <c r="P5" s="25">
        <f>M5/L5</f>
        <v>22.563636363636363</v>
      </c>
      <c r="S5" t="s">
        <v>38</v>
      </c>
      <c r="V5" s="15"/>
      <c r="W5" s="4">
        <v>0.4451</v>
      </c>
      <c r="X5" s="4">
        <v>0.50229999999999997</v>
      </c>
      <c r="Y5" s="4">
        <v>0.37630000000000002</v>
      </c>
      <c r="Z5" s="4">
        <v>0.52239999999999998</v>
      </c>
      <c r="AA5" s="4">
        <v>0.47560000000000002</v>
      </c>
      <c r="AB5" s="4">
        <v>0.49249999999999999</v>
      </c>
      <c r="AC5" s="4">
        <v>0.40849999999999997</v>
      </c>
      <c r="AD5" s="23">
        <f>AD4/AD$24</f>
        <v>0.43904042063752874</v>
      </c>
      <c r="AF5" s="50" t="s">
        <v>92</v>
      </c>
      <c r="AG5" s="51">
        <v>0.82279999999999998</v>
      </c>
      <c r="AH5" s="51">
        <v>0.1772</v>
      </c>
    </row>
    <row r="6" spans="1:34" ht="40" thickBot="1">
      <c r="A6">
        <v>20</v>
      </c>
      <c r="B6" s="1">
        <v>0.10059999999999999</v>
      </c>
      <c r="D6" s="10"/>
      <c r="E6" s="12"/>
      <c r="F6" s="12"/>
      <c r="G6" s="12"/>
      <c r="K6" s="21" t="s">
        <v>29</v>
      </c>
      <c r="L6" s="21">
        <v>93</v>
      </c>
      <c r="M6" s="21">
        <v>802</v>
      </c>
      <c r="N6" s="21">
        <v>3261</v>
      </c>
      <c r="O6" s="25">
        <f>N6/M6</f>
        <v>4.0660847880299249</v>
      </c>
      <c r="P6" s="25">
        <f>M6/L6</f>
        <v>8.6236559139784941</v>
      </c>
      <c r="V6" s="3" t="s">
        <v>54</v>
      </c>
      <c r="W6" s="13">
        <v>42</v>
      </c>
      <c r="X6" s="13">
        <v>34</v>
      </c>
      <c r="Y6" s="13">
        <v>199</v>
      </c>
      <c r="Z6" s="13">
        <v>101</v>
      </c>
      <c r="AA6" s="13">
        <v>90</v>
      </c>
      <c r="AB6" s="13">
        <v>26</v>
      </c>
      <c r="AC6" s="13">
        <v>7</v>
      </c>
      <c r="AD6" s="21">
        <f>SUM(W6:AC6)</f>
        <v>499</v>
      </c>
      <c r="AF6" s="50" t="s">
        <v>93</v>
      </c>
      <c r="AG6" s="51">
        <v>0.86080000000000001</v>
      </c>
      <c r="AH6" s="51">
        <v>0.13919999999999999</v>
      </c>
    </row>
    <row r="7" spans="1:34" ht="27" thickBot="1">
      <c r="A7">
        <v>25</v>
      </c>
      <c r="B7" s="1">
        <v>9.4399999999999998E-2</v>
      </c>
      <c r="D7" s="8" t="s">
        <v>16</v>
      </c>
      <c r="E7" s="11">
        <v>0.1396</v>
      </c>
      <c r="F7" s="11">
        <v>0.13650000000000001</v>
      </c>
      <c r="G7" s="11">
        <v>0.14280000000000001</v>
      </c>
      <c r="K7" s="21" t="s">
        <v>30</v>
      </c>
      <c r="L7" s="21">
        <v>88</v>
      </c>
      <c r="M7" s="21">
        <v>1005</v>
      </c>
      <c r="N7" s="21">
        <v>4222</v>
      </c>
      <c r="O7" s="25">
        <f>N7/M7</f>
        <v>4.2009950248756223</v>
      </c>
      <c r="P7" s="25">
        <f>M7/L7</f>
        <v>11.420454545454545</v>
      </c>
      <c r="V7" s="15"/>
      <c r="W7" s="4">
        <v>5.1799999999999999E-2</v>
      </c>
      <c r="X7" s="4">
        <v>5.2699999999999997E-2</v>
      </c>
      <c r="Y7" s="4">
        <v>8.0199999999999994E-2</v>
      </c>
      <c r="Z7" s="4">
        <v>0.12590000000000001</v>
      </c>
      <c r="AA7" s="4">
        <v>8.9599999999999999E-2</v>
      </c>
      <c r="AB7" s="4">
        <v>0.13070000000000001</v>
      </c>
      <c r="AC7" s="4">
        <v>4.9299999999999997E-2</v>
      </c>
      <c r="AD7" s="23">
        <f>AD6/AD$24</f>
        <v>8.1991455800197177E-2</v>
      </c>
      <c r="AF7" s="50" t="s">
        <v>94</v>
      </c>
      <c r="AG7" s="50">
        <v>93.67</v>
      </c>
      <c r="AH7" s="51">
        <v>6.3299999999999995E-2</v>
      </c>
    </row>
    <row r="8" spans="1:34" ht="27" thickBot="1">
      <c r="A8">
        <v>30</v>
      </c>
      <c r="B8" s="1">
        <v>8.8400000000000006E-2</v>
      </c>
      <c r="D8" s="10"/>
      <c r="E8" s="12"/>
      <c r="F8" s="12"/>
      <c r="G8" s="12"/>
      <c r="K8" s="21" t="s">
        <v>31</v>
      </c>
      <c r="L8" s="21">
        <v>34</v>
      </c>
      <c r="M8" s="21">
        <v>199</v>
      </c>
      <c r="N8" s="21">
        <v>822</v>
      </c>
      <c r="O8" s="25">
        <f>N8/M8</f>
        <v>4.1306532663316586</v>
      </c>
      <c r="P8" s="25">
        <f>M8/L8</f>
        <v>5.8529411764705879</v>
      </c>
      <c r="V8" s="3" t="s">
        <v>55</v>
      </c>
      <c r="W8" s="13">
        <v>19</v>
      </c>
      <c r="X8" s="13">
        <v>8</v>
      </c>
      <c r="Y8" s="13">
        <v>9</v>
      </c>
      <c r="Z8" s="13">
        <v>3</v>
      </c>
      <c r="AA8" s="13">
        <v>3</v>
      </c>
      <c r="AB8" s="13">
        <v>1</v>
      </c>
      <c r="AC8" s="13">
        <v>1</v>
      </c>
      <c r="AD8" s="21">
        <f>SUM(W8:AC8)</f>
        <v>44</v>
      </c>
      <c r="AF8" s="50" t="s">
        <v>95</v>
      </c>
      <c r="AG8" s="51">
        <v>0.67090000000000005</v>
      </c>
      <c r="AH8" s="51">
        <v>0.3291</v>
      </c>
    </row>
    <row r="9" spans="1:34" ht="27" thickBot="1">
      <c r="A9">
        <v>35</v>
      </c>
      <c r="B9" s="1">
        <v>7.1999999999999995E-2</v>
      </c>
      <c r="D9" s="8" t="s">
        <v>17</v>
      </c>
      <c r="E9" s="11">
        <v>9.5399999999999999E-2</v>
      </c>
      <c r="F9" s="11">
        <v>9.7299999999999998E-2</v>
      </c>
      <c r="G9" s="11">
        <v>9.35E-2</v>
      </c>
      <c r="K9" s="21" t="s">
        <v>32</v>
      </c>
      <c r="L9" s="21">
        <v>27</v>
      </c>
      <c r="M9" s="21">
        <v>142</v>
      </c>
      <c r="N9" s="21">
        <v>526</v>
      </c>
      <c r="O9" s="25">
        <f>N9/M9</f>
        <v>3.704225352112676</v>
      </c>
      <c r="P9" s="25">
        <f>M9/L9</f>
        <v>5.2592592592592595</v>
      </c>
      <c r="V9" s="15"/>
      <c r="W9" s="4">
        <v>2.3400000000000001E-2</v>
      </c>
      <c r="X9" s="4">
        <v>1.24E-2</v>
      </c>
      <c r="Y9" s="4">
        <v>3.5999999999999999E-3</v>
      </c>
      <c r="Z9" s="4">
        <v>3.7000000000000002E-3</v>
      </c>
      <c r="AA9" s="4">
        <v>3.0000000000000001E-3</v>
      </c>
      <c r="AB9" s="4">
        <v>5.0000000000000001E-3</v>
      </c>
      <c r="AC9" s="4">
        <v>7.0000000000000001E-3</v>
      </c>
      <c r="AD9" s="23">
        <f>AD8/AD$24</f>
        <v>7.229707525468288E-3</v>
      </c>
      <c r="AF9" s="50" t="s">
        <v>96</v>
      </c>
      <c r="AG9" s="51">
        <v>0.35439999999999999</v>
      </c>
      <c r="AH9" s="51">
        <v>0.64559999999999995</v>
      </c>
    </row>
    <row r="10" spans="1:34" ht="27" thickBot="1">
      <c r="A10">
        <v>40</v>
      </c>
      <c r="B10" s="1">
        <v>7.9000000000000001E-2</v>
      </c>
      <c r="D10" s="10"/>
      <c r="E10" s="12"/>
      <c r="F10" s="12"/>
      <c r="G10" s="12"/>
      <c r="K10" s="21" t="s">
        <v>12</v>
      </c>
      <c r="L10" s="21">
        <v>476</v>
      </c>
      <c r="M10" s="21">
        <v>6086</v>
      </c>
      <c r="N10" s="21">
        <v>23202</v>
      </c>
      <c r="O10" s="25">
        <f>N10/M10</f>
        <v>3.8123562274071641</v>
      </c>
      <c r="P10" s="25">
        <f>M10/L10</f>
        <v>12.785714285714286</v>
      </c>
      <c r="V10" s="3" t="s">
        <v>56</v>
      </c>
      <c r="W10" s="13">
        <v>23</v>
      </c>
      <c r="X10" s="13">
        <v>20</v>
      </c>
      <c r="Y10" s="13">
        <v>64</v>
      </c>
      <c r="Z10" s="13">
        <v>13</v>
      </c>
      <c r="AA10" s="13">
        <v>28</v>
      </c>
      <c r="AB10" s="13">
        <v>4</v>
      </c>
      <c r="AC10" s="13">
        <v>3</v>
      </c>
      <c r="AD10" s="21">
        <f>SUM(W10:AC10)</f>
        <v>155</v>
      </c>
      <c r="AF10" s="50" t="s">
        <v>97</v>
      </c>
      <c r="AG10" s="51">
        <v>0.97350000000000003</v>
      </c>
      <c r="AH10" s="51">
        <v>2.53E-2</v>
      </c>
    </row>
    <row r="11" spans="1:34" ht="17" thickBot="1">
      <c r="A11">
        <v>45</v>
      </c>
      <c r="B11" s="1">
        <v>6.2300000000000001E-2</v>
      </c>
      <c r="D11" s="8" t="s">
        <v>18</v>
      </c>
      <c r="E11" s="11">
        <v>0.3009</v>
      </c>
      <c r="F11" s="11">
        <v>0.3044</v>
      </c>
      <c r="G11" s="11">
        <v>0.29720000000000002</v>
      </c>
      <c r="K11" s="22"/>
      <c r="L11" s="22"/>
      <c r="M11" s="22"/>
      <c r="N11" s="22"/>
      <c r="O11" s="22"/>
      <c r="P11" s="22"/>
      <c r="V11" s="15"/>
      <c r="W11" s="4">
        <v>2.8400000000000002E-2</v>
      </c>
      <c r="X11" s="4">
        <v>3.1E-2</v>
      </c>
      <c r="Y11" s="4">
        <v>2.58E-2</v>
      </c>
      <c r="Z11" s="4">
        <v>1.6199999999999999E-2</v>
      </c>
      <c r="AA11" s="4">
        <v>2.7900000000000001E-2</v>
      </c>
      <c r="AB11" s="4">
        <v>2.01E-2</v>
      </c>
      <c r="AC11" s="4">
        <v>2.1100000000000001E-2</v>
      </c>
      <c r="AD11" s="23">
        <f>AD10/AD$24</f>
        <v>2.546828787380874E-2</v>
      </c>
      <c r="AF11" s="50" t="s">
        <v>98</v>
      </c>
      <c r="AG11" s="51">
        <v>0.93669999999999998</v>
      </c>
      <c r="AH11" s="51">
        <v>6.3299999999999995E-2</v>
      </c>
    </row>
    <row r="12" spans="1:34" ht="40" thickBot="1">
      <c r="A12">
        <v>50</v>
      </c>
      <c r="B12" s="1">
        <v>5.3100000000000001E-2</v>
      </c>
      <c r="D12" s="10"/>
      <c r="E12" s="12"/>
      <c r="F12" s="12"/>
      <c r="G12" s="12"/>
      <c r="V12" s="3" t="s">
        <v>57</v>
      </c>
      <c r="W12" s="13">
        <v>6</v>
      </c>
      <c r="X12" s="13">
        <v>6</v>
      </c>
      <c r="Y12" s="13">
        <v>16</v>
      </c>
      <c r="Z12" s="13">
        <v>6</v>
      </c>
      <c r="AA12" s="13">
        <v>19</v>
      </c>
      <c r="AB12" s="13">
        <v>1</v>
      </c>
      <c r="AC12" s="13">
        <v>1</v>
      </c>
      <c r="AD12" s="21">
        <f>SUM(W12:AC12)</f>
        <v>55</v>
      </c>
      <c r="AF12" s="50" t="s">
        <v>99</v>
      </c>
      <c r="AG12" s="52">
        <v>1</v>
      </c>
      <c r="AH12" s="52">
        <v>0</v>
      </c>
    </row>
    <row r="13" spans="1:34" ht="27" thickBot="1">
      <c r="A13">
        <v>55</v>
      </c>
      <c r="B13" s="1">
        <v>3.5099999999999999E-2</v>
      </c>
      <c r="D13" s="8" t="s">
        <v>19</v>
      </c>
      <c r="E13" s="11">
        <v>0.21340000000000001</v>
      </c>
      <c r="F13" s="11">
        <v>0.21149999999999999</v>
      </c>
      <c r="G13" s="11">
        <v>0.21540000000000001</v>
      </c>
      <c r="V13" s="15"/>
      <c r="W13" s="4">
        <v>7.4000000000000003E-3</v>
      </c>
      <c r="X13" s="4">
        <v>9.2999999999999992E-3</v>
      </c>
      <c r="Y13" s="4">
        <v>6.4000000000000003E-3</v>
      </c>
      <c r="Z13" s="4">
        <v>7.4999999999999997E-3</v>
      </c>
      <c r="AA13" s="4">
        <v>1.89E-2</v>
      </c>
      <c r="AB13" s="4">
        <v>5.0000000000000001E-3</v>
      </c>
      <c r="AC13" s="4">
        <v>7.0000000000000001E-3</v>
      </c>
      <c r="AD13" s="23">
        <f>AD12/AD$24</f>
        <v>9.0371344068353593E-3</v>
      </c>
      <c r="AF13" s="50" t="s">
        <v>100</v>
      </c>
      <c r="AG13" s="51">
        <v>2.53E-2</v>
      </c>
      <c r="AH13" s="51">
        <v>0.97470000000000001</v>
      </c>
    </row>
    <row r="14" spans="1:34" ht="26">
      <c r="A14">
        <v>60</v>
      </c>
      <c r="B14" s="1">
        <v>1.9400000000000001E-2</v>
      </c>
      <c r="D14" s="10"/>
      <c r="E14" s="12"/>
      <c r="F14" s="12"/>
      <c r="G14" s="12"/>
      <c r="V14" s="3" t="s">
        <v>58</v>
      </c>
      <c r="W14" s="13">
        <v>3</v>
      </c>
      <c r="X14" s="13">
        <v>21</v>
      </c>
      <c r="Y14" s="13">
        <v>22</v>
      </c>
      <c r="Z14" s="13">
        <v>24</v>
      </c>
      <c r="AA14" s="13">
        <v>84</v>
      </c>
      <c r="AB14" s="13">
        <v>1</v>
      </c>
      <c r="AC14" s="13">
        <v>1</v>
      </c>
      <c r="AD14" s="21">
        <f>SUM(W14:AC14)</f>
        <v>156</v>
      </c>
    </row>
    <row r="15" spans="1:34">
      <c r="A15">
        <v>65</v>
      </c>
      <c r="B15" s="1">
        <v>7.4000000000000003E-3</v>
      </c>
      <c r="D15" s="8" t="s">
        <v>20</v>
      </c>
      <c r="E15" s="11">
        <v>0.1075</v>
      </c>
      <c r="F15" s="11">
        <v>0.10970000000000001</v>
      </c>
      <c r="G15" s="11">
        <v>0.1053</v>
      </c>
      <c r="V15" s="15"/>
      <c r="W15" s="4">
        <v>3.7000000000000002E-3</v>
      </c>
      <c r="X15" s="4">
        <v>3.2599999999999997E-2</v>
      </c>
      <c r="Y15" s="4">
        <v>8.8999999999999999E-3</v>
      </c>
      <c r="Z15" s="4">
        <v>2.9899999999999999E-2</v>
      </c>
      <c r="AA15" s="4">
        <v>8.3599999999999994E-2</v>
      </c>
      <c r="AB15" s="4">
        <v>5.0000000000000001E-3</v>
      </c>
      <c r="AC15" s="4">
        <v>7.0000000000000001E-3</v>
      </c>
      <c r="AD15" s="23">
        <f>AD14/AD$24</f>
        <v>2.5632599408478476E-2</v>
      </c>
    </row>
    <row r="16" spans="1:34">
      <c r="A16">
        <v>70</v>
      </c>
      <c r="B16" s="1">
        <v>5.1000000000000004E-3</v>
      </c>
      <c r="D16" s="10"/>
      <c r="E16" s="12"/>
      <c r="F16" s="12"/>
      <c r="G16" s="12"/>
      <c r="V16" s="3" t="s">
        <v>59</v>
      </c>
      <c r="W16" s="13">
        <v>3</v>
      </c>
      <c r="X16" s="13">
        <v>33</v>
      </c>
      <c r="Y16" s="13">
        <v>80</v>
      </c>
      <c r="Z16" s="13">
        <v>23</v>
      </c>
      <c r="AA16" s="13">
        <v>139</v>
      </c>
      <c r="AB16" s="13">
        <v>10</v>
      </c>
      <c r="AC16" s="13">
        <v>3</v>
      </c>
      <c r="AD16" s="21">
        <f>SUM(W16:AC16)</f>
        <v>291</v>
      </c>
    </row>
    <row r="17" spans="1:30">
      <c r="A17">
        <v>75</v>
      </c>
      <c r="B17" s="1">
        <v>2.5999999999999999E-3</v>
      </c>
      <c r="D17" s="8" t="s">
        <v>21</v>
      </c>
      <c r="E17" s="11">
        <v>1.7399999999999999E-2</v>
      </c>
      <c r="F17" s="11">
        <v>1.5800000000000002E-2</v>
      </c>
      <c r="G17" s="11">
        <v>1.9099999999999999E-2</v>
      </c>
      <c r="V17" s="15"/>
      <c r="W17" s="4">
        <v>3.7000000000000002E-3</v>
      </c>
      <c r="X17" s="4">
        <v>5.1200000000000002E-2</v>
      </c>
      <c r="Y17" s="4">
        <v>3.2199999999999999E-2</v>
      </c>
      <c r="Z17" s="4">
        <v>2.87E-2</v>
      </c>
      <c r="AA17" s="4">
        <v>0.13830000000000001</v>
      </c>
      <c r="AB17" s="4">
        <v>5.0299999999999997E-2</v>
      </c>
      <c r="AC17" s="4">
        <v>2.1100000000000001E-2</v>
      </c>
      <c r="AD17" s="23">
        <f>AD16/AD$24</f>
        <v>4.7814656588892543E-2</v>
      </c>
    </row>
    <row r="18" spans="1:30" ht="26">
      <c r="A18">
        <v>80</v>
      </c>
      <c r="B18" s="1">
        <v>1.1999999999999999E-3</v>
      </c>
      <c r="D18" s="10"/>
      <c r="E18" s="12"/>
      <c r="F18" s="12"/>
      <c r="G18" s="12"/>
      <c r="V18" s="3" t="s">
        <v>60</v>
      </c>
      <c r="W18" s="13">
        <v>3</v>
      </c>
      <c r="X18" s="13">
        <v>1</v>
      </c>
      <c r="Y18" s="13">
        <v>4</v>
      </c>
      <c r="Z18" s="13">
        <v>0</v>
      </c>
      <c r="AA18" s="13">
        <v>3</v>
      </c>
      <c r="AB18" s="13">
        <v>0</v>
      </c>
      <c r="AC18" s="13">
        <v>0</v>
      </c>
      <c r="AD18" s="21">
        <f>SUM(W18:AC18)</f>
        <v>11</v>
      </c>
    </row>
    <row r="19" spans="1:30">
      <c r="A19">
        <v>85</v>
      </c>
      <c r="B19" s="1">
        <v>5.9999999999999995E-4</v>
      </c>
      <c r="V19" s="15"/>
      <c r="W19" s="4">
        <v>3.7000000000000002E-3</v>
      </c>
      <c r="X19" s="4">
        <v>1.6000000000000001E-3</v>
      </c>
      <c r="Y19" s="4">
        <v>1.6000000000000001E-3</v>
      </c>
      <c r="Z19" s="4">
        <v>0</v>
      </c>
      <c r="AA19" s="4">
        <v>3.0000000000000001E-3</v>
      </c>
      <c r="AB19" s="4">
        <v>0</v>
      </c>
      <c r="AC19" s="4">
        <v>0</v>
      </c>
      <c r="AD19" s="23">
        <f>AD18/AD$24</f>
        <v>1.807426881367072E-3</v>
      </c>
    </row>
    <row r="20" spans="1:30">
      <c r="A20">
        <v>90</v>
      </c>
      <c r="B20" s="1">
        <v>4.0000000000000002E-4</v>
      </c>
      <c r="V20" s="3" t="s">
        <v>61</v>
      </c>
      <c r="W20" s="13">
        <v>3</v>
      </c>
      <c r="X20" s="13">
        <v>1</v>
      </c>
      <c r="Y20" s="13">
        <v>9</v>
      </c>
      <c r="Z20" s="13">
        <v>2</v>
      </c>
      <c r="AA20" s="13">
        <v>1</v>
      </c>
      <c r="AB20" s="13">
        <v>1</v>
      </c>
      <c r="AC20" s="13">
        <v>0</v>
      </c>
      <c r="AD20" s="21">
        <f>SUM(W20:AC20)</f>
        <v>17</v>
      </c>
    </row>
    <row r="21" spans="1:30">
      <c r="A21">
        <v>95</v>
      </c>
      <c r="B21" s="1">
        <v>1E-4</v>
      </c>
      <c r="V21" s="15"/>
      <c r="W21" s="4">
        <v>3.7000000000000002E-3</v>
      </c>
      <c r="X21" s="4">
        <v>1.6000000000000001E-3</v>
      </c>
      <c r="Y21" s="4">
        <v>3.5999999999999999E-3</v>
      </c>
      <c r="Z21" s="4">
        <v>2.5000000000000001E-3</v>
      </c>
      <c r="AA21" s="4">
        <v>1E-3</v>
      </c>
      <c r="AB21" s="4">
        <v>5.0000000000000001E-3</v>
      </c>
      <c r="AC21" s="4">
        <v>0</v>
      </c>
      <c r="AD21" s="23">
        <f>AD20/AD$24</f>
        <v>2.7932960893854749E-3</v>
      </c>
    </row>
    <row r="22" spans="1:30">
      <c r="V22" s="3" t="s">
        <v>62</v>
      </c>
      <c r="W22" s="13">
        <v>3</v>
      </c>
      <c r="X22" s="13">
        <v>1</v>
      </c>
      <c r="Y22" s="13">
        <v>5</v>
      </c>
      <c r="Z22" s="13">
        <v>1</v>
      </c>
      <c r="AA22" s="13">
        <v>1</v>
      </c>
      <c r="AB22" s="13">
        <v>0</v>
      </c>
      <c r="AC22" s="13">
        <v>0</v>
      </c>
      <c r="AD22" s="24">
        <f>SUM(W22:AC22)</f>
        <v>11</v>
      </c>
    </row>
    <row r="23" spans="1:30">
      <c r="C23" t="s">
        <v>6</v>
      </c>
      <c r="D23" t="s">
        <v>7</v>
      </c>
      <c r="E23" t="s">
        <v>8</v>
      </c>
      <c r="V23" s="3" t="s">
        <v>63</v>
      </c>
      <c r="W23" s="4">
        <v>3.7000000000000002E-3</v>
      </c>
      <c r="X23" s="4">
        <v>1.6000000000000001E-3</v>
      </c>
      <c r="Y23" s="4">
        <v>2E-3</v>
      </c>
      <c r="Z23" s="4">
        <v>1.1999999999999999E-3</v>
      </c>
      <c r="AA23" s="4">
        <v>1E-3</v>
      </c>
      <c r="AB23" s="4">
        <v>0</v>
      </c>
      <c r="AC23" s="4">
        <v>0</v>
      </c>
      <c r="AD23" s="23">
        <f>AD22/AD$24</f>
        <v>1.807426881367072E-3</v>
      </c>
    </row>
    <row r="24" spans="1:30">
      <c r="C24" s="1">
        <f>SUM(E5,E7,E9)</f>
        <v>0.36069999999999997</v>
      </c>
      <c r="D24" s="1">
        <f>SUM(E11,E13,E15)</f>
        <v>0.62180000000000002</v>
      </c>
      <c r="E24" s="1">
        <f>E17</f>
        <v>1.7399999999999999E-2</v>
      </c>
      <c r="V24" s="20" t="s">
        <v>11</v>
      </c>
      <c r="W24" s="24">
        <v>811</v>
      </c>
      <c r="X24" s="24">
        <v>645</v>
      </c>
      <c r="Y24" s="24">
        <v>2482</v>
      </c>
      <c r="Z24" s="24">
        <v>802</v>
      </c>
      <c r="AA24" s="24">
        <v>1005</v>
      </c>
      <c r="AB24" s="24">
        <v>199</v>
      </c>
      <c r="AC24" s="24">
        <v>142</v>
      </c>
      <c r="AD24" s="24">
        <f>SUM(W24:AC24)</f>
        <v>6086</v>
      </c>
    </row>
    <row r="25" spans="1:30">
      <c r="L25" s="21" t="s">
        <v>39</v>
      </c>
      <c r="M25" s="21" t="s">
        <v>26</v>
      </c>
      <c r="N25" s="21" t="s">
        <v>27</v>
      </c>
      <c r="O25" s="21" t="s">
        <v>28</v>
      </c>
      <c r="P25" s="21" t="s">
        <v>30</v>
      </c>
      <c r="Q25" s="21" t="s">
        <v>29</v>
      </c>
      <c r="R25" s="21" t="s">
        <v>31</v>
      </c>
      <c r="S25" s="21" t="s">
        <v>40</v>
      </c>
      <c r="T25" s="21" t="s">
        <v>11</v>
      </c>
    </row>
    <row r="26" spans="1:30">
      <c r="B26" t="s">
        <v>2</v>
      </c>
      <c r="C26" t="s">
        <v>3</v>
      </c>
      <c r="D26" t="s">
        <v>22</v>
      </c>
      <c r="E26" t="s">
        <v>4</v>
      </c>
      <c r="F26" t="s">
        <v>11</v>
      </c>
      <c r="G26" t="s">
        <v>5</v>
      </c>
      <c r="H26" t="s">
        <v>9</v>
      </c>
      <c r="I26" t="s">
        <v>10</v>
      </c>
      <c r="L26" s="22"/>
      <c r="M26" s="22"/>
      <c r="N26" s="22"/>
      <c r="O26" s="22"/>
      <c r="P26" s="22"/>
      <c r="Q26" s="22"/>
      <c r="R26" s="22"/>
      <c r="S26" s="22"/>
      <c r="T26" s="22"/>
    </row>
    <row r="27" spans="1:30">
      <c r="B27">
        <v>3</v>
      </c>
      <c r="C27" s="2">
        <f>ROUND(C$24*$B27*2,0)/2</f>
        <v>1</v>
      </c>
      <c r="D27" s="2">
        <f>ROUND(D$24*$B27*2,0)/2</f>
        <v>2</v>
      </c>
      <c r="E27" s="2">
        <f>ROUND(E$24*$B27*2,0)/2</f>
        <v>0</v>
      </c>
      <c r="F27" s="2">
        <f>SUM(C27:E27)</f>
        <v>3</v>
      </c>
      <c r="G27">
        <f>ROUND(C$24*$B27*2,0)/2 -C$24*$B27</f>
        <v>-8.209999999999984E-2</v>
      </c>
      <c r="H27">
        <f>ROUND(D$24*$B27*2,0)/2 -D$24*$B27</f>
        <v>0.13459999999999983</v>
      </c>
      <c r="I27">
        <f>ROUND(E$24*$B27*2,0)/2 -E$24*$B27</f>
        <v>-5.2199999999999996E-2</v>
      </c>
      <c r="L27" s="21" t="s">
        <v>41</v>
      </c>
      <c r="M27" s="21">
        <v>1039</v>
      </c>
      <c r="N27" s="21">
        <v>963</v>
      </c>
      <c r="O27" s="21">
        <v>3274</v>
      </c>
      <c r="P27" s="21">
        <v>1424</v>
      </c>
      <c r="Q27" s="21">
        <v>1424</v>
      </c>
      <c r="R27" s="21">
        <v>285</v>
      </c>
      <c r="S27" s="21">
        <v>162</v>
      </c>
      <c r="T27" s="21">
        <f>SUM(M27:S27)</f>
        <v>8571</v>
      </c>
      <c r="V27" s="35" t="s">
        <v>81</v>
      </c>
      <c r="W27" s="31" t="s">
        <v>26</v>
      </c>
      <c r="X27" s="31" t="s">
        <v>27</v>
      </c>
      <c r="Y27" s="31" t="s">
        <v>28</v>
      </c>
      <c r="Z27" s="31" t="s">
        <v>30</v>
      </c>
      <c r="AA27" s="31" t="s">
        <v>29</v>
      </c>
      <c r="AB27" s="31" t="s">
        <v>86</v>
      </c>
      <c r="AC27" s="31" t="s">
        <v>40</v>
      </c>
      <c r="AD27" s="31" t="s">
        <v>11</v>
      </c>
    </row>
    <row r="28" spans="1:30" ht="26">
      <c r="L28" s="27" t="s">
        <v>52</v>
      </c>
      <c r="M28" s="23">
        <v>0.53949999999999998</v>
      </c>
      <c r="N28" s="23">
        <v>0.65780000000000005</v>
      </c>
      <c r="O28" s="23">
        <v>0.73280000000000001</v>
      </c>
      <c r="P28" s="23">
        <v>0.84909999999999997</v>
      </c>
      <c r="Q28" s="23">
        <v>0.90820000000000001</v>
      </c>
      <c r="R28" s="23">
        <v>0.86890000000000001</v>
      </c>
      <c r="S28" s="23">
        <v>0.69830000000000003</v>
      </c>
      <c r="T28" s="23">
        <f>T27/T$45</f>
        <v>0.73488810769098856</v>
      </c>
      <c r="V28" s="36"/>
      <c r="W28" s="33"/>
      <c r="X28" s="33"/>
      <c r="Y28" s="33"/>
      <c r="Z28" s="33"/>
      <c r="AA28" s="33"/>
      <c r="AB28" s="33"/>
      <c r="AC28" s="33"/>
      <c r="AD28" s="33"/>
    </row>
    <row r="29" spans="1:30">
      <c r="B29">
        <v>4</v>
      </c>
      <c r="C29" s="2">
        <f>ROUND(C$24*$B29*2,0)/2</f>
        <v>1.5</v>
      </c>
      <c r="D29" s="2">
        <f>ROUND(D$24*$B29*2,0)/2</f>
        <v>2.5</v>
      </c>
      <c r="E29" s="2">
        <f>ROUND(E$24*$B29*2,0)/2</f>
        <v>0</v>
      </c>
      <c r="F29" s="2">
        <f>SUM(C29:E29)</f>
        <v>4</v>
      </c>
      <c r="G29">
        <f>ROUND(C$24*$B29*2,0)/2 -C$24*$B29</f>
        <v>5.720000000000014E-2</v>
      </c>
      <c r="H29">
        <f>ROUND(D$24*$B29*2,0)/2 -D$24*$B29</f>
        <v>1.2799999999999923E-2</v>
      </c>
      <c r="I29">
        <f>ROUND(E$24*$B29*2,0)/2 -E$24*$B29</f>
        <v>-6.9599999999999995E-2</v>
      </c>
      <c r="L29" s="21" t="s">
        <v>42</v>
      </c>
      <c r="M29" s="21">
        <v>230</v>
      </c>
      <c r="N29" s="21">
        <v>139</v>
      </c>
      <c r="O29" s="21">
        <v>454</v>
      </c>
      <c r="P29" s="21">
        <v>96</v>
      </c>
      <c r="Q29" s="21">
        <v>88</v>
      </c>
      <c r="R29" s="21">
        <v>18</v>
      </c>
      <c r="S29" s="21">
        <v>40</v>
      </c>
      <c r="T29" s="21">
        <f>SUM(M29:S29)</f>
        <v>1065</v>
      </c>
      <c r="V29" s="35" t="s">
        <v>64</v>
      </c>
      <c r="W29" s="31"/>
      <c r="X29" s="31"/>
      <c r="Y29" s="31"/>
      <c r="Z29" s="31"/>
      <c r="AA29" s="31"/>
      <c r="AB29" s="31"/>
      <c r="AC29" s="31"/>
      <c r="AD29" s="31"/>
    </row>
    <row r="30" spans="1:30">
      <c r="L30" s="28" t="s">
        <v>51</v>
      </c>
      <c r="M30" s="23">
        <v>0.11940000000000001</v>
      </c>
      <c r="N30" s="23">
        <v>9.4899999999999998E-2</v>
      </c>
      <c r="O30" s="23">
        <v>0.1016</v>
      </c>
      <c r="P30" s="23">
        <v>5.7200000000000001E-2</v>
      </c>
      <c r="Q30" s="23">
        <v>5.6099999999999997E-2</v>
      </c>
      <c r="R30" s="23">
        <v>5.4899999999999997E-2</v>
      </c>
      <c r="S30" s="23">
        <v>0.1724</v>
      </c>
      <c r="T30" s="23">
        <f>T29/T$45</f>
        <v>9.13144131012604E-2</v>
      </c>
      <c r="V30" s="37" t="s">
        <v>82</v>
      </c>
      <c r="W30" s="32">
        <v>652</v>
      </c>
      <c r="X30" s="32">
        <v>556</v>
      </c>
      <c r="Y30" s="32">
        <v>1742</v>
      </c>
      <c r="Z30" s="32">
        <v>908</v>
      </c>
      <c r="AA30" s="32">
        <v>682</v>
      </c>
      <c r="AB30" s="32">
        <v>162</v>
      </c>
      <c r="AC30" s="32">
        <v>116</v>
      </c>
      <c r="AD30" s="32">
        <f>SUM(W30:AC30)</f>
        <v>4818</v>
      </c>
    </row>
    <row r="31" spans="1:30" ht="26">
      <c r="B31">
        <v>5</v>
      </c>
      <c r="C31" s="2">
        <f>ROUND(C$24*$B31*2,0)/2</f>
        <v>2</v>
      </c>
      <c r="D31" s="2">
        <f>ROUND(D$24*$B31*2,0)/2</f>
        <v>3</v>
      </c>
      <c r="E31" s="2">
        <f>ROUND(E$24*$B31*2,0)/2</f>
        <v>0</v>
      </c>
      <c r="F31" s="2">
        <f>SUM(C31:E31)</f>
        <v>5</v>
      </c>
      <c r="G31">
        <f>ROUND(C$24*$B31*2,0)/2 -C$24*$B31</f>
        <v>0.19650000000000012</v>
      </c>
      <c r="H31">
        <f>ROUND(D$24*$B31*2,0)/2 -D$24*$B31</f>
        <v>-0.10899999999999999</v>
      </c>
      <c r="I31">
        <f>ROUND(E$24*$B31*2,0)/2 -E$24*$B31</f>
        <v>-8.6999999999999994E-2</v>
      </c>
      <c r="L31" s="21" t="s">
        <v>43</v>
      </c>
      <c r="M31" s="21">
        <v>88</v>
      </c>
      <c r="N31" s="21">
        <v>77</v>
      </c>
      <c r="O31" s="21">
        <v>63</v>
      </c>
      <c r="P31" s="21">
        <v>6</v>
      </c>
      <c r="Q31" s="21">
        <v>6</v>
      </c>
      <c r="R31" s="21">
        <v>11</v>
      </c>
      <c r="S31" s="21">
        <v>9</v>
      </c>
      <c r="T31" s="21">
        <f>SUM(M31:S31)</f>
        <v>260</v>
      </c>
      <c r="V31" s="36" t="s">
        <v>83</v>
      </c>
      <c r="W31" s="34">
        <v>0.80389999999999995</v>
      </c>
      <c r="X31" s="34">
        <v>0.86199999999999999</v>
      </c>
      <c r="Y31" s="34">
        <v>0.70189999999999997</v>
      </c>
      <c r="Z31" s="34">
        <v>0.90349999999999997</v>
      </c>
      <c r="AA31" s="34">
        <v>0.85040000000000004</v>
      </c>
      <c r="AB31" s="34">
        <v>0.81410000000000005</v>
      </c>
      <c r="AC31" s="34">
        <v>0.81689999999999996</v>
      </c>
      <c r="AD31" s="49">
        <f>AD30/AD$80</f>
        <v>0.79165297403877755</v>
      </c>
    </row>
    <row r="32" spans="1:30" ht="26">
      <c r="L32" s="27" t="s">
        <v>52</v>
      </c>
      <c r="M32" s="23">
        <v>4.5699999999999998E-2</v>
      </c>
      <c r="N32" s="23">
        <v>5.2600000000000001E-2</v>
      </c>
      <c r="O32" s="23">
        <v>1.41E-2</v>
      </c>
      <c r="P32" s="23">
        <v>3.5999999999999999E-3</v>
      </c>
      <c r="Q32" s="23">
        <v>3.8E-3</v>
      </c>
      <c r="R32" s="23">
        <v>3.3500000000000002E-2</v>
      </c>
      <c r="S32" s="23">
        <v>3.8800000000000001E-2</v>
      </c>
      <c r="T32" s="23">
        <f>T31/T$45</f>
        <v>2.2292720569321786E-2</v>
      </c>
      <c r="V32" s="35" t="s">
        <v>84</v>
      </c>
      <c r="W32" s="31"/>
      <c r="X32" s="31"/>
      <c r="Y32" s="31"/>
      <c r="Z32" s="31"/>
      <c r="AA32" s="31"/>
      <c r="AB32" s="31"/>
      <c r="AC32" s="31"/>
      <c r="AD32" s="31"/>
    </row>
    <row r="33" spans="2:30" ht="26">
      <c r="B33">
        <v>6</v>
      </c>
      <c r="C33" s="2">
        <f>ROUND(C$24*$B33*2,0)/2</f>
        <v>2</v>
      </c>
      <c r="D33" s="2">
        <f>ROUND(D$24*$B33*2,0)/2</f>
        <v>3.5</v>
      </c>
      <c r="E33" s="2">
        <f>ROUND(E$24*$B33*2,0)/2</f>
        <v>0</v>
      </c>
      <c r="F33" s="2">
        <f>SUM(C33:E33)</f>
        <v>5.5</v>
      </c>
      <c r="G33">
        <f>ROUND(C$24*$B33*2,0)/2 -C$24*$B33</f>
        <v>-0.16419999999999968</v>
      </c>
      <c r="H33">
        <f>ROUND(D$24*$B33*2,0)/2 -D$24*$B33</f>
        <v>-0.23080000000000034</v>
      </c>
      <c r="I33">
        <f>ROUND(E$24*$B33*2,0)/2 -E$24*$B33</f>
        <v>-0.10439999999999999</v>
      </c>
      <c r="L33" s="21" t="s">
        <v>44</v>
      </c>
      <c r="M33" s="21">
        <v>115</v>
      </c>
      <c r="N33" s="21">
        <v>57</v>
      </c>
      <c r="O33" s="21">
        <v>84</v>
      </c>
      <c r="P33" s="21">
        <v>14</v>
      </c>
      <c r="Q33" s="21">
        <v>7</v>
      </c>
      <c r="R33" s="21">
        <v>4</v>
      </c>
      <c r="S33" s="21">
        <v>12</v>
      </c>
      <c r="T33" s="21">
        <f>SUM(M33:S33)</f>
        <v>293</v>
      </c>
      <c r="V33" s="37" t="s">
        <v>82</v>
      </c>
      <c r="W33" s="32">
        <v>222</v>
      </c>
      <c r="X33" s="32">
        <v>266</v>
      </c>
      <c r="Y33" s="32">
        <v>1227</v>
      </c>
      <c r="Z33" s="32">
        <v>471</v>
      </c>
      <c r="AA33" s="32">
        <v>366</v>
      </c>
      <c r="AB33" s="32">
        <v>66</v>
      </c>
      <c r="AC33" s="32">
        <v>44</v>
      </c>
      <c r="AD33" s="32">
        <f>SUM(W33:AC33)</f>
        <v>2662</v>
      </c>
    </row>
    <row r="34" spans="2:30">
      <c r="L34" s="29" t="s">
        <v>51</v>
      </c>
      <c r="M34" s="23">
        <v>5.9700000000000003E-2</v>
      </c>
      <c r="N34" s="23">
        <v>3.8899999999999997E-2</v>
      </c>
      <c r="O34" s="23">
        <v>1.8800000000000001E-2</v>
      </c>
      <c r="P34" s="23">
        <v>8.3000000000000001E-3</v>
      </c>
      <c r="Q34" s="23">
        <v>4.4999999999999997E-3</v>
      </c>
      <c r="R34" s="23">
        <v>1.2200000000000001E-2</v>
      </c>
      <c r="S34" s="23">
        <v>5.1700000000000003E-2</v>
      </c>
      <c r="T34" s="23">
        <f>T33/T$45</f>
        <v>2.5122181256966476E-2</v>
      </c>
      <c r="V34" s="36" t="s">
        <v>83</v>
      </c>
      <c r="W34" s="34">
        <v>0.2737</v>
      </c>
      <c r="X34" s="34">
        <v>0.41239999999999999</v>
      </c>
      <c r="Y34" s="34">
        <v>0.49440000000000001</v>
      </c>
      <c r="Z34" s="34">
        <v>0.46870000000000001</v>
      </c>
      <c r="AA34" s="34">
        <v>0.45639999999999997</v>
      </c>
      <c r="AB34" s="34">
        <v>0.33169999999999999</v>
      </c>
      <c r="AC34" s="34">
        <v>0.30990000000000001</v>
      </c>
      <c r="AD34" s="49">
        <f>AD33/AD$80</f>
        <v>0.43739730529083143</v>
      </c>
    </row>
    <row r="35" spans="2:30" ht="26">
      <c r="B35">
        <v>7</v>
      </c>
      <c r="C35" s="2">
        <f>ROUND(C$24*$B35*2,0)/2</f>
        <v>2.5</v>
      </c>
      <c r="D35" s="2">
        <f>ROUND(D$24*$B35*2,0)/2</f>
        <v>4.5</v>
      </c>
      <c r="E35" s="2">
        <f>ROUND(E$24*$B35*2,0)/2</f>
        <v>0</v>
      </c>
      <c r="F35" s="2">
        <f>SUM(C35:E35)</f>
        <v>7</v>
      </c>
      <c r="G35">
        <f>ROUND(C$24*$B35*2,0)/2 -C$24*$B35</f>
        <v>-2.48999999999997E-2</v>
      </c>
      <c r="H35">
        <f>ROUND(D$24*$B35*2,0)/2 -D$24*$B35</f>
        <v>0.1474000000000002</v>
      </c>
      <c r="I35">
        <f>ROUND(E$24*$B35*2,0)/2 -E$24*$B35</f>
        <v>-0.12179999999999999</v>
      </c>
      <c r="L35" s="21" t="s">
        <v>45</v>
      </c>
      <c r="M35" s="21">
        <v>260</v>
      </c>
      <c r="N35" s="21">
        <v>134</v>
      </c>
      <c r="O35" s="21">
        <v>176</v>
      </c>
      <c r="P35" s="21">
        <v>22</v>
      </c>
      <c r="Q35" s="21">
        <v>18</v>
      </c>
      <c r="R35" s="21">
        <v>4</v>
      </c>
      <c r="S35" s="21">
        <v>1</v>
      </c>
      <c r="T35" s="21">
        <f>SUM(M35:S35)</f>
        <v>615</v>
      </c>
      <c r="V35" s="35" t="s">
        <v>85</v>
      </c>
      <c r="W35" s="31"/>
      <c r="X35" s="31"/>
      <c r="Y35" s="31"/>
      <c r="Z35" s="31"/>
      <c r="AA35" s="31"/>
      <c r="AB35" s="31"/>
      <c r="AC35" s="31"/>
      <c r="AD35" s="31"/>
    </row>
    <row r="36" spans="2:30">
      <c r="C36">
        <v>2.5</v>
      </c>
      <c r="D36">
        <v>4.5</v>
      </c>
      <c r="E36">
        <v>0</v>
      </c>
      <c r="L36" s="29" t="s">
        <v>51</v>
      </c>
      <c r="M36" s="23">
        <v>0.13500000000000001</v>
      </c>
      <c r="N36" s="23">
        <v>9.1499999999999998E-2</v>
      </c>
      <c r="O36" s="23">
        <v>3.9399999999999998E-2</v>
      </c>
      <c r="P36" s="23">
        <v>1.3100000000000001E-2</v>
      </c>
      <c r="Q36" s="23">
        <v>1.15E-2</v>
      </c>
      <c r="R36" s="23">
        <v>1.2200000000000001E-2</v>
      </c>
      <c r="S36" s="23">
        <v>4.3E-3</v>
      </c>
      <c r="T36" s="23">
        <f>T35/T$45</f>
        <v>5.2730858269741922E-2</v>
      </c>
      <c r="V36" s="37" t="s">
        <v>82</v>
      </c>
      <c r="W36" s="32">
        <v>479</v>
      </c>
      <c r="X36" s="32">
        <v>475</v>
      </c>
      <c r="Y36" s="32">
        <v>1377</v>
      </c>
      <c r="Z36" s="32">
        <v>678</v>
      </c>
      <c r="AA36" s="32">
        <v>542</v>
      </c>
      <c r="AB36" s="32">
        <v>107</v>
      </c>
      <c r="AC36" s="32">
        <v>87</v>
      </c>
      <c r="AD36" s="32">
        <f>SUM(W36:AC36)</f>
        <v>3745</v>
      </c>
    </row>
    <row r="37" spans="2:30">
      <c r="B37">
        <v>8</v>
      </c>
      <c r="C37" s="2">
        <f>ROUND(C$24*$B37*2,0)/2</f>
        <v>3</v>
      </c>
      <c r="D37" s="2">
        <f>ROUND(D$24*$B37*2,0)/2</f>
        <v>5</v>
      </c>
      <c r="E37" s="2">
        <f>ROUND(E$24*$B37*2,0)/2</f>
        <v>0</v>
      </c>
      <c r="F37" s="2">
        <f>SUM(C37:E37)</f>
        <v>8</v>
      </c>
      <c r="G37">
        <f>ROUND(C$24*$B37*2,0)/2 -C$24*$B37</f>
        <v>0.11440000000000028</v>
      </c>
      <c r="H37">
        <f>ROUND(D$24*$B37*2,0)/2 -D$24*$B37</f>
        <v>2.5599999999999845E-2</v>
      </c>
      <c r="I37">
        <f>ROUND(E$24*$B37*2,0)/2 -E$24*$B37</f>
        <v>-0.13919999999999999</v>
      </c>
      <c r="L37" s="21" t="s">
        <v>46</v>
      </c>
      <c r="M37" s="21">
        <v>73</v>
      </c>
      <c r="N37" s="21">
        <v>41</v>
      </c>
      <c r="O37" s="21">
        <v>91</v>
      </c>
      <c r="P37" s="21">
        <v>25</v>
      </c>
      <c r="Q37" s="21">
        <v>8</v>
      </c>
      <c r="R37" s="21">
        <v>1</v>
      </c>
      <c r="S37" s="21">
        <v>1</v>
      </c>
      <c r="T37" s="21">
        <f>SUM(M37:S37)</f>
        <v>240</v>
      </c>
      <c r="V37" s="37" t="s">
        <v>83</v>
      </c>
      <c r="W37" s="41">
        <v>0.59060000000000001</v>
      </c>
      <c r="X37" s="41">
        <v>0.73640000000000005</v>
      </c>
      <c r="Y37" s="41">
        <v>0.55479999999999996</v>
      </c>
      <c r="Z37" s="41">
        <v>0.67459999999999998</v>
      </c>
      <c r="AA37" s="41">
        <v>0.67579999999999996</v>
      </c>
      <c r="AB37" s="41">
        <v>0.53769999999999996</v>
      </c>
      <c r="AC37" s="41">
        <v>0.61270000000000002</v>
      </c>
      <c r="AD37" s="49">
        <f>AD36/AD$80</f>
        <v>0.61534669733815317</v>
      </c>
    </row>
    <row r="38" spans="2:30">
      <c r="L38" s="26" t="s">
        <v>50</v>
      </c>
      <c r="M38" s="23">
        <v>3.7900000000000003E-2</v>
      </c>
      <c r="N38" s="23">
        <v>2.8000000000000001E-2</v>
      </c>
      <c r="O38" s="23">
        <v>2.0400000000000001E-2</v>
      </c>
      <c r="P38" s="23">
        <v>1.49E-2</v>
      </c>
      <c r="Q38" s="23">
        <v>5.1000000000000004E-3</v>
      </c>
      <c r="R38" s="23">
        <v>3.0000000000000001E-3</v>
      </c>
      <c r="S38" s="23">
        <v>4.3E-3</v>
      </c>
      <c r="T38" s="23">
        <f>T37/T$45</f>
        <v>2.0577895910143189E-2</v>
      </c>
      <c r="V38" s="38" t="s">
        <v>65</v>
      </c>
      <c r="W38" s="42"/>
      <c r="X38" s="42"/>
      <c r="Y38" s="42"/>
      <c r="Z38" s="42"/>
      <c r="AA38" s="42"/>
      <c r="AB38" s="42"/>
      <c r="AC38" s="31"/>
      <c r="AD38" s="31"/>
    </row>
    <row r="39" spans="2:30">
      <c r="B39">
        <v>9</v>
      </c>
      <c r="C39" s="2">
        <f>ROUND(C$24*$B39*2,0)/2</f>
        <v>3</v>
      </c>
      <c r="D39" s="2">
        <f>ROUND(D$24*$B39*2,0)/2</f>
        <v>5.5</v>
      </c>
      <c r="E39" s="2">
        <f>ROUND(E$24*$B39*2,0)/2</f>
        <v>0</v>
      </c>
      <c r="F39" s="2">
        <f>SUM(C39:E39)</f>
        <v>8.5</v>
      </c>
      <c r="G39">
        <f>ROUND(C$24*$B39*2,0)/2 -C$24*$B39</f>
        <v>-0.24629999999999974</v>
      </c>
      <c r="H39">
        <f>ROUND(D$24*$B39*2,0)/2 -D$24*$B39</f>
        <v>-9.6200000000000507E-2</v>
      </c>
      <c r="I39">
        <f>ROUND(E$24*$B39*2,0)/2 -E$24*$B39</f>
        <v>-0.15659999999999999</v>
      </c>
      <c r="L39" s="21" t="s">
        <v>47</v>
      </c>
      <c r="M39" s="21">
        <v>77</v>
      </c>
      <c r="N39" s="21">
        <v>34</v>
      </c>
      <c r="O39" s="21">
        <v>224</v>
      </c>
      <c r="P39" s="21">
        <v>72</v>
      </c>
      <c r="Q39" s="21">
        <v>10</v>
      </c>
      <c r="R39" s="21">
        <v>4</v>
      </c>
      <c r="S39" s="21">
        <v>3</v>
      </c>
      <c r="T39" s="21">
        <f>SUM(M39:S39)</f>
        <v>424</v>
      </c>
      <c r="V39" s="39" t="s">
        <v>66</v>
      </c>
      <c r="W39" s="43">
        <v>620</v>
      </c>
      <c r="X39" s="43">
        <v>540</v>
      </c>
      <c r="Y39" s="43">
        <v>1665</v>
      </c>
      <c r="Z39" s="43">
        <v>850</v>
      </c>
      <c r="AA39" s="43">
        <v>654</v>
      </c>
      <c r="AB39" s="43">
        <v>153</v>
      </c>
      <c r="AC39" s="47">
        <v>1.1100000000000001</v>
      </c>
      <c r="AD39" s="32">
        <f>SUM(W39:AC39)</f>
        <v>4483.1099999999997</v>
      </c>
    </row>
    <row r="40" spans="2:30">
      <c r="L40" s="26" t="s">
        <v>50</v>
      </c>
      <c r="M40" s="23">
        <v>0.04</v>
      </c>
      <c r="N40" s="23">
        <v>2.3199999999999998E-2</v>
      </c>
      <c r="O40" s="23">
        <v>5.0099999999999999E-2</v>
      </c>
      <c r="P40" s="23">
        <v>4.2900000000000001E-2</v>
      </c>
      <c r="Q40" s="23">
        <v>6.4000000000000003E-3</v>
      </c>
      <c r="R40" s="23">
        <v>1.2200000000000001E-2</v>
      </c>
      <c r="S40" s="23">
        <v>1.29E-2</v>
      </c>
      <c r="T40" s="23">
        <f>T39/T$45</f>
        <v>3.63542827745863E-2</v>
      </c>
      <c r="V40" s="39" t="s">
        <v>67</v>
      </c>
      <c r="W40" s="44">
        <v>0.76449999999999996</v>
      </c>
      <c r="X40" s="44">
        <v>0.83720000000000006</v>
      </c>
      <c r="Y40" s="44">
        <v>0.67079999999999995</v>
      </c>
      <c r="Z40" s="44">
        <v>0.8458</v>
      </c>
      <c r="AA40" s="44">
        <v>0.8155</v>
      </c>
      <c r="AB40" s="44">
        <v>0.76880000000000004</v>
      </c>
      <c r="AC40" s="41">
        <v>0.78169999999999995</v>
      </c>
      <c r="AD40" s="49">
        <f>AD39/AD$80</f>
        <v>0.7366266841932303</v>
      </c>
    </row>
    <row r="41" spans="2:30" ht="26">
      <c r="B41">
        <v>10</v>
      </c>
      <c r="C41" s="2">
        <f>ROUND(C$24*$B41*2,0)/2</f>
        <v>3.5</v>
      </c>
      <c r="D41" s="2">
        <f>ROUND(D$24*$B41*2,0)/2</f>
        <v>6</v>
      </c>
      <c r="E41" s="2">
        <f>ROUND(E$24*$B41*2,0)/2</f>
        <v>0</v>
      </c>
      <c r="F41" s="2">
        <f>SUM(C41:E41)</f>
        <v>9.5</v>
      </c>
      <c r="G41">
        <f>ROUND(C$24*$B41*2,0)/2 -C$24*$B41</f>
        <v>-0.10699999999999976</v>
      </c>
      <c r="H41">
        <f>ROUND(D$24*$B41*2,0)/2 -D$24*$B41</f>
        <v>-0.21799999999999997</v>
      </c>
      <c r="I41">
        <f>ROUND(E$24*$B41*2,0)/2 -E$24*$B41</f>
        <v>-0.17399999999999999</v>
      </c>
      <c r="L41" s="21" t="s">
        <v>48</v>
      </c>
      <c r="M41" s="21">
        <v>25</v>
      </c>
      <c r="N41" s="21">
        <v>15</v>
      </c>
      <c r="O41" s="21">
        <v>70</v>
      </c>
      <c r="P41" s="21">
        <v>15</v>
      </c>
      <c r="Q41" s="21">
        <v>5</v>
      </c>
      <c r="R41" s="21">
        <v>1</v>
      </c>
      <c r="S41" s="21">
        <v>0</v>
      </c>
      <c r="T41" s="21">
        <f>SUM(M41:S41)</f>
        <v>131</v>
      </c>
      <c r="V41" s="38" t="s">
        <v>68</v>
      </c>
      <c r="W41" s="42"/>
      <c r="X41" s="42"/>
      <c r="Y41" s="42"/>
      <c r="Z41" s="42"/>
      <c r="AA41" s="42"/>
      <c r="AB41" s="42"/>
      <c r="AC41" s="31"/>
      <c r="AD41" s="31"/>
    </row>
    <row r="42" spans="2:30">
      <c r="L42" s="26" t="s">
        <v>50</v>
      </c>
      <c r="M42" s="23">
        <v>1.2999999999999999E-2</v>
      </c>
      <c r="N42" s="23">
        <v>1.0200000000000001E-2</v>
      </c>
      <c r="O42" s="23">
        <v>1.5699999999999999E-2</v>
      </c>
      <c r="P42" s="23">
        <v>8.8999999999999999E-3</v>
      </c>
      <c r="Q42" s="23">
        <v>3.2000000000000002E-3</v>
      </c>
      <c r="R42" s="23">
        <v>3.0000000000000001E-3</v>
      </c>
      <c r="S42" s="23">
        <v>0</v>
      </c>
      <c r="T42" s="23">
        <f>T41/T$45</f>
        <v>1.1232101517619823E-2</v>
      </c>
      <c r="V42" s="39" t="s">
        <v>66</v>
      </c>
      <c r="W42" s="43">
        <v>650</v>
      </c>
      <c r="X42" s="43">
        <v>562</v>
      </c>
      <c r="Y42" s="43">
        <v>2154</v>
      </c>
      <c r="Z42" s="43">
        <v>940</v>
      </c>
      <c r="AA42" s="43">
        <v>728</v>
      </c>
      <c r="AB42" s="43">
        <v>156</v>
      </c>
      <c r="AC42" s="32">
        <v>104</v>
      </c>
      <c r="AD42" s="32">
        <f>SUM(W42:AC42)</f>
        <v>5294</v>
      </c>
    </row>
    <row r="43" spans="2:30" ht="16" customHeight="1">
      <c r="B43">
        <v>11</v>
      </c>
      <c r="C43" s="2">
        <f>ROUND(C$24*$B43*2,0)/2</f>
        <v>4</v>
      </c>
      <c r="D43" s="2">
        <f>ROUND(D$24*$B43*2,0)/2</f>
        <v>7</v>
      </c>
      <c r="E43" s="2">
        <f>ROUND(E$24*$B43*2,0)/2</f>
        <v>0</v>
      </c>
      <c r="F43" s="2">
        <f>SUM(C43:E43)</f>
        <v>11</v>
      </c>
      <c r="G43">
        <f>ROUND(C$24*$B43*2,0)/2 -C$24*$B43</f>
        <v>3.2300000000000217E-2</v>
      </c>
      <c r="H43">
        <f>ROUND(D$24*$B43*2,0)/2 -D$24*$B43</f>
        <v>0.16019999999999968</v>
      </c>
      <c r="I43">
        <f>ROUND(E$24*$B43*2,0)/2 -E$24*$B43</f>
        <v>-0.19139999999999999</v>
      </c>
      <c r="L43" s="21" t="s">
        <v>49</v>
      </c>
      <c r="M43" s="21">
        <v>19</v>
      </c>
      <c r="N43" s="21">
        <v>4</v>
      </c>
      <c r="O43" s="21">
        <v>32</v>
      </c>
      <c r="P43" s="21">
        <v>3</v>
      </c>
      <c r="Q43" s="21">
        <v>2</v>
      </c>
      <c r="R43" s="21">
        <v>0</v>
      </c>
      <c r="S43" s="21">
        <v>4</v>
      </c>
      <c r="T43" s="21">
        <f>SUM(M43:S43)</f>
        <v>64</v>
      </c>
      <c r="V43" s="39" t="s">
        <v>67</v>
      </c>
      <c r="W43" s="44">
        <v>0.80149999999999999</v>
      </c>
      <c r="X43" s="44">
        <v>0.87129999999999996</v>
      </c>
      <c r="Y43" s="44">
        <v>0.86780000000000002</v>
      </c>
      <c r="Z43" s="44">
        <v>0.93530000000000002</v>
      </c>
      <c r="AA43" s="44">
        <v>0.90769999999999995</v>
      </c>
      <c r="AB43" s="44">
        <v>0.78390000000000004</v>
      </c>
      <c r="AC43" s="41">
        <v>0.73240000000000005</v>
      </c>
      <c r="AD43" s="49">
        <f>AD42/AD$80</f>
        <v>0.86986526454157087</v>
      </c>
    </row>
    <row r="44" spans="2:30">
      <c r="C44">
        <v>4</v>
      </c>
      <c r="D44">
        <v>6.5</v>
      </c>
      <c r="E44">
        <v>0.5</v>
      </c>
      <c r="L44" s="26" t="s">
        <v>50</v>
      </c>
      <c r="M44" s="23">
        <v>9.9000000000000008E-3</v>
      </c>
      <c r="N44" s="23">
        <v>2.7000000000000001E-3</v>
      </c>
      <c r="O44" s="23">
        <v>7.1999999999999998E-3</v>
      </c>
      <c r="P44" s="23">
        <v>1.8E-3</v>
      </c>
      <c r="Q44" s="23">
        <v>1.2999999999999999E-3</v>
      </c>
      <c r="R44" s="23">
        <v>0</v>
      </c>
      <c r="S44" s="23">
        <v>1.72E-2</v>
      </c>
      <c r="T44" s="23">
        <f>T43/T$45</f>
        <v>5.4874389093715172E-3</v>
      </c>
      <c r="V44" s="38" t="s">
        <v>69</v>
      </c>
      <c r="W44" s="42"/>
      <c r="X44" s="42"/>
      <c r="Y44" s="42"/>
      <c r="Z44" s="42"/>
      <c r="AA44" s="42"/>
      <c r="AB44" s="42"/>
      <c r="AC44" s="31"/>
      <c r="AD44" s="31"/>
    </row>
    <row r="45" spans="2:30">
      <c r="L45" s="24" t="s">
        <v>12</v>
      </c>
      <c r="M45" s="24">
        <v>1926</v>
      </c>
      <c r="N45" s="24">
        <v>1464</v>
      </c>
      <c r="O45" s="24">
        <v>4468</v>
      </c>
      <c r="P45" s="24">
        <v>1677</v>
      </c>
      <c r="Q45" s="24">
        <v>1568</v>
      </c>
      <c r="R45" s="24">
        <v>328</v>
      </c>
      <c r="S45" s="24">
        <v>232</v>
      </c>
      <c r="T45" s="24">
        <f>SUM(M45:S45)</f>
        <v>11663</v>
      </c>
      <c r="V45" s="39" t="s">
        <v>66</v>
      </c>
      <c r="W45" s="43">
        <v>431</v>
      </c>
      <c r="X45" s="43">
        <v>396</v>
      </c>
      <c r="Y45" s="43">
        <v>917</v>
      </c>
      <c r="Z45" s="43">
        <v>586</v>
      </c>
      <c r="AA45" s="43">
        <v>417</v>
      </c>
      <c r="AB45" s="43">
        <v>52</v>
      </c>
      <c r="AC45" s="32">
        <v>59</v>
      </c>
      <c r="AD45" s="32">
        <f>SUM(W45:AC45)</f>
        <v>2858</v>
      </c>
    </row>
    <row r="46" spans="2:30">
      <c r="V46" s="39" t="s">
        <v>67</v>
      </c>
      <c r="W46" s="44">
        <v>0.53139999999999998</v>
      </c>
      <c r="X46" s="44">
        <v>0.61399999999999999</v>
      </c>
      <c r="Y46" s="44">
        <v>0.3695</v>
      </c>
      <c r="Z46" s="44">
        <v>0.58309999999999995</v>
      </c>
      <c r="AA46" s="46">
        <v>0.52</v>
      </c>
      <c r="AB46" s="44">
        <v>0.26129999999999998</v>
      </c>
      <c r="AC46" s="41">
        <v>0.41549999999999998</v>
      </c>
      <c r="AD46" s="49">
        <f>AD45/AD$80</f>
        <v>0.46960236608609923</v>
      </c>
    </row>
    <row r="47" spans="2:30" ht="16" customHeight="1">
      <c r="L47" s="16"/>
      <c r="M47" s="17"/>
      <c r="N47" s="17"/>
      <c r="O47" s="17"/>
      <c r="P47" s="17"/>
      <c r="Q47" s="17"/>
      <c r="R47" s="17"/>
      <c r="S47" s="17"/>
      <c r="V47" s="38" t="s">
        <v>70</v>
      </c>
      <c r="W47" s="42"/>
      <c r="X47" s="42"/>
      <c r="Y47" s="42"/>
      <c r="Z47" s="42"/>
      <c r="AA47" s="42"/>
      <c r="AB47" s="42"/>
      <c r="AC47" s="31"/>
      <c r="AD47" s="31"/>
    </row>
    <row r="48" spans="2:30">
      <c r="L48" s="18"/>
      <c r="M48" s="18"/>
      <c r="N48" s="18"/>
      <c r="O48" s="18"/>
      <c r="P48" s="18"/>
      <c r="Q48" s="18"/>
      <c r="R48" s="18"/>
      <c r="S48" s="18"/>
      <c r="V48" s="39" t="s">
        <v>66</v>
      </c>
      <c r="W48" s="43">
        <v>117</v>
      </c>
      <c r="X48" s="43">
        <v>223</v>
      </c>
      <c r="Y48" s="43">
        <v>438</v>
      </c>
      <c r="Z48" s="43">
        <v>212</v>
      </c>
      <c r="AA48" s="43">
        <v>171</v>
      </c>
      <c r="AB48" s="43">
        <v>9</v>
      </c>
      <c r="AC48" s="32">
        <v>10</v>
      </c>
      <c r="AD48" s="32">
        <f>SUM(W48:AC48)</f>
        <v>1180</v>
      </c>
    </row>
    <row r="49" spans="12:30">
      <c r="L49" s="16"/>
      <c r="M49" s="19"/>
      <c r="N49" s="19"/>
      <c r="O49" s="19"/>
      <c r="P49" s="19"/>
      <c r="Q49" s="19"/>
      <c r="R49" s="19"/>
      <c r="S49" s="19"/>
      <c r="V49" s="39" t="s">
        <v>67</v>
      </c>
      <c r="W49" s="44">
        <v>0.14430000000000001</v>
      </c>
      <c r="X49" s="43">
        <v>34.57</v>
      </c>
      <c r="Y49" s="43">
        <v>17.649999999999999</v>
      </c>
      <c r="Z49" s="44">
        <v>0.2109</v>
      </c>
      <c r="AA49" s="44">
        <v>0.2132</v>
      </c>
      <c r="AB49" s="44">
        <v>4.5199999999999997E-2</v>
      </c>
      <c r="AC49" s="41">
        <v>7.0400000000000004E-2</v>
      </c>
      <c r="AD49" s="49">
        <f>AD48/AD$80</f>
        <v>0.19388761091028589</v>
      </c>
    </row>
    <row r="50" spans="12:30" ht="26">
      <c r="L50" s="18"/>
      <c r="M50" s="18"/>
      <c r="N50" s="18"/>
      <c r="O50" s="18"/>
      <c r="P50" s="18"/>
      <c r="Q50" s="18"/>
      <c r="R50" s="18"/>
      <c r="S50" s="18"/>
      <c r="V50" s="38" t="s">
        <v>71</v>
      </c>
      <c r="W50" s="42"/>
      <c r="X50" s="42"/>
      <c r="Y50" s="42"/>
      <c r="Z50" s="42"/>
      <c r="AA50" s="42"/>
      <c r="AB50" s="42"/>
      <c r="AC50" s="31"/>
      <c r="AD50" s="31"/>
    </row>
    <row r="51" spans="12:30">
      <c r="L51" s="16"/>
      <c r="M51" s="17"/>
      <c r="N51" s="17"/>
      <c r="O51" s="17"/>
      <c r="P51" s="17"/>
      <c r="Q51" s="17"/>
      <c r="R51" s="17"/>
      <c r="S51" s="17"/>
      <c r="V51" s="39" t="s">
        <v>66</v>
      </c>
      <c r="W51" s="43">
        <v>617</v>
      </c>
      <c r="X51" s="43">
        <v>534</v>
      </c>
      <c r="Y51" s="43">
        <v>1851</v>
      </c>
      <c r="Z51" s="43">
        <v>815</v>
      </c>
      <c r="AA51" s="43">
        <v>575</v>
      </c>
      <c r="AB51" s="43">
        <v>152</v>
      </c>
      <c r="AC51" s="32">
        <v>107</v>
      </c>
      <c r="AD51" s="32">
        <f>SUM(W51:AC51)</f>
        <v>4651</v>
      </c>
    </row>
    <row r="52" spans="12:30">
      <c r="L52" s="18"/>
      <c r="M52" s="18"/>
      <c r="N52" s="18"/>
      <c r="O52" s="18"/>
      <c r="P52" s="18"/>
      <c r="Q52" s="18"/>
      <c r="R52" s="18"/>
      <c r="S52" s="18"/>
      <c r="V52" s="39" t="s">
        <v>67</v>
      </c>
      <c r="W52" s="44">
        <v>0.76080000000000003</v>
      </c>
      <c r="X52" s="44">
        <v>0.82789999999999997</v>
      </c>
      <c r="Y52" s="44">
        <v>0.74580000000000002</v>
      </c>
      <c r="Z52" s="44">
        <v>0.81089999999999995</v>
      </c>
      <c r="AA52" s="44">
        <v>0.71699999999999997</v>
      </c>
      <c r="AB52" s="44">
        <v>0.76380000000000003</v>
      </c>
      <c r="AC52" s="41">
        <v>0.75349999999999995</v>
      </c>
      <c r="AD52" s="49">
        <f>AD51/AD$80</f>
        <v>0.764212947748932</v>
      </c>
    </row>
    <row r="53" spans="12:30" ht="26">
      <c r="L53" s="16"/>
      <c r="M53" s="19"/>
      <c r="N53" s="19"/>
      <c r="O53" s="19"/>
      <c r="P53" s="19"/>
      <c r="Q53" s="19"/>
      <c r="R53" s="19"/>
      <c r="S53" s="19"/>
      <c r="V53" s="38" t="s">
        <v>72</v>
      </c>
      <c r="W53" s="42"/>
      <c r="X53" s="42"/>
      <c r="Y53" s="42"/>
      <c r="Z53" s="42"/>
      <c r="AA53" s="42"/>
      <c r="AB53" s="42"/>
      <c r="AC53" s="31"/>
      <c r="AD53" s="31"/>
    </row>
    <row r="54" spans="12:30">
      <c r="L54" s="18"/>
      <c r="M54" s="18"/>
      <c r="N54" s="18"/>
      <c r="O54" s="18"/>
      <c r="P54" s="18"/>
      <c r="Q54" s="18"/>
      <c r="R54" s="18"/>
      <c r="S54" s="18"/>
      <c r="V54" s="39" t="s">
        <v>66</v>
      </c>
      <c r="W54" s="43">
        <v>99</v>
      </c>
      <c r="X54" s="43">
        <v>226</v>
      </c>
      <c r="Y54" s="43">
        <v>457</v>
      </c>
      <c r="Z54" s="43">
        <v>210</v>
      </c>
      <c r="AA54" s="43">
        <v>181</v>
      </c>
      <c r="AB54" s="43">
        <v>7</v>
      </c>
      <c r="AC54" s="32">
        <v>11</v>
      </c>
      <c r="AD54" s="32">
        <f>SUM(W54:AC54)</f>
        <v>1191</v>
      </c>
    </row>
    <row r="55" spans="12:30" ht="16" customHeight="1">
      <c r="L55" s="16"/>
      <c r="M55" s="17"/>
      <c r="N55" s="17"/>
      <c r="O55" s="17"/>
      <c r="P55" s="17"/>
      <c r="Q55" s="17"/>
      <c r="R55" s="17"/>
      <c r="S55" s="17"/>
      <c r="V55" s="39" t="s">
        <v>67</v>
      </c>
      <c r="W55" s="44">
        <v>0.1221</v>
      </c>
      <c r="X55" s="44">
        <v>0.35039999999999999</v>
      </c>
      <c r="Y55" s="44">
        <v>0.18410000000000001</v>
      </c>
      <c r="Z55" s="44">
        <v>0.20899999999999999</v>
      </c>
      <c r="AA55" s="44">
        <v>0.22570000000000001</v>
      </c>
      <c r="AB55" s="44">
        <v>3.5200000000000002E-2</v>
      </c>
      <c r="AC55" s="41">
        <v>7.7499999999999999E-2</v>
      </c>
      <c r="AD55" s="49">
        <f>AD54/AD$80</f>
        <v>0.19569503779165298</v>
      </c>
    </row>
    <row r="56" spans="12:30" ht="26">
      <c r="L56" s="18"/>
      <c r="M56" s="18"/>
      <c r="N56" s="18"/>
      <c r="O56" s="18"/>
      <c r="P56" s="18"/>
      <c r="Q56" s="18"/>
      <c r="R56" s="18"/>
      <c r="S56" s="18"/>
      <c r="V56" s="38" t="s">
        <v>73</v>
      </c>
      <c r="W56" s="42"/>
      <c r="X56" s="42"/>
      <c r="Y56" s="42"/>
      <c r="Z56" s="42"/>
      <c r="AA56" s="42"/>
      <c r="AB56" s="42"/>
      <c r="AC56" s="31"/>
      <c r="AD56" s="31"/>
    </row>
    <row r="57" spans="12:30">
      <c r="L57" s="16"/>
      <c r="M57" s="19"/>
      <c r="N57" s="19"/>
      <c r="O57" s="19"/>
      <c r="P57" s="19"/>
      <c r="Q57" s="19"/>
      <c r="R57" s="19"/>
      <c r="S57" s="19"/>
      <c r="V57" s="39" t="s">
        <v>66</v>
      </c>
      <c r="W57" s="43">
        <v>471</v>
      </c>
      <c r="X57" s="43">
        <v>465</v>
      </c>
      <c r="Y57" s="43">
        <v>1374</v>
      </c>
      <c r="Z57" s="43">
        <v>734</v>
      </c>
      <c r="AA57" s="43">
        <v>520</v>
      </c>
      <c r="AB57" s="43">
        <v>102</v>
      </c>
      <c r="AC57" s="32">
        <v>74</v>
      </c>
      <c r="AD57" s="32">
        <f>SUM(W57:AC57)</f>
        <v>3740</v>
      </c>
    </row>
    <row r="58" spans="12:30">
      <c r="L58" s="18"/>
      <c r="M58" s="18"/>
      <c r="N58" s="18"/>
      <c r="O58" s="18"/>
      <c r="P58" s="18"/>
      <c r="Q58" s="18"/>
      <c r="R58" s="18"/>
      <c r="S58" s="18"/>
      <c r="V58" s="39" t="s">
        <v>67</v>
      </c>
      <c r="W58" s="44">
        <v>0.58079999999999998</v>
      </c>
      <c r="X58" s="44">
        <v>0.72089999999999999</v>
      </c>
      <c r="Y58" s="44">
        <v>0.55359999999999998</v>
      </c>
      <c r="Z58" s="44">
        <v>0.73029999999999995</v>
      </c>
      <c r="AA58" s="44">
        <v>0.64839999999999998</v>
      </c>
      <c r="AB58" s="44">
        <v>0.51259999999999994</v>
      </c>
      <c r="AC58" s="41">
        <v>0.52110000000000001</v>
      </c>
      <c r="AD58" s="49">
        <f>AD57/AD$80</f>
        <v>0.61452513966480449</v>
      </c>
    </row>
    <row r="59" spans="12:30" ht="26">
      <c r="L59" s="16"/>
      <c r="M59" s="17"/>
      <c r="N59" s="17"/>
      <c r="O59" s="17"/>
      <c r="P59" s="17"/>
      <c r="Q59" s="17"/>
      <c r="R59" s="17"/>
      <c r="S59" s="17"/>
      <c r="V59" s="38" t="s">
        <v>74</v>
      </c>
      <c r="W59" s="42"/>
      <c r="X59" s="42"/>
      <c r="Y59" s="42"/>
      <c r="Z59" s="42"/>
      <c r="AA59" s="42"/>
      <c r="AB59" s="42"/>
      <c r="AC59" s="31"/>
      <c r="AD59" s="31"/>
    </row>
    <row r="60" spans="12:30">
      <c r="L60" s="18"/>
      <c r="M60" s="18"/>
      <c r="N60" s="18"/>
      <c r="O60" s="18"/>
      <c r="P60" s="18"/>
      <c r="Q60" s="18"/>
      <c r="R60" s="18"/>
      <c r="S60" s="18"/>
      <c r="V60" s="39" t="s">
        <v>66</v>
      </c>
      <c r="W60" s="43">
        <v>147</v>
      </c>
      <c r="X60" s="43">
        <v>245</v>
      </c>
      <c r="Y60" s="43">
        <v>383</v>
      </c>
      <c r="Z60" s="43">
        <v>239</v>
      </c>
      <c r="AA60" s="43">
        <v>203</v>
      </c>
      <c r="AB60" s="43">
        <v>5</v>
      </c>
      <c r="AC60" s="32">
        <v>6</v>
      </c>
      <c r="AD60" s="32">
        <f>SUM(W60:AC60)</f>
        <v>1228</v>
      </c>
    </row>
    <row r="61" spans="12:30" ht="16" customHeight="1">
      <c r="L61" s="16"/>
      <c r="M61" s="19"/>
      <c r="N61" s="19"/>
      <c r="O61" s="19"/>
      <c r="P61" s="19"/>
      <c r="Q61" s="19"/>
      <c r="R61" s="19"/>
      <c r="S61" s="19"/>
      <c r="V61" s="39" t="s">
        <v>67</v>
      </c>
      <c r="W61" s="44">
        <v>0.18129999999999999</v>
      </c>
      <c r="X61" s="44">
        <v>0.37980000000000003</v>
      </c>
      <c r="Y61" s="44">
        <v>0.15429999999999999</v>
      </c>
      <c r="Z61" s="44">
        <v>0.23780000000000001</v>
      </c>
      <c r="AA61" s="44">
        <v>0.25309999999999999</v>
      </c>
      <c r="AB61" s="44">
        <v>2.5100000000000001E-2</v>
      </c>
      <c r="AC61" s="41">
        <v>4.2299999999999997E-2</v>
      </c>
      <c r="AD61" s="49">
        <f>AD60/AD$80</f>
        <v>0.20177456457443313</v>
      </c>
    </row>
    <row r="62" spans="12:30" ht="26">
      <c r="L62" s="18"/>
      <c r="M62" s="18"/>
      <c r="N62" s="18"/>
      <c r="O62" s="18"/>
      <c r="P62" s="18"/>
      <c r="Q62" s="18"/>
      <c r="R62" s="18"/>
      <c r="S62" s="18"/>
      <c r="V62" s="38" t="s">
        <v>75</v>
      </c>
      <c r="W62" s="42"/>
      <c r="X62" s="42"/>
      <c r="Y62" s="42"/>
      <c r="Z62" s="42"/>
      <c r="AA62" s="42"/>
      <c r="AB62" s="42"/>
      <c r="AC62" s="31"/>
      <c r="AD62" s="31"/>
    </row>
    <row r="63" spans="12:30">
      <c r="L63" s="16"/>
      <c r="M63" s="16"/>
      <c r="N63" s="16"/>
      <c r="O63" s="16"/>
      <c r="P63" s="16"/>
      <c r="Q63" s="16"/>
      <c r="R63" s="16"/>
      <c r="S63" s="16"/>
      <c r="V63" s="39" t="s">
        <v>66</v>
      </c>
      <c r="W63" s="43">
        <v>92</v>
      </c>
      <c r="X63" s="43">
        <v>219</v>
      </c>
      <c r="Y63" s="43">
        <v>307</v>
      </c>
      <c r="Z63" s="43">
        <v>213</v>
      </c>
      <c r="AA63" s="43">
        <v>167</v>
      </c>
      <c r="AB63" s="43">
        <v>4</v>
      </c>
      <c r="AC63" s="32">
        <v>7</v>
      </c>
      <c r="AD63" s="32">
        <f>SUM(W63:AC63)</f>
        <v>1009</v>
      </c>
    </row>
    <row r="64" spans="12:30">
      <c r="L64" s="18"/>
      <c r="M64" s="18"/>
      <c r="N64" s="18"/>
      <c r="O64" s="18"/>
      <c r="P64" s="18"/>
      <c r="Q64" s="18"/>
      <c r="R64" s="18"/>
      <c r="S64" s="18"/>
      <c r="V64" s="39" t="s">
        <v>67</v>
      </c>
      <c r="W64" s="44">
        <v>0.1134</v>
      </c>
      <c r="X64" s="44">
        <v>0.33950000000000002</v>
      </c>
      <c r="Y64" s="44">
        <v>0.1237</v>
      </c>
      <c r="Z64" s="44">
        <v>0.21190000000000001</v>
      </c>
      <c r="AA64" s="44">
        <v>0.2082</v>
      </c>
      <c r="AB64" s="44">
        <v>2.01E-2</v>
      </c>
      <c r="AC64" s="41">
        <v>4.9299999999999997E-2</v>
      </c>
      <c r="AD64" s="49">
        <f>AD63/AD$80</f>
        <v>0.16579033848176142</v>
      </c>
    </row>
    <row r="65" spans="22:39">
      <c r="V65" s="38" t="s">
        <v>76</v>
      </c>
      <c r="W65" s="42"/>
      <c r="X65" s="42"/>
      <c r="Y65" s="42"/>
      <c r="Z65" s="42"/>
      <c r="AA65" s="42"/>
      <c r="AB65" s="42"/>
      <c r="AC65" s="31"/>
      <c r="AD65" s="31"/>
    </row>
    <row r="66" spans="22:39">
      <c r="V66" s="39" t="s">
        <v>66</v>
      </c>
      <c r="W66" s="43">
        <v>154</v>
      </c>
      <c r="X66" s="43">
        <v>292</v>
      </c>
      <c r="Y66" s="43">
        <v>571</v>
      </c>
      <c r="Z66" s="43">
        <v>409</v>
      </c>
      <c r="AA66" s="43">
        <v>291</v>
      </c>
      <c r="AB66" s="43">
        <v>32</v>
      </c>
      <c r="AC66" s="32">
        <v>30</v>
      </c>
      <c r="AD66" s="32">
        <f>SUM(W66:AC66)</f>
        <v>1779</v>
      </c>
    </row>
    <row r="67" spans="22:39" ht="16" customHeight="1">
      <c r="V67" s="39" t="s">
        <v>67</v>
      </c>
      <c r="W67" s="43">
        <v>18.989999999999998</v>
      </c>
      <c r="X67" s="43">
        <v>45.27</v>
      </c>
      <c r="Y67" s="43">
        <v>23.01</v>
      </c>
      <c r="Z67" s="43">
        <v>40.700000000000003</v>
      </c>
      <c r="AA67" s="43">
        <v>36.28</v>
      </c>
      <c r="AB67" s="43">
        <v>16.079999999999998</v>
      </c>
      <c r="AC67" s="41">
        <v>0.21129999999999999</v>
      </c>
      <c r="AD67" s="49">
        <f>AD66/AD$80</f>
        <v>0.29231022017745645</v>
      </c>
    </row>
    <row r="68" spans="22:39">
      <c r="V68" s="38" t="s">
        <v>77</v>
      </c>
      <c r="W68" s="42"/>
      <c r="X68" s="42"/>
      <c r="Y68" s="42"/>
      <c r="Z68" s="42"/>
      <c r="AA68" s="42"/>
      <c r="AB68" s="42"/>
      <c r="AC68" s="42"/>
      <c r="AD68" s="31"/>
      <c r="AF68" s="16"/>
      <c r="AG68" s="30"/>
      <c r="AH68" s="30"/>
      <c r="AI68" s="30"/>
      <c r="AJ68" s="30"/>
      <c r="AK68" s="30"/>
      <c r="AL68" s="30"/>
      <c r="AM68" s="18"/>
    </row>
    <row r="69" spans="22:39">
      <c r="V69" s="39" t="s">
        <v>66</v>
      </c>
      <c r="W69" s="43">
        <v>187</v>
      </c>
      <c r="X69" s="43">
        <v>269</v>
      </c>
      <c r="Y69" s="43">
        <v>502</v>
      </c>
      <c r="Z69" s="43">
        <v>283</v>
      </c>
      <c r="AA69" s="43">
        <v>227</v>
      </c>
      <c r="AB69" s="43">
        <v>22</v>
      </c>
      <c r="AC69" s="43">
        <v>25</v>
      </c>
      <c r="AD69" s="32">
        <f>SUM(W69:AC69)</f>
        <v>1515</v>
      </c>
      <c r="AF69" s="18"/>
      <c r="AG69" s="18"/>
      <c r="AH69" s="18"/>
      <c r="AI69" s="18"/>
      <c r="AJ69" s="18"/>
      <c r="AK69" s="18"/>
      <c r="AL69" s="18"/>
      <c r="AM69" s="18"/>
    </row>
    <row r="70" spans="22:39">
      <c r="V70" s="39" t="s">
        <v>67</v>
      </c>
      <c r="W70" s="44">
        <v>0.2306</v>
      </c>
      <c r="X70" s="44">
        <v>0.41710000000000003</v>
      </c>
      <c r="Y70" s="44">
        <v>0.20230000000000001</v>
      </c>
      <c r="Z70" s="44">
        <v>0.28160000000000002</v>
      </c>
      <c r="AA70" s="44">
        <v>0.28299999999999997</v>
      </c>
      <c r="AB70" s="44">
        <v>0.1106</v>
      </c>
      <c r="AC70" s="44">
        <v>0.17610000000000001</v>
      </c>
      <c r="AD70" s="49">
        <f>AD69/AD$80</f>
        <v>0.24893197502464673</v>
      </c>
      <c r="AF70" s="17"/>
      <c r="AG70" s="17"/>
      <c r="AH70" s="17"/>
      <c r="AI70" s="17"/>
      <c r="AJ70" s="17"/>
      <c r="AK70" s="17"/>
      <c r="AL70" s="17"/>
      <c r="AM70" s="18"/>
    </row>
    <row r="71" spans="22:39">
      <c r="V71" s="38" t="s">
        <v>78</v>
      </c>
      <c r="W71" s="42"/>
      <c r="X71" s="42"/>
      <c r="Y71" s="42"/>
      <c r="Z71" s="42"/>
      <c r="AA71" s="42"/>
      <c r="AB71" s="42"/>
      <c r="AC71" s="42"/>
      <c r="AD71" s="31"/>
      <c r="AF71" s="18"/>
      <c r="AG71" s="18"/>
      <c r="AH71" s="18"/>
      <c r="AI71" s="18"/>
      <c r="AJ71" s="18"/>
      <c r="AK71" s="18"/>
      <c r="AL71" s="18"/>
      <c r="AM71" s="18"/>
    </row>
    <row r="72" spans="22:39">
      <c r="V72" s="39" t="s">
        <v>66</v>
      </c>
      <c r="W72" s="43">
        <v>106</v>
      </c>
      <c r="X72" s="43">
        <v>222</v>
      </c>
      <c r="Y72" s="43">
        <v>342</v>
      </c>
      <c r="Z72" s="43">
        <v>207</v>
      </c>
      <c r="AA72" s="43">
        <v>181</v>
      </c>
      <c r="AB72" s="43">
        <v>4</v>
      </c>
      <c r="AC72" s="43">
        <v>8</v>
      </c>
      <c r="AD72" s="32">
        <f>SUM(W72:AC72)</f>
        <v>1070</v>
      </c>
      <c r="AF72" s="17"/>
      <c r="AG72" s="17"/>
      <c r="AH72" s="17"/>
      <c r="AI72" s="17"/>
      <c r="AJ72" s="17"/>
      <c r="AK72" s="17"/>
      <c r="AL72" s="17"/>
      <c r="AM72" s="18"/>
    </row>
    <row r="73" spans="22:39" ht="16" customHeight="1">
      <c r="V73" s="39" t="s">
        <v>67</v>
      </c>
      <c r="W73" s="44">
        <v>0.13070000000000001</v>
      </c>
      <c r="X73" s="44">
        <v>0.34420000000000001</v>
      </c>
      <c r="Y73" s="44">
        <v>0.13780000000000001</v>
      </c>
      <c r="Z73" s="44">
        <v>0.20599999999999999</v>
      </c>
      <c r="AA73" s="44">
        <v>0.22570000000000001</v>
      </c>
      <c r="AB73" s="44">
        <v>2.01E-2</v>
      </c>
      <c r="AC73" s="44">
        <v>5.6300000000000003E-2</v>
      </c>
      <c r="AD73" s="49">
        <f>AD72/AD$80</f>
        <v>0.17581334209661517</v>
      </c>
      <c r="AF73" s="18"/>
      <c r="AG73" s="18"/>
      <c r="AH73" s="18"/>
      <c r="AI73" s="18"/>
      <c r="AJ73" s="18"/>
      <c r="AK73" s="18"/>
      <c r="AL73" s="18"/>
      <c r="AM73" s="18"/>
    </row>
    <row r="74" spans="22:39" ht="39">
      <c r="V74" s="38" t="s">
        <v>79</v>
      </c>
      <c r="W74" s="42"/>
      <c r="X74" s="42"/>
      <c r="Y74" s="42"/>
      <c r="Z74" s="42"/>
      <c r="AA74" s="42"/>
      <c r="AB74" s="42"/>
      <c r="AC74" s="42"/>
      <c r="AD74" s="31"/>
      <c r="AF74" s="16"/>
      <c r="AG74" s="30"/>
      <c r="AH74" s="30"/>
      <c r="AI74" s="30"/>
      <c r="AJ74" s="30"/>
      <c r="AK74" s="30"/>
      <c r="AL74" s="30"/>
      <c r="AM74" s="18"/>
    </row>
    <row r="75" spans="22:39">
      <c r="V75" s="39" t="s">
        <v>66</v>
      </c>
      <c r="W75" s="43">
        <v>72</v>
      </c>
      <c r="X75" s="43">
        <v>207</v>
      </c>
      <c r="Y75" s="43">
        <v>292</v>
      </c>
      <c r="Z75" s="43">
        <v>191</v>
      </c>
      <c r="AA75" s="43">
        <v>154</v>
      </c>
      <c r="AB75" s="43">
        <v>19</v>
      </c>
      <c r="AC75" s="43">
        <v>8</v>
      </c>
      <c r="AD75" s="32">
        <f>SUM(W75:AC75)</f>
        <v>943</v>
      </c>
      <c r="AF75" s="18"/>
      <c r="AG75" s="18"/>
      <c r="AH75" s="18"/>
      <c r="AI75" s="18"/>
      <c r="AJ75" s="18"/>
      <c r="AK75" s="18"/>
      <c r="AL75" s="18"/>
      <c r="AM75" s="18"/>
    </row>
    <row r="76" spans="22:39">
      <c r="V76" s="39" t="s">
        <v>67</v>
      </c>
      <c r="W76" s="44">
        <v>8.8800000000000004E-2</v>
      </c>
      <c r="X76" s="44">
        <v>0.32090000000000002</v>
      </c>
      <c r="Y76" s="44">
        <v>0.1176</v>
      </c>
      <c r="Z76" s="46">
        <v>0.19</v>
      </c>
      <c r="AA76" s="44">
        <v>0.192</v>
      </c>
      <c r="AB76" s="44">
        <v>9.5500000000000002E-2</v>
      </c>
      <c r="AC76" s="44">
        <v>5.6300000000000003E-2</v>
      </c>
      <c r="AD76" s="49">
        <f>AD75/AD$80</f>
        <v>0.15494577719355898</v>
      </c>
      <c r="AF76" s="17"/>
      <c r="AG76" s="17"/>
      <c r="AH76" s="17"/>
      <c r="AI76" s="17"/>
      <c r="AJ76" s="17"/>
      <c r="AK76" s="17"/>
      <c r="AL76" s="17"/>
      <c r="AM76" s="18"/>
    </row>
    <row r="77" spans="22:39" ht="39">
      <c r="V77" s="38" t="s">
        <v>80</v>
      </c>
      <c r="W77" s="42"/>
      <c r="X77" s="42"/>
      <c r="Y77" s="42"/>
      <c r="Z77" s="42"/>
      <c r="AA77" s="42"/>
      <c r="AB77" s="42"/>
      <c r="AC77" s="42"/>
      <c r="AD77" s="31"/>
      <c r="AF77" s="18"/>
      <c r="AG77" s="18"/>
      <c r="AH77" s="18"/>
      <c r="AI77" s="18"/>
      <c r="AJ77" s="18"/>
      <c r="AK77" s="18"/>
      <c r="AL77" s="18"/>
      <c r="AM77" s="18"/>
    </row>
    <row r="78" spans="22:39">
      <c r="V78" s="39" t="s">
        <v>66</v>
      </c>
      <c r="W78" s="43">
        <v>99</v>
      </c>
      <c r="X78" s="43">
        <v>243</v>
      </c>
      <c r="Y78" s="43">
        <v>511</v>
      </c>
      <c r="Z78" s="43">
        <v>307</v>
      </c>
      <c r="AA78" s="43">
        <v>301</v>
      </c>
      <c r="AB78" s="43">
        <v>65</v>
      </c>
      <c r="AC78" s="43">
        <v>42</v>
      </c>
      <c r="AD78" s="32">
        <f>SUM(W78:AC78)</f>
        <v>1568</v>
      </c>
      <c r="AF78" s="17"/>
      <c r="AG78" s="17"/>
      <c r="AH78" s="17"/>
      <c r="AI78" s="17"/>
      <c r="AJ78" s="17"/>
      <c r="AK78" s="17"/>
      <c r="AL78" s="17"/>
      <c r="AM78" s="18"/>
    </row>
    <row r="79" spans="22:39" ht="16" customHeight="1">
      <c r="V79" s="40" t="s">
        <v>67</v>
      </c>
      <c r="W79" s="45">
        <v>0.1221</v>
      </c>
      <c r="X79" s="45">
        <v>0.37669999999999998</v>
      </c>
      <c r="Y79" s="45">
        <v>0.2059</v>
      </c>
      <c r="Z79" s="45">
        <v>0.30549999999999999</v>
      </c>
      <c r="AA79" s="45">
        <v>0.37530000000000002</v>
      </c>
      <c r="AB79" s="45">
        <v>0.3266</v>
      </c>
      <c r="AC79" s="45">
        <v>0.29580000000000001</v>
      </c>
      <c r="AD79" s="49">
        <f>AD78/AD$80</f>
        <v>0.2576404863621426</v>
      </c>
    </row>
    <row r="80" spans="22:39" ht="23" customHeight="1">
      <c r="V80" s="48" t="s">
        <v>11</v>
      </c>
      <c r="W80" s="24">
        <v>811</v>
      </c>
      <c r="X80" s="24">
        <v>645</v>
      </c>
      <c r="Y80" s="24">
        <v>2482</v>
      </c>
      <c r="Z80" s="24">
        <v>802</v>
      </c>
      <c r="AA80" s="24">
        <v>1005</v>
      </c>
      <c r="AB80" s="24">
        <v>199</v>
      </c>
      <c r="AC80" s="24">
        <v>142</v>
      </c>
      <c r="AD80" s="24">
        <f>SUM(W80:AC80)</f>
        <v>6086</v>
      </c>
    </row>
    <row r="81" spans="22:29">
      <c r="V81" s="16"/>
      <c r="W81" s="30"/>
      <c r="X81" s="30"/>
      <c r="Y81" s="30"/>
      <c r="Z81" s="30"/>
      <c r="AA81" s="30"/>
      <c r="AB81" s="30"/>
      <c r="AC81" s="30"/>
    </row>
    <row r="82" spans="22:29">
      <c r="V82" s="18"/>
      <c r="W82" s="18"/>
      <c r="X82" s="18"/>
      <c r="Y82" s="18"/>
      <c r="Z82" s="18"/>
      <c r="AA82" s="18"/>
      <c r="AB82" s="18"/>
      <c r="AC82" s="18"/>
    </row>
    <row r="83" spans="22:29">
      <c r="V83" s="17"/>
      <c r="W83" s="17"/>
      <c r="X83" s="17"/>
      <c r="Y83" s="17"/>
      <c r="Z83" s="17"/>
      <c r="AA83" s="17"/>
      <c r="AB83" s="17"/>
      <c r="AC83" s="17"/>
    </row>
    <row r="84" spans="22:29">
      <c r="V84" s="18"/>
      <c r="W84" s="18"/>
      <c r="X84" s="18"/>
      <c r="Y84" s="18"/>
      <c r="Z84" s="18"/>
      <c r="AA84" s="18"/>
      <c r="AB84" s="18"/>
      <c r="AC84" s="18"/>
    </row>
    <row r="85" spans="22:29" ht="16" customHeight="1">
      <c r="V85" s="17"/>
      <c r="W85" s="17"/>
      <c r="X85" s="17"/>
      <c r="Y85" s="17"/>
      <c r="Z85" s="17"/>
      <c r="AA85" s="17"/>
      <c r="AB85" s="17"/>
      <c r="AC85" s="17"/>
    </row>
    <row r="86" spans="22:29" ht="23" customHeight="1">
      <c r="V86" s="18"/>
      <c r="W86" s="18"/>
      <c r="X86" s="18"/>
      <c r="Y86" s="18"/>
      <c r="Z86" s="18"/>
      <c r="AA86" s="18"/>
      <c r="AB86" s="18"/>
      <c r="AC86" s="18"/>
    </row>
    <row r="87" spans="22:29">
      <c r="V87" s="16"/>
      <c r="W87" s="30"/>
      <c r="X87" s="30"/>
      <c r="Y87" s="30"/>
      <c r="Z87" s="30"/>
      <c r="AA87" s="30"/>
      <c r="AB87" s="30"/>
      <c r="AC87" s="30"/>
    </row>
    <row r="88" spans="22:29">
      <c r="V88" s="18"/>
      <c r="W88" s="18"/>
      <c r="X88" s="18"/>
      <c r="Y88" s="18"/>
      <c r="Z88" s="18"/>
      <c r="AA88" s="18"/>
      <c r="AB88" s="18"/>
      <c r="AC88" s="18"/>
    </row>
    <row r="89" spans="22:29">
      <c r="V89" s="17"/>
      <c r="W89" s="17"/>
      <c r="X89" s="17"/>
      <c r="Y89" s="17"/>
      <c r="Z89" s="17"/>
      <c r="AA89" s="17"/>
      <c r="AB89" s="17"/>
      <c r="AC89" s="17"/>
    </row>
    <row r="90" spans="22:29">
      <c r="V90" s="18"/>
      <c r="W90" s="18"/>
      <c r="X90" s="18"/>
      <c r="Y90" s="18"/>
      <c r="Z90" s="18"/>
      <c r="AA90" s="18"/>
      <c r="AB90" s="18"/>
      <c r="AC90" s="18"/>
    </row>
    <row r="91" spans="22:29">
      <c r="V91" s="17"/>
      <c r="W91" s="17"/>
      <c r="X91" s="17"/>
      <c r="Y91" s="17"/>
      <c r="Z91" s="17"/>
      <c r="AA91" s="17"/>
      <c r="AB91" s="17"/>
      <c r="AC91" s="1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2016-05-14T09:18:50Z</dcterms:created>
  <dcterms:modified xsi:type="dcterms:W3CDTF">2016-04-28T07:27:45Z</dcterms:modified>
</cp:coreProperties>
</file>