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520" yWindow="3520" windowWidth="22080" windowHeight="1254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T26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H91" i="12"/>
  <c r="I91" i="12"/>
  <c r="B92" i="12"/>
  <c r="C92" i="12"/>
  <c r="D92" i="12"/>
  <c r="G38" i="1"/>
  <c r="G38" i="12"/>
  <c r="H92" i="12"/>
  <c r="I92" i="12"/>
  <c r="B93" i="12"/>
  <c r="C93" i="12"/>
  <c r="D93" i="12"/>
  <c r="G39" i="1"/>
  <c r="G39" i="12"/>
  <c r="H93" i="12"/>
  <c r="I93" i="12"/>
  <c r="B94" i="12"/>
  <c r="C94" i="12"/>
  <c r="D94" i="12"/>
  <c r="G40" i="1"/>
  <c r="G40" i="12"/>
  <c r="H94" i="12"/>
  <c r="I94" i="12"/>
  <c r="B95" i="12"/>
  <c r="C95" i="12"/>
  <c r="D95" i="12"/>
  <c r="G41" i="1"/>
  <c r="G41" i="12"/>
  <c r="H95" i="12"/>
  <c r="I95" i="12"/>
  <c r="B96" i="12"/>
  <c r="C96" i="12"/>
  <c r="D96" i="12"/>
  <c r="G42" i="1"/>
  <c r="G42" i="12"/>
  <c r="H96" i="12"/>
  <c r="I96" i="12"/>
  <c r="B97" i="12"/>
  <c r="C97" i="12"/>
  <c r="D97" i="12"/>
  <c r="G43" i="1"/>
  <c r="G43" i="12"/>
  <c r="H97" i="12"/>
  <c r="I97" i="12"/>
  <c r="B98" i="12"/>
  <c r="C98" i="12"/>
  <c r="D98" i="12"/>
  <c r="G44" i="1"/>
  <c r="G44" i="12"/>
  <c r="H98" i="12"/>
  <c r="I98" i="12"/>
  <c r="B99" i="12"/>
  <c r="C99" i="12"/>
  <c r="D99" i="12"/>
  <c r="G45" i="1"/>
  <c r="G45" i="12"/>
  <c r="H99" i="12"/>
  <c r="I99" i="12"/>
  <c r="B100" i="12"/>
  <c r="C100" i="12"/>
  <c r="D100" i="12"/>
  <c r="G46" i="1"/>
  <c r="G46" i="12"/>
  <c r="H100" i="12"/>
  <c r="I100" i="12"/>
  <c r="B101" i="12"/>
  <c r="C101" i="12"/>
  <c r="D101" i="12"/>
  <c r="G47" i="1"/>
  <c r="G47" i="12"/>
  <c r="H101" i="12"/>
  <c r="I101" i="12"/>
  <c r="B102" i="12"/>
  <c r="C102" i="12"/>
  <c r="D102" i="12"/>
  <c r="G48" i="1"/>
  <c r="G48" i="12"/>
  <c r="H102" i="12"/>
  <c r="I102" i="12"/>
  <c r="B103" i="12"/>
  <c r="C103" i="12"/>
  <c r="D103" i="12"/>
  <c r="G49" i="1"/>
  <c r="G49" i="12"/>
  <c r="H103" i="12"/>
  <c r="I103" i="12"/>
  <c r="B104" i="12"/>
  <c r="C104" i="12"/>
  <c r="D104" i="12"/>
  <c r="G50" i="1"/>
  <c r="G50" i="12"/>
  <c r="H104" i="12"/>
  <c r="I104" i="12"/>
  <c r="B105" i="12"/>
  <c r="C105" i="12"/>
  <c r="D105" i="12"/>
  <c r="G51" i="1"/>
  <c r="G51" i="12"/>
  <c r="H105" i="12"/>
  <c r="I105" i="12"/>
  <c r="B106" i="12"/>
  <c r="C106" i="12"/>
  <c r="D106" i="12"/>
  <c r="G52" i="1"/>
  <c r="G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T26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7"/>
  <c r="H92" i="7"/>
  <c r="I92" i="7"/>
  <c r="B93" i="7"/>
  <c r="C93" i="7"/>
  <c r="D93" i="7"/>
  <c r="G39" i="7"/>
  <c r="H93" i="7"/>
  <c r="I93" i="7"/>
  <c r="B94" i="7"/>
  <c r="C94" i="7"/>
  <c r="D94" i="7"/>
  <c r="G40" i="7"/>
  <c r="H94" i="7"/>
  <c r="I94" i="7"/>
  <c r="B95" i="7"/>
  <c r="C95" i="7"/>
  <c r="D95" i="7"/>
  <c r="G41" i="7"/>
  <c r="H95" i="7"/>
  <c r="I95" i="7"/>
  <c r="B96" i="7"/>
  <c r="C96" i="7"/>
  <c r="D96" i="7"/>
  <c r="G42" i="7"/>
  <c r="H96" i="7"/>
  <c r="I96" i="7"/>
  <c r="B97" i="7"/>
  <c r="C97" i="7"/>
  <c r="D97" i="7"/>
  <c r="G43" i="7"/>
  <c r="H97" i="7"/>
  <c r="I97" i="7"/>
  <c r="B98" i="7"/>
  <c r="C98" i="7"/>
  <c r="D98" i="7"/>
  <c r="G44" i="7"/>
  <c r="H98" i="7"/>
  <c r="I98" i="7"/>
  <c r="B99" i="7"/>
  <c r="C99" i="7"/>
  <c r="D99" i="7"/>
  <c r="G45" i="7"/>
  <c r="H99" i="7"/>
  <c r="I99" i="7"/>
  <c r="B100" i="7"/>
  <c r="C100" i="7"/>
  <c r="D100" i="7"/>
  <c r="G46" i="7"/>
  <c r="H100" i="7"/>
  <c r="I100" i="7"/>
  <c r="B101" i="7"/>
  <c r="C101" i="7"/>
  <c r="D101" i="7"/>
  <c r="G47" i="7"/>
  <c r="H101" i="7"/>
  <c r="I101" i="7"/>
  <c r="B102" i="7"/>
  <c r="C102" i="7"/>
  <c r="D102" i="7"/>
  <c r="G48" i="7"/>
  <c r="H102" i="7"/>
  <c r="I102" i="7"/>
  <c r="B103" i="7"/>
  <c r="C103" i="7"/>
  <c r="D103" i="7"/>
  <c r="G49" i="7"/>
  <c r="H103" i="7"/>
  <c r="I103" i="7"/>
  <c r="B104" i="7"/>
  <c r="C104" i="7"/>
  <c r="D104" i="7"/>
  <c r="G50" i="7"/>
  <c r="H104" i="7"/>
  <c r="I104" i="7"/>
  <c r="B105" i="7"/>
  <c r="C105" i="7"/>
  <c r="D105" i="7"/>
  <c r="G51" i="7"/>
  <c r="H105" i="7"/>
  <c r="I105" i="7"/>
  <c r="B106" i="7"/>
  <c r="C106" i="7"/>
  <c r="D106" i="7"/>
  <c r="G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I84" i="8"/>
  <c r="H84" i="8"/>
  <c r="R8" i="8"/>
  <c r="G40" i="8"/>
  <c r="H94" i="8"/>
  <c r="L94" i="8"/>
  <c r="G41" i="8"/>
  <c r="H95" i="8"/>
  <c r="L95" i="8"/>
  <c r="G42" i="8"/>
  <c r="H96" i="8"/>
  <c r="L96" i="8"/>
  <c r="G43" i="8"/>
  <c r="H97" i="8"/>
  <c r="L97" i="8"/>
  <c r="H91" i="8"/>
  <c r="L91" i="8"/>
  <c r="G38" i="8"/>
  <c r="H92" i="8"/>
  <c r="L92" i="8"/>
  <c r="G39" i="8"/>
  <c r="H93" i="8"/>
  <c r="L93" i="8"/>
  <c r="G44" i="8"/>
  <c r="H98" i="8"/>
  <c r="L98" i="8"/>
  <c r="G45" i="8"/>
  <c r="H99" i="8"/>
  <c r="L99" i="8"/>
  <c r="G46" i="8"/>
  <c r="H100" i="8"/>
  <c r="L100" i="8"/>
  <c r="G47" i="8"/>
  <c r="H101" i="8"/>
  <c r="L101" i="8"/>
  <c r="G48" i="8"/>
  <c r="H102" i="8"/>
  <c r="L102" i="8"/>
  <c r="G49" i="8"/>
  <c r="H103" i="8"/>
  <c r="L103" i="8"/>
  <c r="G50" i="8"/>
  <c r="H104" i="8"/>
  <c r="L104" i="8"/>
  <c r="G51" i="8"/>
  <c r="H105" i="8"/>
  <c r="L105" i="8"/>
  <c r="G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H126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<sst xmlns="http://schemas.openxmlformats.org/spreadsheetml/2006/main" count="790" uniqueCount="145">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</sst>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0" fontId="8" fillId="0" borderId="4" xfId="0" applyNumberFormat="1" applyFont="1" applyFill="1" applyBorder="1" applyAlignment="1" applyProtection="1"/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0.245454734589041</c:v>
                </c:pt>
                <c:pt idx="2" formatCode="0.0%">
                  <c:v>0.246853601408434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0.0443592893835616</c:v>
                </c:pt>
                <c:pt idx="2" formatCode="0.0%">
                  <c:v>0.0457581562029548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0.0218050123673287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0.0235319242839514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0.0208098469327685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0.0233972861923949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0.10051472839696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0.593920782067248</c:v>
                </c:pt>
                <c:pt idx="2" formatCode="0.0%">
                  <c:v>0.270306043041039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2029560"/>
        <c:axId val="1913447720"/>
      </c:barChart>
      <c:catAx>
        <c:axId val="19820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344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344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82029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0.0277241447596416</c:v>
                </c:pt>
                <c:pt idx="2">
                  <c:v>0.0277241447596416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0.0495074013565028</c:v>
                </c:pt>
                <c:pt idx="2">
                  <c:v>0.0532957189356536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0.00990148027130056</c:v>
                </c:pt>
                <c:pt idx="2">
                  <c:v>0.00952264851338548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0.0089113322441705</c:v>
                </c:pt>
                <c:pt idx="2">
                  <c:v>0.00754753791567621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0.00297044408139017</c:v>
                </c:pt>
                <c:pt idx="2">
                  <c:v>0.00251584597189207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0.00297044408139017</c:v>
                </c:pt>
                <c:pt idx="2">
                  <c:v>0.00251584597189207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0.0198029605426011</c:v>
                </c:pt>
                <c:pt idx="2">
                  <c:v>0.0167723064792805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0.0089113322441705</c:v>
                </c:pt>
                <c:pt idx="2">
                  <c:v>0.00754753791567621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0.0017327590474776</c:v>
                </c:pt>
                <c:pt idx="2">
                  <c:v>0.00146757681693704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0.00792118421704045</c:v>
                </c:pt>
                <c:pt idx="2">
                  <c:v>0.00792118421704045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0.415862171394623</c:v>
                </c:pt>
                <c:pt idx="2">
                  <c:v>0.415862171394623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0.35645328976682</c:v>
                </c:pt>
                <c:pt idx="2">
                  <c:v>0.35645328976682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0.0118817763255607</c:v>
                </c:pt>
                <c:pt idx="2">
                  <c:v>0.0122454548131591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0.0754492796673102</c:v>
                </c:pt>
                <c:pt idx="2">
                  <c:v>0.0754492796673102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155032"/>
        <c:axId val="1789148872"/>
      </c:barChart>
      <c:catAx>
        <c:axId val="178915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4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4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55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0.0212447701012378</c:v>
                </c:pt>
                <c:pt idx="2">
                  <c:v>0.0212447701012378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0.078042012616792</c:v>
                </c:pt>
                <c:pt idx="2">
                  <c:v>0.078042012616792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0.009755251577099</c:v>
                </c:pt>
                <c:pt idx="2">
                  <c:v>0.00984190510858203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0.0130070021027987</c:v>
                </c:pt>
                <c:pt idx="2">
                  <c:v>0.0133536162287308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0.00130070021027987</c:v>
                </c:pt>
                <c:pt idx="2">
                  <c:v>0.00133536162287308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0.0104056016822389</c:v>
                </c:pt>
                <c:pt idx="2">
                  <c:v>0.0106828929829846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0.0173426694703982</c:v>
                </c:pt>
                <c:pt idx="2">
                  <c:v>0.0178048216383077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0.00520280084111947</c:v>
                </c:pt>
                <c:pt idx="2">
                  <c:v>0.00534144649149231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0.000758741789329922</c:v>
                </c:pt>
                <c:pt idx="2">
                  <c:v>0.000778960946675961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0.00346853389407964</c:v>
                </c:pt>
                <c:pt idx="2">
                  <c:v>0.00346853389407964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0.182098029439181</c:v>
                </c:pt>
                <c:pt idx="2">
                  <c:v>0.182098029439181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0.624336100934336</c:v>
                </c:pt>
                <c:pt idx="2">
                  <c:v>0.624336100934336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0.0330377853411086</c:v>
                </c:pt>
                <c:pt idx="2">
                  <c:v>0.0330377853411086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03336"/>
        <c:axId val="1789006328"/>
      </c:barChart>
      <c:catAx>
        <c:axId val="178900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0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00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0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0.0335143106106307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0.00462497486426704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0.0449091762182452</c:v>
                </c:pt>
                <c:pt idx="2">
                  <c:v>0.0728936255781219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0.0301628795495677</c:v>
                </c:pt>
                <c:pt idx="2">
                  <c:v>0.0301628795495677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0.0482606072793083</c:v>
                </c:pt>
                <c:pt idx="2">
                  <c:v>0.0482606072793083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0.160868690931028</c:v>
                </c:pt>
                <c:pt idx="2">
                  <c:v>0.160868690931028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0.677659360546953</c:v>
                </c:pt>
                <c:pt idx="2">
                  <c:v>0.677659360546953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013304"/>
        <c:axId val="2116953272"/>
      </c:barChart>
      <c:catAx>
        <c:axId val="211701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5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95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1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1561.480399199873</c:v>
                </c:pt>
                <c:pt idx="1">
                  <c:v>3225.556947038913</c:v>
                </c:pt>
                <c:pt idx="2">
                  <c:v>3774.065754495505</c:v>
                </c:pt>
                <c:pt idx="3">
                  <c:v>2465.316953042888</c:v>
                </c:pt>
                <c:pt idx="4">
                  <c:v>1926.893478974283</c:v>
                </c:pt>
                <c:pt idx="5">
                  <c:v>3266.29556837374</c:v>
                </c:pt>
                <c:pt idx="6">
                  <c:v>4172.13192474721</c:v>
                </c:pt>
                <c:pt idx="7">
                  <c:v>2255.823141621801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1138</c:v>
                </c:pt>
                <c:pt idx="1">
                  <c:v>2675.0</c:v>
                </c:pt>
                <c:pt idx="2">
                  <c:v>5375</c:v>
                </c:pt>
                <c:pt idx="3">
                  <c:v>13571.42857142857</c:v>
                </c:pt>
                <c:pt idx="4">
                  <c:v>0.0</c:v>
                </c:pt>
                <c:pt idx="5">
                  <c:v>2595.916323406896</c:v>
                </c:pt>
                <c:pt idx="6">
                  <c:v>4674.839924951405</c:v>
                </c:pt>
                <c:pt idx="7">
                  <c:v>13908.71955312852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182.0384514090071</c:v>
                </c:pt>
                <c:pt idx="2">
                  <c:v>409.9025546484066</c:v>
                </c:pt>
                <c:pt idx="3">
                  <c:v>1692.524173219459</c:v>
                </c:pt>
                <c:pt idx="4">
                  <c:v>0.0</c:v>
                </c:pt>
                <c:pt idx="5">
                  <c:v>182.0384514090071</c:v>
                </c:pt>
                <c:pt idx="6">
                  <c:v>409.9025546484066</c:v>
                </c:pt>
                <c:pt idx="7">
                  <c:v>1692.524173219459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2000.0</c:v>
                </c:pt>
                <c:pt idx="2">
                  <c:v>8800.0</c:v>
                </c:pt>
                <c:pt idx="3">
                  <c:v>28742.85714285714</c:v>
                </c:pt>
                <c:pt idx="4">
                  <c:v>0.0</c:v>
                </c:pt>
                <c:pt idx="5">
                  <c:v>2000.0</c:v>
                </c:pt>
                <c:pt idx="6">
                  <c:v>9144.341020515703</c:v>
                </c:pt>
                <c:pt idx="7">
                  <c:v>28765.69851859304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1429.944445589294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  <c:pt idx="4">
                  <c:v>2253.472102209251</c:v>
                </c:pt>
                <c:pt idx="5">
                  <c:v>2395.262510683842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8333.110350276534</c:v>
                </c:pt>
                <c:pt idx="1">
                  <c:v>14704.49960495128</c:v>
                </c:pt>
                <c:pt idx="2">
                  <c:v>0.0</c:v>
                </c:pt>
                <c:pt idx="3">
                  <c:v>0.0</c:v>
                </c:pt>
                <c:pt idx="4">
                  <c:v>8333.110350276534</c:v>
                </c:pt>
                <c:pt idx="5">
                  <c:v>14704.49960495128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14400.0</c:v>
                </c:pt>
                <c:pt idx="2">
                  <c:v>78000.0</c:v>
                </c:pt>
                <c:pt idx="3">
                  <c:v>212571.4285714286</c:v>
                </c:pt>
                <c:pt idx="4">
                  <c:v>0.0</c:v>
                </c:pt>
                <c:pt idx="5">
                  <c:v>14400.0</c:v>
                </c:pt>
                <c:pt idx="6">
                  <c:v>78000.0</c:v>
                </c:pt>
                <c:pt idx="7">
                  <c:v>212571.4285714286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6420.0</c:v>
                </c:pt>
                <c:pt idx="2">
                  <c:v>1200.0</c:v>
                </c:pt>
                <c:pt idx="3">
                  <c:v>0.0</c:v>
                </c:pt>
                <c:pt idx="4">
                  <c:v>0.0</c:v>
                </c:pt>
                <c:pt idx="5">
                  <c:v>6457.96016476469</c:v>
                </c:pt>
                <c:pt idx="6">
                  <c:v>1236.729708855008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960.0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960.0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692.7330779645737</c:v>
                </c:pt>
                <c:pt idx="1">
                  <c:v>577.2775649704781</c:v>
                </c:pt>
                <c:pt idx="2">
                  <c:v>0.0</c:v>
                </c:pt>
                <c:pt idx="3">
                  <c:v>0.0</c:v>
                </c:pt>
                <c:pt idx="4">
                  <c:v>692.7330779645737</c:v>
                </c:pt>
                <c:pt idx="5">
                  <c:v>577.2775649704781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45.7624440347643</c:v>
                </c:pt>
                <c:pt idx="1">
                  <c:v>54.91493284171714</c:v>
                </c:pt>
                <c:pt idx="2">
                  <c:v>73.21991045562286</c:v>
                </c:pt>
                <c:pt idx="3">
                  <c:v>0.0</c:v>
                </c:pt>
                <c:pt idx="4">
                  <c:v>45.7624440347643</c:v>
                </c:pt>
                <c:pt idx="5">
                  <c:v>54.91493284171714</c:v>
                </c:pt>
                <c:pt idx="6">
                  <c:v>73.21991045562286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8708.57142857143</c:v>
                </c:pt>
                <c:pt idx="4">
                  <c:v>20220.0</c:v>
                </c:pt>
                <c:pt idx="5">
                  <c:v>20220.0</c:v>
                </c:pt>
                <c:pt idx="6">
                  <c:v>7620.0</c:v>
                </c:pt>
                <c:pt idx="7">
                  <c:v>8708.57142857143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4800.0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4800.0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607512"/>
        <c:axId val="19396056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27014.53641463946</c:v>
                </c:pt>
                <c:pt idx="5" formatCode="#,##0">
                  <c:v>27014.53641463946</c:v>
                </c:pt>
                <c:pt idx="6" formatCode="#,##0">
                  <c:v>27014.53641463946</c:v>
                </c:pt>
                <c:pt idx="7" formatCode="#,##0">
                  <c:v>27014.53641463946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44193.20308130612</c:v>
                </c:pt>
                <c:pt idx="1">
                  <c:v>44193.20308130612</c:v>
                </c:pt>
                <c:pt idx="2">
                  <c:v>44193.20308130613</c:v>
                </c:pt>
                <c:pt idx="3">
                  <c:v>44193.20308130612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44193.20308130612</c:v>
                </c:pt>
                <c:pt idx="5" formatCode="#,##0">
                  <c:v>44193.20308130612</c:v>
                </c:pt>
                <c:pt idx="6" formatCode="#,##0">
                  <c:v>44193.20308130613</c:v>
                </c:pt>
                <c:pt idx="7" formatCode="#,##0">
                  <c:v>44193.20308130612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71937.20308130613</c:v>
                </c:pt>
                <c:pt idx="1">
                  <c:v>71937.20308130613</c:v>
                </c:pt>
                <c:pt idx="2">
                  <c:v>71937.20308130613</c:v>
                </c:pt>
                <c:pt idx="3">
                  <c:v>71937.20308130611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71937.20308130613</c:v>
                </c:pt>
                <c:pt idx="5" formatCode="#,##0">
                  <c:v>71937.20308130613</c:v>
                </c:pt>
                <c:pt idx="6" formatCode="#,##0">
                  <c:v>71937.20308130613</c:v>
                </c:pt>
                <c:pt idx="7" formatCode="#,##0">
                  <c:v>71937.20308130611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607512"/>
        <c:axId val="1939605672"/>
      </c:lineChart>
      <c:catAx>
        <c:axId val="19396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60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60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60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1561.480399199873</c:v>
                </c:pt>
                <c:pt idx="1">
                  <c:v>3225.556947038913</c:v>
                </c:pt>
                <c:pt idx="2">
                  <c:v>3774.065754495505</c:v>
                </c:pt>
                <c:pt idx="3">
                  <c:v>2465.316953042888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1138</c:v>
                </c:pt>
                <c:pt idx="1">
                  <c:v>2675.0</c:v>
                </c:pt>
                <c:pt idx="2">
                  <c:v>5375</c:v>
                </c:pt>
                <c:pt idx="3">
                  <c:v>13571.42857142857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182.0384514090071</c:v>
                </c:pt>
                <c:pt idx="2">
                  <c:v>409.9025546484066</c:v>
                </c:pt>
                <c:pt idx="3">
                  <c:v>1692.524173219459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2000.0</c:v>
                </c:pt>
                <c:pt idx="2">
                  <c:v>8800.0</c:v>
                </c:pt>
                <c:pt idx="3">
                  <c:v>28742.85714285714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1429.944445589294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8333.110350276534</c:v>
                </c:pt>
                <c:pt idx="1">
                  <c:v>14704.49960495128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14400.0</c:v>
                </c:pt>
                <c:pt idx="2">
                  <c:v>78000.0</c:v>
                </c:pt>
                <c:pt idx="3">
                  <c:v>212571.4285714286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6420.0</c:v>
                </c:pt>
                <c:pt idx="2">
                  <c:v>1200.0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960.0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692.7330779645737</c:v>
                </c:pt>
                <c:pt idx="1">
                  <c:v>577.2775649704781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45.7624440347643</c:v>
                </c:pt>
                <c:pt idx="1">
                  <c:v>54.91493284171714</c:v>
                </c:pt>
                <c:pt idx="2">
                  <c:v>73.21991045562286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8708.57142857143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4800.0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106248"/>
        <c:axId val="21167384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44193.20308130612</c:v>
                </c:pt>
                <c:pt idx="1">
                  <c:v>44193.20308130612</c:v>
                </c:pt>
                <c:pt idx="2">
                  <c:v>44193.20308130613</c:v>
                </c:pt>
                <c:pt idx="3">
                  <c:v>44193.20308130612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71937.20308130613</c:v>
                </c:pt>
                <c:pt idx="1">
                  <c:v>71937.20308130613</c:v>
                </c:pt>
                <c:pt idx="2">
                  <c:v>71937.20308130613</c:v>
                </c:pt>
                <c:pt idx="3">
                  <c:v>71937.20308130611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106248"/>
        <c:axId val="2116738472"/>
      </c:lineChart>
      <c:catAx>
        <c:axId val="178910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73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73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10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1138</c:v>
                </c:pt>
                <c:pt idx="4">
                  <c:v>1138</c:v>
                </c:pt>
                <c:pt idx="5">
                  <c:v>1138</c:v>
                </c:pt>
                <c:pt idx="6">
                  <c:v>1138</c:v>
                </c:pt>
                <c:pt idx="7">
                  <c:v>1138</c:v>
                </c:pt>
                <c:pt idx="8">
                  <c:v>1138</c:v>
                </c:pt>
                <c:pt idx="9">
                  <c:v>1138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9972216"/>
        <c:axId val="21309549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44193.20308130612</c:v>
                </c:pt>
                <c:pt idx="1">
                  <c:v>44193.20308130612</c:v>
                </c:pt>
                <c:pt idx="2">
                  <c:v>44193.20308130613</c:v>
                </c:pt>
                <c:pt idx="3">
                  <c:v>44193.20308130612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972216"/>
        <c:axId val="2130954936"/>
      </c:lineChart>
      <c:catAx>
        <c:axId val="-1979972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95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95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9972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0.309306159499325</c:v>
                </c:pt>
                <c:pt idx="2">
                  <c:v>0.309306159499325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0.253036775175529</c:v>
                </c:pt>
                <c:pt idx="2">
                  <c:v>0.253036775175529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0.369782562452852</c:v>
                </c:pt>
                <c:pt idx="2">
                  <c:v>0.407121488691578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0.0678745028722934</c:v>
                </c:pt>
                <c:pt idx="2">
                  <c:v>0.0308911370821671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20456"/>
        <c:axId val="1789269944"/>
      </c:barChart>
      <c:catAx>
        <c:axId val="178902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26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26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02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0.207919156081085</c:v>
                </c:pt>
                <c:pt idx="2">
                  <c:v>0.207919156081085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0.0488163578295355</c:v>
                </c:pt>
                <c:pt idx="2">
                  <c:v>0.0122722323001284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0.298463588355168</c:v>
                </c:pt>
                <c:pt idx="2">
                  <c:v>0.331848257023563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0.274706668646963</c:v>
                </c:pt>
                <c:pt idx="2">
                  <c:v>0.274706668646963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0.0488163578295355</c:v>
                </c:pt>
                <c:pt idx="2">
                  <c:v>0.0122722323001284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367576"/>
        <c:axId val="2116840504"/>
      </c:barChart>
      <c:catAx>
        <c:axId val="211636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84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4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36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0.0796633170992566</c:v>
                </c:pt>
                <c:pt idx="2">
                  <c:v>0.0796633170992566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0.0190474305852603</c:v>
                </c:pt>
                <c:pt idx="2">
                  <c:v>0.00540205743511359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0.337965271304385</c:v>
                </c:pt>
                <c:pt idx="2">
                  <c:v>0.337965271304385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0.392900458570406</c:v>
                </c:pt>
                <c:pt idx="2">
                  <c:v>0.407912069066935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0.0190474305852603</c:v>
                </c:pt>
                <c:pt idx="2">
                  <c:v>0.00540205743511359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038808"/>
        <c:axId val="2117032248"/>
      </c:barChart>
      <c:catAx>
        <c:axId val="211703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03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03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03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0.703760143723078</c:v>
                </c:pt>
                <c:pt idx="2">
                  <c:v>0.703760143723078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0.296239856276922</c:v>
                </c:pt>
                <c:pt idx="2">
                  <c:v>0.286085020161901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0.147234889313539</c:v>
                </c:pt>
                <c:pt idx="2">
                  <c:v>0.069668536522919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-0.575731170543155</c:v>
                </c:pt>
                <c:pt idx="2">
                  <c:v>-0.359314686904173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910600"/>
        <c:axId val="2116899448"/>
      </c:barChart>
      <c:catAx>
        <c:axId val="21169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89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99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91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0.0281553175591532</c:v>
                </c:pt>
                <c:pt idx="2" formatCode="0.0%">
                  <c:v>0.0281553175591532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0.325301455479452</c:v>
                </c:pt>
                <c:pt idx="2" formatCode="0.0%">
                  <c:v>0.347025505933762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0.0443592893835616</c:v>
                </c:pt>
                <c:pt idx="2" formatCode="0.0%">
                  <c:v>0.0516006395349984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0.00253596869972838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0.0327880825597799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0.0615043444084317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0.0211478983463622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0.0325835869134756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0.207655562691747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0.635449875466999</c:v>
                </c:pt>
                <c:pt idx="2" formatCode="0.0%">
                  <c:v>0.159749494504492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531288"/>
        <c:axId val="1914450808"/>
      </c:barChart>
      <c:catAx>
        <c:axId val="191853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445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45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853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  <c:pt idx="10">
                  <c:v>1561.480399199873</c:v>
                </c:pt>
                <c:pt idx="11">
                  <c:v>1561.480399199873</c:v>
                </c:pt>
                <c:pt idx="12">
                  <c:v>1561.480399199873</c:v>
                </c:pt>
                <c:pt idx="13">
                  <c:v>1561.480399199873</c:v>
                </c:pt>
                <c:pt idx="14">
                  <c:v>1561.480399199873</c:v>
                </c:pt>
                <c:pt idx="15">
                  <c:v>1561.480399199873</c:v>
                </c:pt>
                <c:pt idx="16">
                  <c:v>1561.480399199873</c:v>
                </c:pt>
                <c:pt idx="17">
                  <c:v>1561.480399199873</c:v>
                </c:pt>
                <c:pt idx="18">
                  <c:v>1561.480399199873</c:v>
                </c:pt>
                <c:pt idx="19">
                  <c:v>1561.480399199873</c:v>
                </c:pt>
                <c:pt idx="20">
                  <c:v>1561.480399199873</c:v>
                </c:pt>
                <c:pt idx="21">
                  <c:v>1561.480399199873</c:v>
                </c:pt>
                <c:pt idx="22">
                  <c:v>1561.480399199873</c:v>
                </c:pt>
                <c:pt idx="23">
                  <c:v>1561.480399199873</c:v>
                </c:pt>
                <c:pt idx="24">
                  <c:v>1561.480399199873</c:v>
                </c:pt>
                <c:pt idx="25">
                  <c:v>1561.480399199873</c:v>
                </c:pt>
                <c:pt idx="26">
                  <c:v>1561.480399199873</c:v>
                </c:pt>
                <c:pt idx="27">
                  <c:v>1561.480399199873</c:v>
                </c:pt>
                <c:pt idx="28">
                  <c:v>1561.480399199873</c:v>
                </c:pt>
                <c:pt idx="29">
                  <c:v>1561.480399199873</c:v>
                </c:pt>
                <c:pt idx="30">
                  <c:v>1561.480399199873</c:v>
                </c:pt>
                <c:pt idx="31">
                  <c:v>1561.480399199873</c:v>
                </c:pt>
                <c:pt idx="32">
                  <c:v>1561.480399199873</c:v>
                </c:pt>
                <c:pt idx="33">
                  <c:v>1561.480399199873</c:v>
                </c:pt>
                <c:pt idx="34">
                  <c:v>1561.480399199873</c:v>
                </c:pt>
                <c:pt idx="35">
                  <c:v>1561.480399199873</c:v>
                </c:pt>
                <c:pt idx="36">
                  <c:v>1561.480399199873</c:v>
                </c:pt>
                <c:pt idx="37">
                  <c:v>1561.480399199873</c:v>
                </c:pt>
                <c:pt idx="38">
                  <c:v>1561.480399199873</c:v>
                </c:pt>
                <c:pt idx="39">
                  <c:v>1561.480399199873</c:v>
                </c:pt>
                <c:pt idx="40">
                  <c:v>1561.480399199873</c:v>
                </c:pt>
                <c:pt idx="41">
                  <c:v>1561.480399199873</c:v>
                </c:pt>
                <c:pt idx="42">
                  <c:v>1561.480399199873</c:v>
                </c:pt>
                <c:pt idx="43">
                  <c:v>1561.480399199873</c:v>
                </c:pt>
                <c:pt idx="44">
                  <c:v>1561.480399199873</c:v>
                </c:pt>
                <c:pt idx="45">
                  <c:v>1561.480399199873</c:v>
                </c:pt>
                <c:pt idx="46">
                  <c:v>1561.480399199873</c:v>
                </c:pt>
                <c:pt idx="47">
                  <c:v>3225.556947038913</c:v>
                </c:pt>
                <c:pt idx="48">
                  <c:v>3225.556947038913</c:v>
                </c:pt>
                <c:pt idx="49">
                  <c:v>3225.556947038913</c:v>
                </c:pt>
                <c:pt idx="50">
                  <c:v>3225.556947038913</c:v>
                </c:pt>
                <c:pt idx="51">
                  <c:v>3225.556947038913</c:v>
                </c:pt>
                <c:pt idx="52">
                  <c:v>3225.556947038913</c:v>
                </c:pt>
                <c:pt idx="53">
                  <c:v>3225.556947038913</c:v>
                </c:pt>
                <c:pt idx="54">
                  <c:v>3225.556947038913</c:v>
                </c:pt>
                <c:pt idx="55">
                  <c:v>3225.556947038913</c:v>
                </c:pt>
                <c:pt idx="56">
                  <c:v>3225.556947038913</c:v>
                </c:pt>
                <c:pt idx="57">
                  <c:v>3225.556947038913</c:v>
                </c:pt>
                <c:pt idx="58">
                  <c:v>3225.556947038913</c:v>
                </c:pt>
                <c:pt idx="59">
                  <c:v>3225.556947038913</c:v>
                </c:pt>
                <c:pt idx="60">
                  <c:v>3225.556947038913</c:v>
                </c:pt>
                <c:pt idx="61">
                  <c:v>3225.556947038913</c:v>
                </c:pt>
                <c:pt idx="62">
                  <c:v>3225.556947038913</c:v>
                </c:pt>
                <c:pt idx="63">
                  <c:v>3225.556947038913</c:v>
                </c:pt>
                <c:pt idx="64">
                  <c:v>3225.556947038913</c:v>
                </c:pt>
                <c:pt idx="65">
                  <c:v>3225.556947038913</c:v>
                </c:pt>
                <c:pt idx="66">
                  <c:v>3225.556947038913</c:v>
                </c:pt>
                <c:pt idx="67">
                  <c:v>3225.556947038913</c:v>
                </c:pt>
                <c:pt idx="68">
                  <c:v>3225.556947038913</c:v>
                </c:pt>
                <c:pt idx="69">
                  <c:v>3225.556947038913</c:v>
                </c:pt>
                <c:pt idx="70">
                  <c:v>3225.556947038913</c:v>
                </c:pt>
                <c:pt idx="71">
                  <c:v>3225.556947038913</c:v>
                </c:pt>
                <c:pt idx="72">
                  <c:v>3774.065754495505</c:v>
                </c:pt>
                <c:pt idx="73">
                  <c:v>3774.065754495505</c:v>
                </c:pt>
                <c:pt idx="74">
                  <c:v>3774.065754495505</c:v>
                </c:pt>
                <c:pt idx="75">
                  <c:v>3774.065754495505</c:v>
                </c:pt>
                <c:pt idx="76">
                  <c:v>3774.065754495505</c:v>
                </c:pt>
                <c:pt idx="77">
                  <c:v>3774.065754495505</c:v>
                </c:pt>
                <c:pt idx="78">
                  <c:v>3774.065754495505</c:v>
                </c:pt>
                <c:pt idx="79">
                  <c:v>3774.065754495505</c:v>
                </c:pt>
                <c:pt idx="80">
                  <c:v>3774.065754495505</c:v>
                </c:pt>
                <c:pt idx="81">
                  <c:v>3774.065754495505</c:v>
                </c:pt>
                <c:pt idx="82">
                  <c:v>3774.065754495505</c:v>
                </c:pt>
                <c:pt idx="83">
                  <c:v>3774.065754495505</c:v>
                </c:pt>
                <c:pt idx="84">
                  <c:v>3774.065754495505</c:v>
                </c:pt>
                <c:pt idx="85">
                  <c:v>3774.065754495505</c:v>
                </c:pt>
                <c:pt idx="86">
                  <c:v>3774.065754495505</c:v>
                </c:pt>
                <c:pt idx="87">
                  <c:v>3774.065754495505</c:v>
                </c:pt>
                <c:pt idx="88">
                  <c:v>3774.065754495505</c:v>
                </c:pt>
                <c:pt idx="89">
                  <c:v>3774.065754495505</c:v>
                </c:pt>
                <c:pt idx="90">
                  <c:v>2465.316953042888</c:v>
                </c:pt>
                <c:pt idx="91">
                  <c:v>2465.316953042888</c:v>
                </c:pt>
                <c:pt idx="92">
                  <c:v>2465.316953042888</c:v>
                </c:pt>
                <c:pt idx="93">
                  <c:v>2465.316953042888</c:v>
                </c:pt>
                <c:pt idx="94">
                  <c:v>2465.316953042888</c:v>
                </c:pt>
                <c:pt idx="95">
                  <c:v>2465.316953042888</c:v>
                </c:pt>
                <c:pt idx="96">
                  <c:v>2465.316953042888</c:v>
                </c:pt>
                <c:pt idx="97">
                  <c:v>2465.316953042888</c:v>
                </c:pt>
                <c:pt idx="98">
                  <c:v>2465.316953042888</c:v>
                </c:pt>
                <c:pt idx="99">
                  <c:v>2465.316953042888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1138</c:v>
                </c:pt>
                <c:pt idx="4">
                  <c:v>1138</c:v>
                </c:pt>
                <c:pt idx="5">
                  <c:v>1138</c:v>
                </c:pt>
                <c:pt idx="6">
                  <c:v>1138</c:v>
                </c:pt>
                <c:pt idx="7">
                  <c:v>1138</c:v>
                </c:pt>
                <c:pt idx="8">
                  <c:v>1138</c:v>
                </c:pt>
                <c:pt idx="9">
                  <c:v>1138</c:v>
                </c:pt>
                <c:pt idx="10">
                  <c:v>1138</c:v>
                </c:pt>
                <c:pt idx="11">
                  <c:v>1138</c:v>
                </c:pt>
                <c:pt idx="12">
                  <c:v>1138</c:v>
                </c:pt>
                <c:pt idx="13">
                  <c:v>1138</c:v>
                </c:pt>
                <c:pt idx="14">
                  <c:v>1138</c:v>
                </c:pt>
                <c:pt idx="15">
                  <c:v>1138</c:v>
                </c:pt>
                <c:pt idx="16">
                  <c:v>1138</c:v>
                </c:pt>
                <c:pt idx="17">
                  <c:v>1138</c:v>
                </c:pt>
                <c:pt idx="18">
                  <c:v>1138</c:v>
                </c:pt>
                <c:pt idx="19">
                  <c:v>1138</c:v>
                </c:pt>
                <c:pt idx="20">
                  <c:v>1138</c:v>
                </c:pt>
                <c:pt idx="21">
                  <c:v>1138</c:v>
                </c:pt>
                <c:pt idx="22">
                  <c:v>1138</c:v>
                </c:pt>
                <c:pt idx="23">
                  <c:v>1138</c:v>
                </c:pt>
                <c:pt idx="24">
                  <c:v>1138</c:v>
                </c:pt>
                <c:pt idx="25">
                  <c:v>1138</c:v>
                </c:pt>
                <c:pt idx="26">
                  <c:v>1138</c:v>
                </c:pt>
                <c:pt idx="27">
                  <c:v>1138</c:v>
                </c:pt>
                <c:pt idx="28">
                  <c:v>1138</c:v>
                </c:pt>
                <c:pt idx="29">
                  <c:v>1138</c:v>
                </c:pt>
                <c:pt idx="30">
                  <c:v>1138</c:v>
                </c:pt>
                <c:pt idx="31">
                  <c:v>1138</c:v>
                </c:pt>
                <c:pt idx="32">
                  <c:v>1138</c:v>
                </c:pt>
                <c:pt idx="33">
                  <c:v>1138</c:v>
                </c:pt>
                <c:pt idx="34">
                  <c:v>1138</c:v>
                </c:pt>
                <c:pt idx="35">
                  <c:v>1138</c:v>
                </c:pt>
                <c:pt idx="36">
                  <c:v>1138</c:v>
                </c:pt>
                <c:pt idx="37">
                  <c:v>1138</c:v>
                </c:pt>
                <c:pt idx="38">
                  <c:v>1138</c:v>
                </c:pt>
                <c:pt idx="39">
                  <c:v>1138</c:v>
                </c:pt>
                <c:pt idx="40">
                  <c:v>1138</c:v>
                </c:pt>
                <c:pt idx="41">
                  <c:v>1138</c:v>
                </c:pt>
                <c:pt idx="42">
                  <c:v>1138</c:v>
                </c:pt>
                <c:pt idx="43">
                  <c:v>1138</c:v>
                </c:pt>
                <c:pt idx="44">
                  <c:v>1138</c:v>
                </c:pt>
                <c:pt idx="45">
                  <c:v>1138</c:v>
                </c:pt>
                <c:pt idx="46">
                  <c:v>1138</c:v>
                </c:pt>
                <c:pt idx="47">
                  <c:v>2675.0</c:v>
                </c:pt>
                <c:pt idx="48">
                  <c:v>2675.0</c:v>
                </c:pt>
                <c:pt idx="49">
                  <c:v>2675.0</c:v>
                </c:pt>
                <c:pt idx="50">
                  <c:v>2675.0</c:v>
                </c:pt>
                <c:pt idx="51">
                  <c:v>2675.0</c:v>
                </c:pt>
                <c:pt idx="52">
                  <c:v>2675.0</c:v>
                </c:pt>
                <c:pt idx="53">
                  <c:v>2675.0</c:v>
                </c:pt>
                <c:pt idx="54">
                  <c:v>2675.0</c:v>
                </c:pt>
                <c:pt idx="55">
                  <c:v>2675.0</c:v>
                </c:pt>
                <c:pt idx="56">
                  <c:v>2675.0</c:v>
                </c:pt>
                <c:pt idx="57">
                  <c:v>2675.0</c:v>
                </c:pt>
                <c:pt idx="58">
                  <c:v>2675.0</c:v>
                </c:pt>
                <c:pt idx="59">
                  <c:v>2675.0</c:v>
                </c:pt>
                <c:pt idx="60">
                  <c:v>2675.0</c:v>
                </c:pt>
                <c:pt idx="61">
                  <c:v>2675.0</c:v>
                </c:pt>
                <c:pt idx="62">
                  <c:v>2675.0</c:v>
                </c:pt>
                <c:pt idx="63">
                  <c:v>2675.0</c:v>
                </c:pt>
                <c:pt idx="64">
                  <c:v>2675.0</c:v>
                </c:pt>
                <c:pt idx="65">
                  <c:v>2675.0</c:v>
                </c:pt>
                <c:pt idx="66">
                  <c:v>2675.0</c:v>
                </c:pt>
                <c:pt idx="67">
                  <c:v>2675.0</c:v>
                </c:pt>
                <c:pt idx="68">
                  <c:v>2675.0</c:v>
                </c:pt>
                <c:pt idx="69">
                  <c:v>2675.0</c:v>
                </c:pt>
                <c:pt idx="70">
                  <c:v>2675.0</c:v>
                </c:pt>
                <c:pt idx="71">
                  <c:v>2675.0</c:v>
                </c:pt>
                <c:pt idx="72">
                  <c:v>5375</c:v>
                </c:pt>
                <c:pt idx="73">
                  <c:v>5375</c:v>
                </c:pt>
                <c:pt idx="74">
                  <c:v>5375</c:v>
                </c:pt>
                <c:pt idx="75">
                  <c:v>5375</c:v>
                </c:pt>
                <c:pt idx="76">
                  <c:v>5375</c:v>
                </c:pt>
                <c:pt idx="77">
                  <c:v>5375</c:v>
                </c:pt>
                <c:pt idx="78">
                  <c:v>5375</c:v>
                </c:pt>
                <c:pt idx="79">
                  <c:v>5375</c:v>
                </c:pt>
                <c:pt idx="80">
                  <c:v>5375</c:v>
                </c:pt>
                <c:pt idx="81">
                  <c:v>5375</c:v>
                </c:pt>
                <c:pt idx="82">
                  <c:v>5375</c:v>
                </c:pt>
                <c:pt idx="83">
                  <c:v>5375</c:v>
                </c:pt>
                <c:pt idx="84">
                  <c:v>5375</c:v>
                </c:pt>
                <c:pt idx="85">
                  <c:v>5375</c:v>
                </c:pt>
                <c:pt idx="86">
                  <c:v>5375</c:v>
                </c:pt>
                <c:pt idx="87">
                  <c:v>5375</c:v>
                </c:pt>
                <c:pt idx="88">
                  <c:v>5375</c:v>
                </c:pt>
                <c:pt idx="89">
                  <c:v>5375</c:v>
                </c:pt>
                <c:pt idx="90">
                  <c:v>13571.42857142857</c:v>
                </c:pt>
                <c:pt idx="91">
                  <c:v>13571.42857142857</c:v>
                </c:pt>
                <c:pt idx="92">
                  <c:v>13571.42857142857</c:v>
                </c:pt>
                <c:pt idx="93">
                  <c:v>13571.42857142857</c:v>
                </c:pt>
                <c:pt idx="94">
                  <c:v>13571.42857142857</c:v>
                </c:pt>
                <c:pt idx="95">
                  <c:v>13571.42857142857</c:v>
                </c:pt>
                <c:pt idx="96">
                  <c:v>13571.42857142857</c:v>
                </c:pt>
                <c:pt idx="97">
                  <c:v>13571.42857142857</c:v>
                </c:pt>
                <c:pt idx="98">
                  <c:v>13571.42857142857</c:v>
                </c:pt>
                <c:pt idx="99">
                  <c:v>13571.42857142857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182.0384514090071</c:v>
                </c:pt>
                <c:pt idx="48">
                  <c:v>182.0384514090071</c:v>
                </c:pt>
                <c:pt idx="49">
                  <c:v>182.0384514090071</c:v>
                </c:pt>
                <c:pt idx="50">
                  <c:v>182.0384514090071</c:v>
                </c:pt>
                <c:pt idx="51">
                  <c:v>182.0384514090071</c:v>
                </c:pt>
                <c:pt idx="52">
                  <c:v>182.0384514090071</c:v>
                </c:pt>
                <c:pt idx="53">
                  <c:v>182.0384514090071</c:v>
                </c:pt>
                <c:pt idx="54">
                  <c:v>182.0384514090071</c:v>
                </c:pt>
                <c:pt idx="55">
                  <c:v>182.0384514090071</c:v>
                </c:pt>
                <c:pt idx="56">
                  <c:v>182.0384514090071</c:v>
                </c:pt>
                <c:pt idx="57">
                  <c:v>182.0384514090071</c:v>
                </c:pt>
                <c:pt idx="58">
                  <c:v>182.0384514090071</c:v>
                </c:pt>
                <c:pt idx="59">
                  <c:v>182.0384514090071</c:v>
                </c:pt>
                <c:pt idx="60">
                  <c:v>182.0384514090071</c:v>
                </c:pt>
                <c:pt idx="61">
                  <c:v>182.0384514090071</c:v>
                </c:pt>
                <c:pt idx="62">
                  <c:v>182.0384514090071</c:v>
                </c:pt>
                <c:pt idx="63">
                  <c:v>182.0384514090071</c:v>
                </c:pt>
                <c:pt idx="64">
                  <c:v>182.0384514090071</c:v>
                </c:pt>
                <c:pt idx="65">
                  <c:v>182.0384514090071</c:v>
                </c:pt>
                <c:pt idx="66">
                  <c:v>182.0384514090071</c:v>
                </c:pt>
                <c:pt idx="67">
                  <c:v>182.0384514090071</c:v>
                </c:pt>
                <c:pt idx="68">
                  <c:v>182.0384514090071</c:v>
                </c:pt>
                <c:pt idx="69">
                  <c:v>182.0384514090071</c:v>
                </c:pt>
                <c:pt idx="70">
                  <c:v>182.0384514090071</c:v>
                </c:pt>
                <c:pt idx="71">
                  <c:v>182.0384514090071</c:v>
                </c:pt>
                <c:pt idx="72">
                  <c:v>409.9025546484066</c:v>
                </c:pt>
                <c:pt idx="73">
                  <c:v>409.9025546484066</c:v>
                </c:pt>
                <c:pt idx="74">
                  <c:v>409.9025546484066</c:v>
                </c:pt>
                <c:pt idx="75">
                  <c:v>409.9025546484066</c:v>
                </c:pt>
                <c:pt idx="76">
                  <c:v>409.9025546484066</c:v>
                </c:pt>
                <c:pt idx="77">
                  <c:v>409.9025546484066</c:v>
                </c:pt>
                <c:pt idx="78">
                  <c:v>409.9025546484066</c:v>
                </c:pt>
                <c:pt idx="79">
                  <c:v>409.9025546484066</c:v>
                </c:pt>
                <c:pt idx="80">
                  <c:v>409.9025546484066</c:v>
                </c:pt>
                <c:pt idx="81">
                  <c:v>409.9025546484066</c:v>
                </c:pt>
                <c:pt idx="82">
                  <c:v>409.9025546484066</c:v>
                </c:pt>
                <c:pt idx="83">
                  <c:v>409.9025546484066</c:v>
                </c:pt>
                <c:pt idx="84">
                  <c:v>409.9025546484066</c:v>
                </c:pt>
                <c:pt idx="85">
                  <c:v>409.9025546484066</c:v>
                </c:pt>
                <c:pt idx="86">
                  <c:v>409.9025546484066</c:v>
                </c:pt>
                <c:pt idx="87">
                  <c:v>409.9025546484066</c:v>
                </c:pt>
                <c:pt idx="88">
                  <c:v>409.9025546484066</c:v>
                </c:pt>
                <c:pt idx="89">
                  <c:v>409.9025546484066</c:v>
                </c:pt>
                <c:pt idx="90">
                  <c:v>1692.524173219459</c:v>
                </c:pt>
                <c:pt idx="91">
                  <c:v>1692.524173219459</c:v>
                </c:pt>
                <c:pt idx="92">
                  <c:v>1692.524173219459</c:v>
                </c:pt>
                <c:pt idx="93">
                  <c:v>1692.524173219459</c:v>
                </c:pt>
                <c:pt idx="94">
                  <c:v>1692.524173219459</c:v>
                </c:pt>
                <c:pt idx="95">
                  <c:v>1692.524173219459</c:v>
                </c:pt>
                <c:pt idx="96">
                  <c:v>1692.524173219459</c:v>
                </c:pt>
                <c:pt idx="97">
                  <c:v>1692.524173219459</c:v>
                </c:pt>
                <c:pt idx="98">
                  <c:v>1692.524173219459</c:v>
                </c:pt>
                <c:pt idx="99">
                  <c:v>1692.524173219459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2000.0</c:v>
                </c:pt>
                <c:pt idx="71">
                  <c:v>2000.0</c:v>
                </c:pt>
                <c:pt idx="72">
                  <c:v>8800.0</c:v>
                </c:pt>
                <c:pt idx="73">
                  <c:v>8800.0</c:v>
                </c:pt>
                <c:pt idx="74">
                  <c:v>8800.0</c:v>
                </c:pt>
                <c:pt idx="75">
                  <c:v>8800.0</c:v>
                </c:pt>
                <c:pt idx="76">
                  <c:v>8800.0</c:v>
                </c:pt>
                <c:pt idx="77">
                  <c:v>8800.0</c:v>
                </c:pt>
                <c:pt idx="78">
                  <c:v>8800.0</c:v>
                </c:pt>
                <c:pt idx="79">
                  <c:v>8800.0</c:v>
                </c:pt>
                <c:pt idx="80">
                  <c:v>8800.0</c:v>
                </c:pt>
                <c:pt idx="81">
                  <c:v>8800.0</c:v>
                </c:pt>
                <c:pt idx="82">
                  <c:v>8800.0</c:v>
                </c:pt>
                <c:pt idx="83">
                  <c:v>8800.0</c:v>
                </c:pt>
                <c:pt idx="84">
                  <c:v>8800.0</c:v>
                </c:pt>
                <c:pt idx="85">
                  <c:v>8800.0</c:v>
                </c:pt>
                <c:pt idx="86">
                  <c:v>8800.0</c:v>
                </c:pt>
                <c:pt idx="87">
                  <c:v>8800.0</c:v>
                </c:pt>
                <c:pt idx="88">
                  <c:v>8800.0</c:v>
                </c:pt>
                <c:pt idx="89">
                  <c:v>8800.0</c:v>
                </c:pt>
                <c:pt idx="90">
                  <c:v>28742.85714285714</c:v>
                </c:pt>
                <c:pt idx="91">
                  <c:v>28742.85714285714</c:v>
                </c:pt>
                <c:pt idx="92">
                  <c:v>28742.85714285714</c:v>
                </c:pt>
                <c:pt idx="93">
                  <c:v>28742.85714285714</c:v>
                </c:pt>
                <c:pt idx="94">
                  <c:v>28742.85714285714</c:v>
                </c:pt>
                <c:pt idx="95">
                  <c:v>28742.85714285714</c:v>
                </c:pt>
                <c:pt idx="96">
                  <c:v>28742.85714285714</c:v>
                </c:pt>
                <c:pt idx="97">
                  <c:v>28742.85714285714</c:v>
                </c:pt>
                <c:pt idx="98">
                  <c:v>28742.85714285714</c:v>
                </c:pt>
                <c:pt idx="99">
                  <c:v>28742.85714285714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  <c:pt idx="10">
                  <c:v>1429.944445589294</c:v>
                </c:pt>
                <c:pt idx="11">
                  <c:v>1429.944445589294</c:v>
                </c:pt>
                <c:pt idx="12">
                  <c:v>1429.944445589294</c:v>
                </c:pt>
                <c:pt idx="13">
                  <c:v>1429.944445589294</c:v>
                </c:pt>
                <c:pt idx="14">
                  <c:v>1429.944445589294</c:v>
                </c:pt>
                <c:pt idx="15">
                  <c:v>1429.944445589294</c:v>
                </c:pt>
                <c:pt idx="16">
                  <c:v>1429.944445589294</c:v>
                </c:pt>
                <c:pt idx="17">
                  <c:v>1429.944445589294</c:v>
                </c:pt>
                <c:pt idx="18">
                  <c:v>1429.944445589294</c:v>
                </c:pt>
                <c:pt idx="19">
                  <c:v>1429.944445589294</c:v>
                </c:pt>
                <c:pt idx="20">
                  <c:v>1429.944445589294</c:v>
                </c:pt>
                <c:pt idx="21">
                  <c:v>1429.944445589294</c:v>
                </c:pt>
                <c:pt idx="22">
                  <c:v>1429.944445589294</c:v>
                </c:pt>
                <c:pt idx="23">
                  <c:v>1429.944445589294</c:v>
                </c:pt>
                <c:pt idx="24">
                  <c:v>1429.944445589294</c:v>
                </c:pt>
                <c:pt idx="25">
                  <c:v>1429.944445589294</c:v>
                </c:pt>
                <c:pt idx="26">
                  <c:v>1429.944445589294</c:v>
                </c:pt>
                <c:pt idx="27">
                  <c:v>1429.944445589294</c:v>
                </c:pt>
                <c:pt idx="28">
                  <c:v>1429.944445589294</c:v>
                </c:pt>
                <c:pt idx="29">
                  <c:v>1429.944445589294</c:v>
                </c:pt>
                <c:pt idx="30">
                  <c:v>1429.944445589294</c:v>
                </c:pt>
                <c:pt idx="31">
                  <c:v>1429.944445589294</c:v>
                </c:pt>
                <c:pt idx="32">
                  <c:v>1429.944445589294</c:v>
                </c:pt>
                <c:pt idx="33">
                  <c:v>1429.944445589294</c:v>
                </c:pt>
                <c:pt idx="34">
                  <c:v>1429.944445589294</c:v>
                </c:pt>
                <c:pt idx="35">
                  <c:v>1429.944445589294</c:v>
                </c:pt>
                <c:pt idx="36">
                  <c:v>1429.944445589294</c:v>
                </c:pt>
                <c:pt idx="37">
                  <c:v>1429.944445589294</c:v>
                </c:pt>
                <c:pt idx="38">
                  <c:v>1429.944445589294</c:v>
                </c:pt>
                <c:pt idx="39">
                  <c:v>1429.944445589294</c:v>
                </c:pt>
                <c:pt idx="40">
                  <c:v>1429.944445589294</c:v>
                </c:pt>
                <c:pt idx="41">
                  <c:v>1429.944445589294</c:v>
                </c:pt>
                <c:pt idx="42">
                  <c:v>1429.944445589294</c:v>
                </c:pt>
                <c:pt idx="43">
                  <c:v>1429.944445589294</c:v>
                </c:pt>
                <c:pt idx="44">
                  <c:v>1429.944445589294</c:v>
                </c:pt>
                <c:pt idx="45">
                  <c:v>1429.944445589294</c:v>
                </c:pt>
                <c:pt idx="46">
                  <c:v>1429.944445589294</c:v>
                </c:pt>
                <c:pt idx="47">
                  <c:v>2330.0</c:v>
                </c:pt>
                <c:pt idx="48">
                  <c:v>2330.0</c:v>
                </c:pt>
                <c:pt idx="49">
                  <c:v>2330.0</c:v>
                </c:pt>
                <c:pt idx="50">
                  <c:v>2330.0</c:v>
                </c:pt>
                <c:pt idx="51">
                  <c:v>2330.0</c:v>
                </c:pt>
                <c:pt idx="52">
                  <c:v>2330.0</c:v>
                </c:pt>
                <c:pt idx="53">
                  <c:v>2330.0</c:v>
                </c:pt>
                <c:pt idx="54">
                  <c:v>2330.0</c:v>
                </c:pt>
                <c:pt idx="55">
                  <c:v>2330.0</c:v>
                </c:pt>
                <c:pt idx="56">
                  <c:v>2330.0</c:v>
                </c:pt>
                <c:pt idx="57">
                  <c:v>2330.0</c:v>
                </c:pt>
                <c:pt idx="58">
                  <c:v>2330.0</c:v>
                </c:pt>
                <c:pt idx="59">
                  <c:v>2330.0</c:v>
                </c:pt>
                <c:pt idx="60">
                  <c:v>2330.0</c:v>
                </c:pt>
                <c:pt idx="61">
                  <c:v>2330.0</c:v>
                </c:pt>
                <c:pt idx="62">
                  <c:v>2330.0</c:v>
                </c:pt>
                <c:pt idx="63">
                  <c:v>2330.0</c:v>
                </c:pt>
                <c:pt idx="64">
                  <c:v>2330.0</c:v>
                </c:pt>
                <c:pt idx="65">
                  <c:v>2330.0</c:v>
                </c:pt>
                <c:pt idx="66">
                  <c:v>2330.0</c:v>
                </c:pt>
                <c:pt idx="67">
                  <c:v>2330.0</c:v>
                </c:pt>
                <c:pt idx="68">
                  <c:v>2330.0</c:v>
                </c:pt>
                <c:pt idx="69">
                  <c:v>2330.0</c:v>
                </c:pt>
                <c:pt idx="70">
                  <c:v>2330.0</c:v>
                </c:pt>
                <c:pt idx="71">
                  <c:v>2330.0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  <c:pt idx="10">
                  <c:v>8333.110350276534</c:v>
                </c:pt>
                <c:pt idx="11">
                  <c:v>8333.110350276534</c:v>
                </c:pt>
                <c:pt idx="12">
                  <c:v>8333.110350276534</c:v>
                </c:pt>
                <c:pt idx="13">
                  <c:v>8333.110350276534</c:v>
                </c:pt>
                <c:pt idx="14">
                  <c:v>8333.110350276534</c:v>
                </c:pt>
                <c:pt idx="15">
                  <c:v>8333.110350276534</c:v>
                </c:pt>
                <c:pt idx="16">
                  <c:v>8333.110350276534</c:v>
                </c:pt>
                <c:pt idx="17">
                  <c:v>8333.110350276534</c:v>
                </c:pt>
                <c:pt idx="18">
                  <c:v>8333.110350276534</c:v>
                </c:pt>
                <c:pt idx="19">
                  <c:v>8333.110350276534</c:v>
                </c:pt>
                <c:pt idx="20">
                  <c:v>8333.110350276534</c:v>
                </c:pt>
                <c:pt idx="21">
                  <c:v>8333.110350276534</c:v>
                </c:pt>
                <c:pt idx="22">
                  <c:v>8333.110350276534</c:v>
                </c:pt>
                <c:pt idx="23">
                  <c:v>8333.110350276534</c:v>
                </c:pt>
                <c:pt idx="24">
                  <c:v>8333.110350276534</c:v>
                </c:pt>
                <c:pt idx="25">
                  <c:v>8333.110350276534</c:v>
                </c:pt>
                <c:pt idx="26">
                  <c:v>8333.110350276534</c:v>
                </c:pt>
                <c:pt idx="27">
                  <c:v>8333.110350276534</c:v>
                </c:pt>
                <c:pt idx="28">
                  <c:v>8333.110350276534</c:v>
                </c:pt>
                <c:pt idx="29">
                  <c:v>8333.110350276534</c:v>
                </c:pt>
                <c:pt idx="30">
                  <c:v>8333.110350276534</c:v>
                </c:pt>
                <c:pt idx="31">
                  <c:v>8333.110350276534</c:v>
                </c:pt>
                <c:pt idx="32">
                  <c:v>8333.110350276534</c:v>
                </c:pt>
                <c:pt idx="33">
                  <c:v>8333.110350276534</c:v>
                </c:pt>
                <c:pt idx="34">
                  <c:v>8333.110350276534</c:v>
                </c:pt>
                <c:pt idx="35">
                  <c:v>8333.110350276534</c:v>
                </c:pt>
                <c:pt idx="36">
                  <c:v>8333.110350276534</c:v>
                </c:pt>
                <c:pt idx="37">
                  <c:v>8333.110350276534</c:v>
                </c:pt>
                <c:pt idx="38">
                  <c:v>8333.110350276534</c:v>
                </c:pt>
                <c:pt idx="39">
                  <c:v>8333.110350276534</c:v>
                </c:pt>
                <c:pt idx="40">
                  <c:v>8333.110350276534</c:v>
                </c:pt>
                <c:pt idx="41">
                  <c:v>8333.110350276534</c:v>
                </c:pt>
                <c:pt idx="42">
                  <c:v>8333.110350276534</c:v>
                </c:pt>
                <c:pt idx="43">
                  <c:v>8333.110350276534</c:v>
                </c:pt>
                <c:pt idx="44">
                  <c:v>8333.110350276534</c:v>
                </c:pt>
                <c:pt idx="45">
                  <c:v>8333.110350276534</c:v>
                </c:pt>
                <c:pt idx="46">
                  <c:v>8333.110350276534</c:v>
                </c:pt>
                <c:pt idx="47">
                  <c:v>14704.49960495128</c:v>
                </c:pt>
                <c:pt idx="48">
                  <c:v>14704.49960495128</c:v>
                </c:pt>
                <c:pt idx="49">
                  <c:v>14704.49960495128</c:v>
                </c:pt>
                <c:pt idx="50">
                  <c:v>14704.49960495128</c:v>
                </c:pt>
                <c:pt idx="51">
                  <c:v>14704.49960495128</c:v>
                </c:pt>
                <c:pt idx="52">
                  <c:v>14704.49960495128</c:v>
                </c:pt>
                <c:pt idx="53">
                  <c:v>14704.49960495128</c:v>
                </c:pt>
                <c:pt idx="54">
                  <c:v>14704.49960495128</c:v>
                </c:pt>
                <c:pt idx="55">
                  <c:v>14704.49960495128</c:v>
                </c:pt>
                <c:pt idx="56">
                  <c:v>14704.49960495128</c:v>
                </c:pt>
                <c:pt idx="57">
                  <c:v>14704.49960495128</c:v>
                </c:pt>
                <c:pt idx="58">
                  <c:v>14704.49960495128</c:v>
                </c:pt>
                <c:pt idx="59">
                  <c:v>14704.49960495128</c:v>
                </c:pt>
                <c:pt idx="60">
                  <c:v>14704.49960495128</c:v>
                </c:pt>
                <c:pt idx="61">
                  <c:v>14704.49960495128</c:v>
                </c:pt>
                <c:pt idx="62">
                  <c:v>14704.49960495128</c:v>
                </c:pt>
                <c:pt idx="63">
                  <c:v>14704.49960495128</c:v>
                </c:pt>
                <c:pt idx="64">
                  <c:v>14704.49960495128</c:v>
                </c:pt>
                <c:pt idx="65">
                  <c:v>14704.49960495128</c:v>
                </c:pt>
                <c:pt idx="66">
                  <c:v>14704.49960495128</c:v>
                </c:pt>
                <c:pt idx="67">
                  <c:v>14704.49960495128</c:v>
                </c:pt>
                <c:pt idx="68">
                  <c:v>14704.49960495128</c:v>
                </c:pt>
                <c:pt idx="69">
                  <c:v>14704.49960495128</c:v>
                </c:pt>
                <c:pt idx="70">
                  <c:v>14704.49960495128</c:v>
                </c:pt>
                <c:pt idx="71">
                  <c:v>14704.49960495128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14400.0</c:v>
                </c:pt>
                <c:pt idx="48">
                  <c:v>14400.0</c:v>
                </c:pt>
                <c:pt idx="49">
                  <c:v>14400.0</c:v>
                </c:pt>
                <c:pt idx="50">
                  <c:v>14400.0</c:v>
                </c:pt>
                <c:pt idx="51">
                  <c:v>14400.0</c:v>
                </c:pt>
                <c:pt idx="52">
                  <c:v>14400.0</c:v>
                </c:pt>
                <c:pt idx="53">
                  <c:v>14400.0</c:v>
                </c:pt>
                <c:pt idx="54">
                  <c:v>14400.0</c:v>
                </c:pt>
                <c:pt idx="55">
                  <c:v>14400.0</c:v>
                </c:pt>
                <c:pt idx="56">
                  <c:v>14400.0</c:v>
                </c:pt>
                <c:pt idx="57">
                  <c:v>14400.0</c:v>
                </c:pt>
                <c:pt idx="58">
                  <c:v>14400.0</c:v>
                </c:pt>
                <c:pt idx="59">
                  <c:v>14400.0</c:v>
                </c:pt>
                <c:pt idx="60">
                  <c:v>14400.0</c:v>
                </c:pt>
                <c:pt idx="61">
                  <c:v>14400.0</c:v>
                </c:pt>
                <c:pt idx="62">
                  <c:v>14400.0</c:v>
                </c:pt>
                <c:pt idx="63">
                  <c:v>14400.0</c:v>
                </c:pt>
                <c:pt idx="64">
                  <c:v>14400.0</c:v>
                </c:pt>
                <c:pt idx="65">
                  <c:v>14400.0</c:v>
                </c:pt>
                <c:pt idx="66">
                  <c:v>14400.0</c:v>
                </c:pt>
                <c:pt idx="67">
                  <c:v>14400.0</c:v>
                </c:pt>
                <c:pt idx="68">
                  <c:v>14400.0</c:v>
                </c:pt>
                <c:pt idx="69">
                  <c:v>14400.0</c:v>
                </c:pt>
                <c:pt idx="70">
                  <c:v>14400.0</c:v>
                </c:pt>
                <c:pt idx="71">
                  <c:v>14400.0</c:v>
                </c:pt>
                <c:pt idx="72">
                  <c:v>78000.0</c:v>
                </c:pt>
                <c:pt idx="73">
                  <c:v>78000.0</c:v>
                </c:pt>
                <c:pt idx="74">
                  <c:v>78000.0</c:v>
                </c:pt>
                <c:pt idx="75">
                  <c:v>78000.0</c:v>
                </c:pt>
                <c:pt idx="76">
                  <c:v>78000.0</c:v>
                </c:pt>
                <c:pt idx="77">
                  <c:v>78000.0</c:v>
                </c:pt>
                <c:pt idx="78">
                  <c:v>78000.0</c:v>
                </c:pt>
                <c:pt idx="79">
                  <c:v>78000.0</c:v>
                </c:pt>
                <c:pt idx="80">
                  <c:v>78000.0</c:v>
                </c:pt>
                <c:pt idx="81">
                  <c:v>78000.0</c:v>
                </c:pt>
                <c:pt idx="82">
                  <c:v>78000.0</c:v>
                </c:pt>
                <c:pt idx="83">
                  <c:v>78000.0</c:v>
                </c:pt>
                <c:pt idx="84">
                  <c:v>78000.0</c:v>
                </c:pt>
                <c:pt idx="85">
                  <c:v>78000.0</c:v>
                </c:pt>
                <c:pt idx="86">
                  <c:v>78000.0</c:v>
                </c:pt>
                <c:pt idx="87">
                  <c:v>78000.0</c:v>
                </c:pt>
                <c:pt idx="88">
                  <c:v>78000.0</c:v>
                </c:pt>
                <c:pt idx="89">
                  <c:v>78000.0</c:v>
                </c:pt>
                <c:pt idx="90">
                  <c:v>212571.4285714286</c:v>
                </c:pt>
                <c:pt idx="91">
                  <c:v>212571.4285714286</c:v>
                </c:pt>
                <c:pt idx="92">
                  <c:v>212571.4285714286</c:v>
                </c:pt>
                <c:pt idx="93">
                  <c:v>212571.4285714286</c:v>
                </c:pt>
                <c:pt idx="94">
                  <c:v>212571.4285714286</c:v>
                </c:pt>
                <c:pt idx="95">
                  <c:v>212571.4285714286</c:v>
                </c:pt>
                <c:pt idx="96">
                  <c:v>212571.4285714286</c:v>
                </c:pt>
                <c:pt idx="97">
                  <c:v>212571.4285714286</c:v>
                </c:pt>
                <c:pt idx="98">
                  <c:v>212571.4285714286</c:v>
                </c:pt>
                <c:pt idx="99">
                  <c:v>212571.4285714286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6420.0</c:v>
                </c:pt>
                <c:pt idx="48">
                  <c:v>6420.0</c:v>
                </c:pt>
                <c:pt idx="49">
                  <c:v>6420.0</c:v>
                </c:pt>
                <c:pt idx="50">
                  <c:v>6420.0</c:v>
                </c:pt>
                <c:pt idx="51">
                  <c:v>6420.0</c:v>
                </c:pt>
                <c:pt idx="52">
                  <c:v>6420.0</c:v>
                </c:pt>
                <c:pt idx="53">
                  <c:v>6420.0</c:v>
                </c:pt>
                <c:pt idx="54">
                  <c:v>6420.0</c:v>
                </c:pt>
                <c:pt idx="55">
                  <c:v>6420.0</c:v>
                </c:pt>
                <c:pt idx="56">
                  <c:v>6420.0</c:v>
                </c:pt>
                <c:pt idx="57">
                  <c:v>6420.0</c:v>
                </c:pt>
                <c:pt idx="58">
                  <c:v>6420.0</c:v>
                </c:pt>
                <c:pt idx="59">
                  <c:v>6420.0</c:v>
                </c:pt>
                <c:pt idx="60">
                  <c:v>6420.0</c:v>
                </c:pt>
                <c:pt idx="61">
                  <c:v>6420.0</c:v>
                </c:pt>
                <c:pt idx="62">
                  <c:v>6420.0</c:v>
                </c:pt>
                <c:pt idx="63">
                  <c:v>6420.0</c:v>
                </c:pt>
                <c:pt idx="64">
                  <c:v>6420.0</c:v>
                </c:pt>
                <c:pt idx="65">
                  <c:v>6420.0</c:v>
                </c:pt>
                <c:pt idx="66">
                  <c:v>6420.0</c:v>
                </c:pt>
                <c:pt idx="67">
                  <c:v>6420.0</c:v>
                </c:pt>
                <c:pt idx="68">
                  <c:v>6420.0</c:v>
                </c:pt>
                <c:pt idx="69">
                  <c:v>6420.0</c:v>
                </c:pt>
                <c:pt idx="70">
                  <c:v>6420.0</c:v>
                </c:pt>
                <c:pt idx="71">
                  <c:v>6420.0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  <c:pt idx="80">
                  <c:v>1200.0</c:v>
                </c:pt>
                <c:pt idx="81">
                  <c:v>1200.0</c:v>
                </c:pt>
                <c:pt idx="82">
                  <c:v>1200.0</c:v>
                </c:pt>
                <c:pt idx="83">
                  <c:v>1200.0</c:v>
                </c:pt>
                <c:pt idx="84">
                  <c:v>1200.0</c:v>
                </c:pt>
                <c:pt idx="85">
                  <c:v>1200.0</c:v>
                </c:pt>
                <c:pt idx="86">
                  <c:v>1200.0</c:v>
                </c:pt>
                <c:pt idx="87">
                  <c:v>1200.0</c:v>
                </c:pt>
                <c:pt idx="88">
                  <c:v>1200.0</c:v>
                </c:pt>
                <c:pt idx="89">
                  <c:v>1200.0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960.0</c:v>
                </c:pt>
                <c:pt idx="48">
                  <c:v>960.0</c:v>
                </c:pt>
                <c:pt idx="49">
                  <c:v>960.0</c:v>
                </c:pt>
                <c:pt idx="50">
                  <c:v>960.0</c:v>
                </c:pt>
                <c:pt idx="51">
                  <c:v>960.0</c:v>
                </c:pt>
                <c:pt idx="52">
                  <c:v>960.0</c:v>
                </c:pt>
                <c:pt idx="53">
                  <c:v>960.0</c:v>
                </c:pt>
                <c:pt idx="54">
                  <c:v>960.0</c:v>
                </c:pt>
                <c:pt idx="55">
                  <c:v>960.0</c:v>
                </c:pt>
                <c:pt idx="56">
                  <c:v>960.0</c:v>
                </c:pt>
                <c:pt idx="57">
                  <c:v>960.0</c:v>
                </c:pt>
                <c:pt idx="58">
                  <c:v>960.0</c:v>
                </c:pt>
                <c:pt idx="59">
                  <c:v>960.0</c:v>
                </c:pt>
                <c:pt idx="60">
                  <c:v>960.0</c:v>
                </c:pt>
                <c:pt idx="61">
                  <c:v>960.0</c:v>
                </c:pt>
                <c:pt idx="62">
                  <c:v>960.0</c:v>
                </c:pt>
                <c:pt idx="63">
                  <c:v>960.0</c:v>
                </c:pt>
                <c:pt idx="64">
                  <c:v>960.0</c:v>
                </c:pt>
                <c:pt idx="65">
                  <c:v>960.0</c:v>
                </c:pt>
                <c:pt idx="66">
                  <c:v>960.0</c:v>
                </c:pt>
                <c:pt idx="67">
                  <c:v>960.0</c:v>
                </c:pt>
                <c:pt idx="68">
                  <c:v>960.0</c:v>
                </c:pt>
                <c:pt idx="69">
                  <c:v>960.0</c:v>
                </c:pt>
                <c:pt idx="70">
                  <c:v>960.0</c:v>
                </c:pt>
                <c:pt idx="71">
                  <c:v>960.0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  <c:pt idx="10">
                  <c:v>692.7330779645737</c:v>
                </c:pt>
                <c:pt idx="11">
                  <c:v>692.7330779645737</c:v>
                </c:pt>
                <c:pt idx="12">
                  <c:v>692.7330779645737</c:v>
                </c:pt>
                <c:pt idx="13">
                  <c:v>692.7330779645737</c:v>
                </c:pt>
                <c:pt idx="14">
                  <c:v>692.7330779645737</c:v>
                </c:pt>
                <c:pt idx="15">
                  <c:v>692.7330779645737</c:v>
                </c:pt>
                <c:pt idx="16">
                  <c:v>692.7330779645737</c:v>
                </c:pt>
                <c:pt idx="17">
                  <c:v>692.7330779645737</c:v>
                </c:pt>
                <c:pt idx="18">
                  <c:v>692.7330779645737</c:v>
                </c:pt>
                <c:pt idx="19">
                  <c:v>692.7330779645737</c:v>
                </c:pt>
                <c:pt idx="20">
                  <c:v>692.7330779645737</c:v>
                </c:pt>
                <c:pt idx="21">
                  <c:v>692.7330779645737</c:v>
                </c:pt>
                <c:pt idx="22">
                  <c:v>692.7330779645737</c:v>
                </c:pt>
                <c:pt idx="23">
                  <c:v>692.7330779645737</c:v>
                </c:pt>
                <c:pt idx="24">
                  <c:v>692.7330779645737</c:v>
                </c:pt>
                <c:pt idx="25">
                  <c:v>692.7330779645737</c:v>
                </c:pt>
                <c:pt idx="26">
                  <c:v>692.7330779645737</c:v>
                </c:pt>
                <c:pt idx="27">
                  <c:v>692.7330779645737</c:v>
                </c:pt>
                <c:pt idx="28">
                  <c:v>692.7330779645737</c:v>
                </c:pt>
                <c:pt idx="29">
                  <c:v>692.7330779645737</c:v>
                </c:pt>
                <c:pt idx="30">
                  <c:v>692.7330779645737</c:v>
                </c:pt>
                <c:pt idx="31">
                  <c:v>692.7330779645737</c:v>
                </c:pt>
                <c:pt idx="32">
                  <c:v>692.7330779645737</c:v>
                </c:pt>
                <c:pt idx="33">
                  <c:v>692.7330779645737</c:v>
                </c:pt>
                <c:pt idx="34">
                  <c:v>692.7330779645737</c:v>
                </c:pt>
                <c:pt idx="35">
                  <c:v>692.7330779645737</c:v>
                </c:pt>
                <c:pt idx="36">
                  <c:v>692.7330779645737</c:v>
                </c:pt>
                <c:pt idx="37">
                  <c:v>692.7330779645737</c:v>
                </c:pt>
                <c:pt idx="38">
                  <c:v>692.7330779645737</c:v>
                </c:pt>
                <c:pt idx="39">
                  <c:v>692.7330779645737</c:v>
                </c:pt>
                <c:pt idx="40">
                  <c:v>692.7330779645737</c:v>
                </c:pt>
                <c:pt idx="41">
                  <c:v>692.7330779645737</c:v>
                </c:pt>
                <c:pt idx="42">
                  <c:v>692.7330779645737</c:v>
                </c:pt>
                <c:pt idx="43">
                  <c:v>692.7330779645737</c:v>
                </c:pt>
                <c:pt idx="44">
                  <c:v>692.7330779645737</c:v>
                </c:pt>
                <c:pt idx="45">
                  <c:v>692.7330779645737</c:v>
                </c:pt>
                <c:pt idx="46">
                  <c:v>692.7330779645737</c:v>
                </c:pt>
                <c:pt idx="47">
                  <c:v>577.2775649704781</c:v>
                </c:pt>
                <c:pt idx="48">
                  <c:v>577.2775649704781</c:v>
                </c:pt>
                <c:pt idx="49">
                  <c:v>577.2775649704781</c:v>
                </c:pt>
                <c:pt idx="50">
                  <c:v>577.2775649704781</c:v>
                </c:pt>
                <c:pt idx="51">
                  <c:v>577.2775649704781</c:v>
                </c:pt>
                <c:pt idx="52">
                  <c:v>577.2775649704781</c:v>
                </c:pt>
                <c:pt idx="53">
                  <c:v>577.2775649704781</c:v>
                </c:pt>
                <c:pt idx="54">
                  <c:v>577.2775649704781</c:v>
                </c:pt>
                <c:pt idx="55">
                  <c:v>577.2775649704781</c:v>
                </c:pt>
                <c:pt idx="56">
                  <c:v>577.2775649704781</c:v>
                </c:pt>
                <c:pt idx="57">
                  <c:v>577.2775649704781</c:v>
                </c:pt>
                <c:pt idx="58">
                  <c:v>577.2775649704781</c:v>
                </c:pt>
                <c:pt idx="59">
                  <c:v>577.2775649704781</c:v>
                </c:pt>
                <c:pt idx="60">
                  <c:v>577.2775649704781</c:v>
                </c:pt>
                <c:pt idx="61">
                  <c:v>577.2775649704781</c:v>
                </c:pt>
                <c:pt idx="62">
                  <c:v>577.2775649704781</c:v>
                </c:pt>
                <c:pt idx="63">
                  <c:v>577.2775649704781</c:v>
                </c:pt>
                <c:pt idx="64">
                  <c:v>577.2775649704781</c:v>
                </c:pt>
                <c:pt idx="65">
                  <c:v>577.2775649704781</c:v>
                </c:pt>
                <c:pt idx="66">
                  <c:v>577.2775649704781</c:v>
                </c:pt>
                <c:pt idx="67">
                  <c:v>577.2775649704781</c:v>
                </c:pt>
                <c:pt idx="68">
                  <c:v>577.2775649704781</c:v>
                </c:pt>
                <c:pt idx="69">
                  <c:v>577.2775649704781</c:v>
                </c:pt>
                <c:pt idx="70">
                  <c:v>577.2775649704781</c:v>
                </c:pt>
                <c:pt idx="71">
                  <c:v>577.2775649704781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7620.0</c:v>
                </c:pt>
                <c:pt idx="73">
                  <c:v>7620.0</c:v>
                </c:pt>
                <c:pt idx="74">
                  <c:v>7620.0</c:v>
                </c:pt>
                <c:pt idx="75">
                  <c:v>7620.0</c:v>
                </c:pt>
                <c:pt idx="76">
                  <c:v>7620.0</c:v>
                </c:pt>
                <c:pt idx="77">
                  <c:v>7620.0</c:v>
                </c:pt>
                <c:pt idx="78">
                  <c:v>7620.0</c:v>
                </c:pt>
                <c:pt idx="79">
                  <c:v>7620.0</c:v>
                </c:pt>
                <c:pt idx="80">
                  <c:v>7620.0</c:v>
                </c:pt>
                <c:pt idx="81">
                  <c:v>7620.0</c:v>
                </c:pt>
                <c:pt idx="82">
                  <c:v>7620.0</c:v>
                </c:pt>
                <c:pt idx="83">
                  <c:v>7620.0</c:v>
                </c:pt>
                <c:pt idx="84">
                  <c:v>7620.0</c:v>
                </c:pt>
                <c:pt idx="85">
                  <c:v>7620.0</c:v>
                </c:pt>
                <c:pt idx="86">
                  <c:v>7620.0</c:v>
                </c:pt>
                <c:pt idx="87">
                  <c:v>7620.0</c:v>
                </c:pt>
                <c:pt idx="88">
                  <c:v>7620.0</c:v>
                </c:pt>
                <c:pt idx="89">
                  <c:v>7620.0</c:v>
                </c:pt>
                <c:pt idx="90">
                  <c:v>8708.57142857143</c:v>
                </c:pt>
                <c:pt idx="91">
                  <c:v>8708.57142857143</c:v>
                </c:pt>
                <c:pt idx="92">
                  <c:v>8708.57142857143</c:v>
                </c:pt>
                <c:pt idx="93">
                  <c:v>8708.57142857143</c:v>
                </c:pt>
                <c:pt idx="94">
                  <c:v>8708.57142857143</c:v>
                </c:pt>
                <c:pt idx="95">
                  <c:v>8708.57142857143</c:v>
                </c:pt>
                <c:pt idx="96">
                  <c:v>8708.57142857143</c:v>
                </c:pt>
                <c:pt idx="97">
                  <c:v>8708.57142857143</c:v>
                </c:pt>
                <c:pt idx="98">
                  <c:v>8708.57142857143</c:v>
                </c:pt>
                <c:pt idx="99">
                  <c:v>8708.57142857143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4800.0</c:v>
                </c:pt>
                <c:pt idx="48">
                  <c:v>4800.0</c:v>
                </c:pt>
                <c:pt idx="49">
                  <c:v>4800.0</c:v>
                </c:pt>
                <c:pt idx="50">
                  <c:v>4800.0</c:v>
                </c:pt>
                <c:pt idx="51">
                  <c:v>4800.0</c:v>
                </c:pt>
                <c:pt idx="52">
                  <c:v>4800.0</c:v>
                </c:pt>
                <c:pt idx="53">
                  <c:v>4800.0</c:v>
                </c:pt>
                <c:pt idx="54">
                  <c:v>4800.0</c:v>
                </c:pt>
                <c:pt idx="55">
                  <c:v>4800.0</c:v>
                </c:pt>
                <c:pt idx="56">
                  <c:v>4800.0</c:v>
                </c:pt>
                <c:pt idx="57">
                  <c:v>4800.0</c:v>
                </c:pt>
                <c:pt idx="58">
                  <c:v>4800.0</c:v>
                </c:pt>
                <c:pt idx="59">
                  <c:v>4800.0</c:v>
                </c:pt>
                <c:pt idx="60">
                  <c:v>4800.0</c:v>
                </c:pt>
                <c:pt idx="61">
                  <c:v>4800.0</c:v>
                </c:pt>
                <c:pt idx="62">
                  <c:v>4800.0</c:v>
                </c:pt>
                <c:pt idx="63">
                  <c:v>4800.0</c:v>
                </c:pt>
                <c:pt idx="64">
                  <c:v>4800.0</c:v>
                </c:pt>
                <c:pt idx="65">
                  <c:v>4800.0</c:v>
                </c:pt>
                <c:pt idx="66">
                  <c:v>4800.0</c:v>
                </c:pt>
                <c:pt idx="67">
                  <c:v>4800.0</c:v>
                </c:pt>
                <c:pt idx="68">
                  <c:v>4800.0</c:v>
                </c:pt>
                <c:pt idx="69">
                  <c:v>4800.0</c:v>
                </c:pt>
                <c:pt idx="70">
                  <c:v>4800.0</c:v>
                </c:pt>
                <c:pt idx="71">
                  <c:v>4800.0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279352"/>
        <c:axId val="21178097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  <c:pt idx="4">
                  <c:v>27014.53641463946</c:v>
                </c:pt>
                <c:pt idx="5">
                  <c:v>27014.53641463946</c:v>
                </c:pt>
                <c:pt idx="6">
                  <c:v>27014.53641463946</c:v>
                </c:pt>
                <c:pt idx="7">
                  <c:v>27014.53641463946</c:v>
                </c:pt>
                <c:pt idx="8">
                  <c:v>27014.53641463946</c:v>
                </c:pt>
                <c:pt idx="9">
                  <c:v>27014.53641463946</c:v>
                </c:pt>
                <c:pt idx="10">
                  <c:v>27014.53641463946</c:v>
                </c:pt>
                <c:pt idx="11">
                  <c:v>27014.53641463946</c:v>
                </c:pt>
                <c:pt idx="12">
                  <c:v>27014.53641463946</c:v>
                </c:pt>
                <c:pt idx="13">
                  <c:v>27014.53641463946</c:v>
                </c:pt>
                <c:pt idx="14">
                  <c:v>27014.53641463946</c:v>
                </c:pt>
                <c:pt idx="15">
                  <c:v>27014.53641463946</c:v>
                </c:pt>
                <c:pt idx="16">
                  <c:v>27014.53641463946</c:v>
                </c:pt>
                <c:pt idx="17">
                  <c:v>27014.53641463946</c:v>
                </c:pt>
                <c:pt idx="18">
                  <c:v>27014.53641463946</c:v>
                </c:pt>
                <c:pt idx="19">
                  <c:v>27014.53641463946</c:v>
                </c:pt>
                <c:pt idx="20">
                  <c:v>27014.53641463946</c:v>
                </c:pt>
                <c:pt idx="21">
                  <c:v>27014.53641463946</c:v>
                </c:pt>
                <c:pt idx="22">
                  <c:v>27014.53641463946</c:v>
                </c:pt>
                <c:pt idx="23">
                  <c:v>27014.53641463946</c:v>
                </c:pt>
                <c:pt idx="24">
                  <c:v>27014.53641463946</c:v>
                </c:pt>
                <c:pt idx="25">
                  <c:v>27014.53641463946</c:v>
                </c:pt>
                <c:pt idx="26">
                  <c:v>27014.53641463946</c:v>
                </c:pt>
                <c:pt idx="27">
                  <c:v>27014.53641463946</c:v>
                </c:pt>
                <c:pt idx="28">
                  <c:v>27014.53641463946</c:v>
                </c:pt>
                <c:pt idx="29">
                  <c:v>27014.53641463946</c:v>
                </c:pt>
                <c:pt idx="30">
                  <c:v>27014.53641463946</c:v>
                </c:pt>
                <c:pt idx="31">
                  <c:v>27014.53641463946</c:v>
                </c:pt>
                <c:pt idx="32">
                  <c:v>27014.53641463946</c:v>
                </c:pt>
                <c:pt idx="33">
                  <c:v>27014.53641463946</c:v>
                </c:pt>
                <c:pt idx="34">
                  <c:v>27014.53641463946</c:v>
                </c:pt>
                <c:pt idx="35">
                  <c:v>27014.53641463946</c:v>
                </c:pt>
                <c:pt idx="36">
                  <c:v>27014.53641463946</c:v>
                </c:pt>
                <c:pt idx="37">
                  <c:v>27014.53641463946</c:v>
                </c:pt>
                <c:pt idx="38">
                  <c:v>27014.53641463946</c:v>
                </c:pt>
                <c:pt idx="39">
                  <c:v>27014.53641463946</c:v>
                </c:pt>
                <c:pt idx="40">
                  <c:v>27014.53641463946</c:v>
                </c:pt>
                <c:pt idx="41">
                  <c:v>27014.53641463946</c:v>
                </c:pt>
                <c:pt idx="42">
                  <c:v>27014.53641463946</c:v>
                </c:pt>
                <c:pt idx="43">
                  <c:v>27014.53641463946</c:v>
                </c:pt>
                <c:pt idx="44">
                  <c:v>27014.53641463946</c:v>
                </c:pt>
                <c:pt idx="45">
                  <c:v>27014.53641463946</c:v>
                </c:pt>
                <c:pt idx="46">
                  <c:v>27014.53641463946</c:v>
                </c:pt>
                <c:pt idx="47">
                  <c:v>27014.53641463946</c:v>
                </c:pt>
                <c:pt idx="48">
                  <c:v>27014.53641463946</c:v>
                </c:pt>
                <c:pt idx="49">
                  <c:v>27014.53641463946</c:v>
                </c:pt>
                <c:pt idx="50">
                  <c:v>27014.53641463946</c:v>
                </c:pt>
                <c:pt idx="51">
                  <c:v>27014.53641463946</c:v>
                </c:pt>
                <c:pt idx="52">
                  <c:v>27014.53641463946</c:v>
                </c:pt>
                <c:pt idx="53">
                  <c:v>27014.53641463946</c:v>
                </c:pt>
                <c:pt idx="54">
                  <c:v>27014.53641463946</c:v>
                </c:pt>
                <c:pt idx="55">
                  <c:v>27014.53641463946</c:v>
                </c:pt>
                <c:pt idx="56">
                  <c:v>27014.53641463946</c:v>
                </c:pt>
                <c:pt idx="57">
                  <c:v>27014.53641463946</c:v>
                </c:pt>
                <c:pt idx="58">
                  <c:v>27014.53641463946</c:v>
                </c:pt>
                <c:pt idx="59">
                  <c:v>27014.53641463946</c:v>
                </c:pt>
                <c:pt idx="60">
                  <c:v>27014.53641463946</c:v>
                </c:pt>
                <c:pt idx="61">
                  <c:v>27014.53641463946</c:v>
                </c:pt>
                <c:pt idx="62">
                  <c:v>27014.53641463946</c:v>
                </c:pt>
                <c:pt idx="63">
                  <c:v>27014.53641463946</c:v>
                </c:pt>
                <c:pt idx="64">
                  <c:v>27014.53641463946</c:v>
                </c:pt>
                <c:pt idx="65">
                  <c:v>27014.53641463946</c:v>
                </c:pt>
                <c:pt idx="66">
                  <c:v>27014.53641463946</c:v>
                </c:pt>
                <c:pt idx="67">
                  <c:v>27014.53641463946</c:v>
                </c:pt>
                <c:pt idx="68">
                  <c:v>27014.53641463946</c:v>
                </c:pt>
                <c:pt idx="69">
                  <c:v>27014.53641463946</c:v>
                </c:pt>
                <c:pt idx="70">
                  <c:v>27014.53641463946</c:v>
                </c:pt>
                <c:pt idx="71">
                  <c:v>27014.53641463946</c:v>
                </c:pt>
                <c:pt idx="72">
                  <c:v>27014.53641463946</c:v>
                </c:pt>
                <c:pt idx="73">
                  <c:v>27014.53641463946</c:v>
                </c:pt>
                <c:pt idx="74">
                  <c:v>27014.53641463946</c:v>
                </c:pt>
                <c:pt idx="75">
                  <c:v>27014.53641463946</c:v>
                </c:pt>
                <c:pt idx="76">
                  <c:v>27014.53641463946</c:v>
                </c:pt>
                <c:pt idx="77">
                  <c:v>27014.53641463946</c:v>
                </c:pt>
                <c:pt idx="78">
                  <c:v>27014.53641463946</c:v>
                </c:pt>
                <c:pt idx="79">
                  <c:v>27014.53641463946</c:v>
                </c:pt>
                <c:pt idx="80">
                  <c:v>27014.53641463946</c:v>
                </c:pt>
                <c:pt idx="81">
                  <c:v>27014.53641463946</c:v>
                </c:pt>
                <c:pt idx="82">
                  <c:v>27014.53641463946</c:v>
                </c:pt>
                <c:pt idx="83">
                  <c:v>27014.53641463946</c:v>
                </c:pt>
                <c:pt idx="84">
                  <c:v>27014.53641463946</c:v>
                </c:pt>
                <c:pt idx="85">
                  <c:v>27014.53641463946</c:v>
                </c:pt>
                <c:pt idx="86">
                  <c:v>27014.53641463946</c:v>
                </c:pt>
                <c:pt idx="87">
                  <c:v>27014.53641463946</c:v>
                </c:pt>
                <c:pt idx="88">
                  <c:v>27014.53641463946</c:v>
                </c:pt>
                <c:pt idx="89">
                  <c:v>27014.53641463946</c:v>
                </c:pt>
                <c:pt idx="90">
                  <c:v>27014.53641463946</c:v>
                </c:pt>
                <c:pt idx="91">
                  <c:v>27014.53641463946</c:v>
                </c:pt>
                <c:pt idx="92">
                  <c:v>27014.53641463946</c:v>
                </c:pt>
                <c:pt idx="93">
                  <c:v>27014.53641463946</c:v>
                </c:pt>
                <c:pt idx="94">
                  <c:v>27014.53641463946</c:v>
                </c:pt>
                <c:pt idx="95">
                  <c:v>27014.53641463946</c:v>
                </c:pt>
                <c:pt idx="96">
                  <c:v>27014.53641463946</c:v>
                </c:pt>
                <c:pt idx="97">
                  <c:v>27014.53641463946</c:v>
                </c:pt>
                <c:pt idx="98">
                  <c:v>27014.53641463946</c:v>
                </c:pt>
                <c:pt idx="99">
                  <c:v>27014.53641463946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79352"/>
        <c:axId val="21178097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33964.47872795596</c:v>
                </c:pt>
                <c:pt idx="12">
                  <c:v>35051.37474973781</c:v>
                </c:pt>
                <c:pt idx="13">
                  <c:v>36138.27077151965</c:v>
                </c:pt>
                <c:pt idx="14">
                  <c:v>37225.16679330149</c:v>
                </c:pt>
                <c:pt idx="15">
                  <c:v>38312.06281508334</c:v>
                </c:pt>
                <c:pt idx="16">
                  <c:v>39398.95883686517</c:v>
                </c:pt>
                <c:pt idx="17">
                  <c:v>40485.85485864702</c:v>
                </c:pt>
                <c:pt idx="18">
                  <c:v>41572.75088042886</c:v>
                </c:pt>
                <c:pt idx="19">
                  <c:v>42659.6469022107</c:v>
                </c:pt>
                <c:pt idx="20">
                  <c:v>43746.54292399255</c:v>
                </c:pt>
                <c:pt idx="21">
                  <c:v>44833.4389457744</c:v>
                </c:pt>
                <c:pt idx="22">
                  <c:v>45920.33496755623</c:v>
                </c:pt>
                <c:pt idx="23">
                  <c:v>47007.23098933808</c:v>
                </c:pt>
                <c:pt idx="24">
                  <c:v>48094.12701111993</c:v>
                </c:pt>
                <c:pt idx="25">
                  <c:v>49181.02303290176</c:v>
                </c:pt>
                <c:pt idx="26">
                  <c:v>50267.9190546836</c:v>
                </c:pt>
                <c:pt idx="27">
                  <c:v>51354.81507646545</c:v>
                </c:pt>
                <c:pt idx="28">
                  <c:v>52441.7110982473</c:v>
                </c:pt>
                <c:pt idx="29">
                  <c:v>53528.60712002913</c:v>
                </c:pt>
                <c:pt idx="30">
                  <c:v>54615.50314181098</c:v>
                </c:pt>
                <c:pt idx="31">
                  <c:v>55702.39916359283</c:v>
                </c:pt>
                <c:pt idx="32">
                  <c:v>56789.29518537466</c:v>
                </c:pt>
                <c:pt idx="33">
                  <c:v>57876.19120715651</c:v>
                </c:pt>
                <c:pt idx="34">
                  <c:v>58963.08722893835</c:v>
                </c:pt>
                <c:pt idx="35">
                  <c:v>60049.9832507202</c:v>
                </c:pt>
                <c:pt idx="36">
                  <c:v>61136.87927250204</c:v>
                </c:pt>
                <c:pt idx="37">
                  <c:v>62223.77529428389</c:v>
                </c:pt>
                <c:pt idx="38">
                  <c:v>63310.67131606572</c:v>
                </c:pt>
                <c:pt idx="39">
                  <c:v>64397.56733784757</c:v>
                </c:pt>
                <c:pt idx="40">
                  <c:v>65484.46335962942</c:v>
                </c:pt>
                <c:pt idx="41">
                  <c:v>66571.35938141125</c:v>
                </c:pt>
                <c:pt idx="42">
                  <c:v>67658.2554031931</c:v>
                </c:pt>
                <c:pt idx="43">
                  <c:v>68745.1514249749</c:v>
                </c:pt>
                <c:pt idx="44">
                  <c:v>69832.04744675678</c:v>
                </c:pt>
                <c:pt idx="45">
                  <c:v>70918.94346853863</c:v>
                </c:pt>
                <c:pt idx="46">
                  <c:v>72005.83949032047</c:v>
                </c:pt>
                <c:pt idx="47">
                  <c:v>73309.82007605763</c:v>
                </c:pt>
                <c:pt idx="48">
                  <c:v>74830.8852257501</c:v>
                </c:pt>
                <c:pt idx="49">
                  <c:v>76351.95037544257</c:v>
                </c:pt>
                <c:pt idx="50">
                  <c:v>77873.01552513503</c:v>
                </c:pt>
                <c:pt idx="51">
                  <c:v>79394.08067482752</c:v>
                </c:pt>
                <c:pt idx="52">
                  <c:v>80915.14582452</c:v>
                </c:pt>
                <c:pt idx="53">
                  <c:v>82436.21097421246</c:v>
                </c:pt>
                <c:pt idx="54">
                  <c:v>83957.27612390492</c:v>
                </c:pt>
                <c:pt idx="55">
                  <c:v>85478.3412735974</c:v>
                </c:pt>
                <c:pt idx="56">
                  <c:v>86999.40642328987</c:v>
                </c:pt>
                <c:pt idx="57">
                  <c:v>88520.47157298235</c:v>
                </c:pt>
                <c:pt idx="58">
                  <c:v>90041.53672267482</c:v>
                </c:pt>
                <c:pt idx="59">
                  <c:v>91562.60187236729</c:v>
                </c:pt>
                <c:pt idx="60">
                  <c:v>93083.66702205976</c:v>
                </c:pt>
                <c:pt idx="61">
                  <c:v>94604.73217175223</c:v>
                </c:pt>
                <c:pt idx="62">
                  <c:v>96125.7973214447</c:v>
                </c:pt>
                <c:pt idx="63">
                  <c:v>97646.86247113717</c:v>
                </c:pt>
                <c:pt idx="64">
                  <c:v>99167.92762082964</c:v>
                </c:pt>
                <c:pt idx="65">
                  <c:v>100688.9927705221</c:v>
                </c:pt>
                <c:pt idx="66">
                  <c:v>102210.0579202146</c:v>
                </c:pt>
                <c:pt idx="67">
                  <c:v>103731.1230699071</c:v>
                </c:pt>
                <c:pt idx="68">
                  <c:v>105252.1882195995</c:v>
                </c:pt>
                <c:pt idx="69">
                  <c:v>116859.3266925244</c:v>
                </c:pt>
                <c:pt idx="70">
                  <c:v>128466.4651654493</c:v>
                </c:pt>
                <c:pt idx="71">
                  <c:v>140073.6036383742</c:v>
                </c:pt>
                <c:pt idx="72">
                  <c:v>151680.7421112991</c:v>
                </c:pt>
                <c:pt idx="73">
                  <c:v>163287.880584224</c:v>
                </c:pt>
                <c:pt idx="74">
                  <c:v>174895.0190571489</c:v>
                </c:pt>
                <c:pt idx="75">
                  <c:v>186502.1575300738</c:v>
                </c:pt>
                <c:pt idx="76">
                  <c:v>198109.2960029987</c:v>
                </c:pt>
                <c:pt idx="77">
                  <c:v>209716.4344759236</c:v>
                </c:pt>
                <c:pt idx="78">
                  <c:v>221323.5729488485</c:v>
                </c:pt>
                <c:pt idx="79">
                  <c:v>232930.7114217734</c:v>
                </c:pt>
                <c:pt idx="80">
                  <c:v>244537.8498946982</c:v>
                </c:pt>
                <c:pt idx="81">
                  <c:v>256144.9883676232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79352"/>
        <c:axId val="2117809752"/>
      </c:scatterChart>
      <c:catAx>
        <c:axId val="2117279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809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809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279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  <c:pt idx="10">
                  <c:v>1561.480399199873</c:v>
                </c:pt>
                <c:pt idx="11">
                  <c:v>1561.480399199873</c:v>
                </c:pt>
                <c:pt idx="12">
                  <c:v>1561.480399199873</c:v>
                </c:pt>
                <c:pt idx="13">
                  <c:v>1561.480399199873</c:v>
                </c:pt>
                <c:pt idx="14">
                  <c:v>1561.480399199873</c:v>
                </c:pt>
                <c:pt idx="15">
                  <c:v>1561.480399199873</c:v>
                </c:pt>
                <c:pt idx="16">
                  <c:v>1561.480399199873</c:v>
                </c:pt>
                <c:pt idx="17">
                  <c:v>1561.480399199873</c:v>
                </c:pt>
                <c:pt idx="18">
                  <c:v>1561.480399199873</c:v>
                </c:pt>
                <c:pt idx="19">
                  <c:v>1561.480399199873</c:v>
                </c:pt>
                <c:pt idx="20">
                  <c:v>1561.480399199873</c:v>
                </c:pt>
                <c:pt idx="21">
                  <c:v>1561.480399199873</c:v>
                </c:pt>
                <c:pt idx="22">
                  <c:v>1561.480399199873</c:v>
                </c:pt>
                <c:pt idx="23">
                  <c:v>1561.480399199873</c:v>
                </c:pt>
                <c:pt idx="24">
                  <c:v>1584.592573475415</c:v>
                </c:pt>
                <c:pt idx="25">
                  <c:v>1630.8169220265</c:v>
                </c:pt>
                <c:pt idx="26">
                  <c:v>1677.041270577584</c:v>
                </c:pt>
                <c:pt idx="27">
                  <c:v>1723.265619128669</c:v>
                </c:pt>
                <c:pt idx="28">
                  <c:v>1769.489967679753</c:v>
                </c:pt>
                <c:pt idx="29">
                  <c:v>1815.714316230838</c:v>
                </c:pt>
                <c:pt idx="30">
                  <c:v>1861.938664781922</c:v>
                </c:pt>
                <c:pt idx="31">
                  <c:v>1908.163013333006</c:v>
                </c:pt>
                <c:pt idx="32">
                  <c:v>1954.387361884091</c:v>
                </c:pt>
                <c:pt idx="33">
                  <c:v>2000.611710435175</c:v>
                </c:pt>
                <c:pt idx="34">
                  <c:v>2046.83605898626</c:v>
                </c:pt>
                <c:pt idx="35">
                  <c:v>2093.060407537344</c:v>
                </c:pt>
                <c:pt idx="36">
                  <c:v>2139.284756088428</c:v>
                </c:pt>
                <c:pt idx="37">
                  <c:v>2185.509104639513</c:v>
                </c:pt>
                <c:pt idx="38">
                  <c:v>2231.733453190598</c:v>
                </c:pt>
                <c:pt idx="39">
                  <c:v>2277.957801741682</c:v>
                </c:pt>
                <c:pt idx="40">
                  <c:v>2324.182150292766</c:v>
                </c:pt>
                <c:pt idx="41">
                  <c:v>2370.406498843851</c:v>
                </c:pt>
                <c:pt idx="42">
                  <c:v>2416.630847394935</c:v>
                </c:pt>
                <c:pt idx="43">
                  <c:v>2462.85519594602</c:v>
                </c:pt>
                <c:pt idx="44">
                  <c:v>2509.079544497104</c:v>
                </c:pt>
                <c:pt idx="45">
                  <c:v>2555.303893048189</c:v>
                </c:pt>
                <c:pt idx="46">
                  <c:v>2601.528241599273</c:v>
                </c:pt>
                <c:pt idx="47">
                  <c:v>2647.752590150358</c:v>
                </c:pt>
                <c:pt idx="48">
                  <c:v>2693.976938701442</c:v>
                </c:pt>
                <c:pt idx="49">
                  <c:v>2740.201287252527</c:v>
                </c:pt>
                <c:pt idx="50">
                  <c:v>2786.425635803611</c:v>
                </c:pt>
                <c:pt idx="51">
                  <c:v>2832.649984354695</c:v>
                </c:pt>
                <c:pt idx="52">
                  <c:v>2878.87433290578</c:v>
                </c:pt>
                <c:pt idx="53">
                  <c:v>2925.098681456864</c:v>
                </c:pt>
                <c:pt idx="54">
                  <c:v>2971.323030007948</c:v>
                </c:pt>
                <c:pt idx="55">
                  <c:v>3017.547378559033</c:v>
                </c:pt>
                <c:pt idx="56">
                  <c:v>3063.771727110117</c:v>
                </c:pt>
                <c:pt idx="57">
                  <c:v>3109.996075661202</c:v>
                </c:pt>
                <c:pt idx="58">
                  <c:v>3156.220424212287</c:v>
                </c:pt>
                <c:pt idx="59">
                  <c:v>3202.444772763371</c:v>
                </c:pt>
                <c:pt idx="60">
                  <c:v>3238.312965816974</c:v>
                </c:pt>
                <c:pt idx="61">
                  <c:v>3263.825003373094</c:v>
                </c:pt>
                <c:pt idx="62">
                  <c:v>3289.337040929215</c:v>
                </c:pt>
                <c:pt idx="63">
                  <c:v>3314.849078485335</c:v>
                </c:pt>
                <c:pt idx="64">
                  <c:v>3340.361116041455</c:v>
                </c:pt>
                <c:pt idx="65">
                  <c:v>3365.873153597576</c:v>
                </c:pt>
                <c:pt idx="66">
                  <c:v>3391.385191153697</c:v>
                </c:pt>
                <c:pt idx="67">
                  <c:v>3416.897228709817</c:v>
                </c:pt>
                <c:pt idx="68">
                  <c:v>3442.409266265938</c:v>
                </c:pt>
                <c:pt idx="69">
                  <c:v>3467.921303822058</c:v>
                </c:pt>
                <c:pt idx="70">
                  <c:v>3493.433341378178</c:v>
                </c:pt>
                <c:pt idx="71">
                  <c:v>3518.9453789343</c:v>
                </c:pt>
                <c:pt idx="72">
                  <c:v>3544.45741649042</c:v>
                </c:pt>
                <c:pt idx="73">
                  <c:v>3569.96945404654</c:v>
                </c:pt>
                <c:pt idx="74">
                  <c:v>3595.481491602661</c:v>
                </c:pt>
                <c:pt idx="75">
                  <c:v>3620.993529158782</c:v>
                </c:pt>
                <c:pt idx="76">
                  <c:v>3646.505566714902</c:v>
                </c:pt>
                <c:pt idx="77">
                  <c:v>3672.017604271023</c:v>
                </c:pt>
                <c:pt idx="78">
                  <c:v>3697.529641827143</c:v>
                </c:pt>
                <c:pt idx="79">
                  <c:v>3723.041679383264</c:v>
                </c:pt>
                <c:pt idx="80">
                  <c:v>3748.553716939384</c:v>
                </c:pt>
                <c:pt idx="81">
                  <c:v>3774.065754495505</c:v>
                </c:pt>
                <c:pt idx="82">
                  <c:v>3680.58369724889</c:v>
                </c:pt>
                <c:pt idx="83">
                  <c:v>3587.101640002274</c:v>
                </c:pt>
                <c:pt idx="84">
                  <c:v>3493.619582755658</c:v>
                </c:pt>
                <c:pt idx="85">
                  <c:v>3400.137525509043</c:v>
                </c:pt>
                <c:pt idx="86">
                  <c:v>3306.655468262427</c:v>
                </c:pt>
                <c:pt idx="87">
                  <c:v>3213.173411015812</c:v>
                </c:pt>
                <c:pt idx="88">
                  <c:v>3119.691353769196</c:v>
                </c:pt>
                <c:pt idx="89">
                  <c:v>3026.209296522581</c:v>
                </c:pt>
                <c:pt idx="90">
                  <c:v>2932.727239275966</c:v>
                </c:pt>
                <c:pt idx="91">
                  <c:v>2839.24518202935</c:v>
                </c:pt>
                <c:pt idx="92">
                  <c:v>2745.763124782735</c:v>
                </c:pt>
                <c:pt idx="93">
                  <c:v>2652.281067536119</c:v>
                </c:pt>
                <c:pt idx="94">
                  <c:v>2558.799010289503</c:v>
                </c:pt>
                <c:pt idx="95">
                  <c:v>2465.316953042888</c:v>
                </c:pt>
                <c:pt idx="96">
                  <c:v>2465.316953042888</c:v>
                </c:pt>
                <c:pt idx="97">
                  <c:v>2465.316953042888</c:v>
                </c:pt>
                <c:pt idx="98">
                  <c:v>2465.316953042888</c:v>
                </c:pt>
                <c:pt idx="99">
                  <c:v>2465.316953042888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1138</c:v>
                </c:pt>
                <c:pt idx="4">
                  <c:v>1138</c:v>
                </c:pt>
                <c:pt idx="5">
                  <c:v>1138</c:v>
                </c:pt>
                <c:pt idx="6">
                  <c:v>1138</c:v>
                </c:pt>
                <c:pt idx="7">
                  <c:v>1138</c:v>
                </c:pt>
                <c:pt idx="8">
                  <c:v>1138</c:v>
                </c:pt>
                <c:pt idx="9">
                  <c:v>1138</c:v>
                </c:pt>
                <c:pt idx="10">
                  <c:v>1138</c:v>
                </c:pt>
                <c:pt idx="11">
                  <c:v>1138</c:v>
                </c:pt>
                <c:pt idx="12">
                  <c:v>1138</c:v>
                </c:pt>
                <c:pt idx="13">
                  <c:v>1138</c:v>
                </c:pt>
                <c:pt idx="14">
                  <c:v>1138</c:v>
                </c:pt>
                <c:pt idx="15">
                  <c:v>1138</c:v>
                </c:pt>
                <c:pt idx="16">
                  <c:v>1138</c:v>
                </c:pt>
                <c:pt idx="17">
                  <c:v>1138</c:v>
                </c:pt>
                <c:pt idx="18">
                  <c:v>1138</c:v>
                </c:pt>
                <c:pt idx="19">
                  <c:v>1138</c:v>
                </c:pt>
                <c:pt idx="20">
                  <c:v>1138</c:v>
                </c:pt>
                <c:pt idx="21">
                  <c:v>1138</c:v>
                </c:pt>
                <c:pt idx="22">
                  <c:v>1138</c:v>
                </c:pt>
                <c:pt idx="23">
                  <c:v>1138</c:v>
                </c:pt>
                <c:pt idx="24">
                  <c:v>1159.347222222222</c:v>
                </c:pt>
                <c:pt idx="25">
                  <c:v>1202.041666666667</c:v>
                </c:pt>
                <c:pt idx="26">
                  <c:v>1244.736111111111</c:v>
                </c:pt>
                <c:pt idx="27">
                  <c:v>1287.430555555555</c:v>
                </c:pt>
                <c:pt idx="28">
                  <c:v>1330.125</c:v>
                </c:pt>
                <c:pt idx="29">
                  <c:v>1372.819444444444</c:v>
                </c:pt>
                <c:pt idx="30">
                  <c:v>1415.513888888889</c:v>
                </c:pt>
                <c:pt idx="31">
                  <c:v>1458.208333333333</c:v>
                </c:pt>
                <c:pt idx="32">
                  <c:v>1500.902777777778</c:v>
                </c:pt>
                <c:pt idx="33">
                  <c:v>1543.597222222222</c:v>
                </c:pt>
                <c:pt idx="34">
                  <c:v>1586.291666666667</c:v>
                </c:pt>
                <c:pt idx="35">
                  <c:v>1628.986111111111</c:v>
                </c:pt>
                <c:pt idx="36">
                  <c:v>1671.680555555556</c:v>
                </c:pt>
                <c:pt idx="37">
                  <c:v>1714.375</c:v>
                </c:pt>
                <c:pt idx="38">
                  <c:v>1757.069444444445</c:v>
                </c:pt>
                <c:pt idx="39">
                  <c:v>1799.763888888889</c:v>
                </c:pt>
                <c:pt idx="40">
                  <c:v>1842.458333333333</c:v>
                </c:pt>
                <c:pt idx="41">
                  <c:v>1885.152777777778</c:v>
                </c:pt>
                <c:pt idx="42">
                  <c:v>1927.847222222222</c:v>
                </c:pt>
                <c:pt idx="43">
                  <c:v>1970.541666666667</c:v>
                </c:pt>
                <c:pt idx="44">
                  <c:v>2013.236111111111</c:v>
                </c:pt>
                <c:pt idx="45">
                  <c:v>2055.930555555555</c:v>
                </c:pt>
                <c:pt idx="46">
                  <c:v>2098.625</c:v>
                </c:pt>
                <c:pt idx="47">
                  <c:v>2141.319444444444</c:v>
                </c:pt>
                <c:pt idx="48">
                  <c:v>2184.01388888889</c:v>
                </c:pt>
                <c:pt idx="49">
                  <c:v>2226.708333333333</c:v>
                </c:pt>
                <c:pt idx="50">
                  <c:v>2269.402777777778</c:v>
                </c:pt>
                <c:pt idx="51">
                  <c:v>2312.097222222223</c:v>
                </c:pt>
                <c:pt idx="52">
                  <c:v>2354.791666666667</c:v>
                </c:pt>
                <c:pt idx="53">
                  <c:v>2397.486111111111</c:v>
                </c:pt>
                <c:pt idx="54">
                  <c:v>2440.180555555556</c:v>
                </c:pt>
                <c:pt idx="55">
                  <c:v>2482.875</c:v>
                </c:pt>
                <c:pt idx="56">
                  <c:v>2525.569444444445</c:v>
                </c:pt>
                <c:pt idx="57">
                  <c:v>2568.26388888889</c:v>
                </c:pt>
                <c:pt idx="58">
                  <c:v>2610.958333333333</c:v>
                </c:pt>
                <c:pt idx="59">
                  <c:v>2653.652777777778</c:v>
                </c:pt>
                <c:pt idx="60">
                  <c:v>2737.790697674419</c:v>
                </c:pt>
                <c:pt idx="61">
                  <c:v>2863.372093023256</c:v>
                </c:pt>
                <c:pt idx="62">
                  <c:v>2988.953488372093</c:v>
                </c:pt>
                <c:pt idx="63">
                  <c:v>3114.53488372093</c:v>
                </c:pt>
                <c:pt idx="64">
                  <c:v>3240.116279069768</c:v>
                </c:pt>
                <c:pt idx="65">
                  <c:v>3365.697674418605</c:v>
                </c:pt>
                <c:pt idx="66">
                  <c:v>3491.279069767442</c:v>
                </c:pt>
                <c:pt idx="67">
                  <c:v>3616.860465116279</c:v>
                </c:pt>
                <c:pt idx="68">
                  <c:v>3742.441860465116</c:v>
                </c:pt>
                <c:pt idx="69">
                  <c:v>3868.023255813953</c:v>
                </c:pt>
                <c:pt idx="70">
                  <c:v>3993.604651162791</c:v>
                </c:pt>
                <c:pt idx="71">
                  <c:v>4119.186046511627</c:v>
                </c:pt>
                <c:pt idx="72">
                  <c:v>4244.767441860465</c:v>
                </c:pt>
                <c:pt idx="73">
                  <c:v>4370.348837209302</c:v>
                </c:pt>
                <c:pt idx="74">
                  <c:v>4495.93023255814</c:v>
                </c:pt>
                <c:pt idx="75">
                  <c:v>4621.511627906976</c:v>
                </c:pt>
                <c:pt idx="76">
                  <c:v>4747.093023255813</c:v>
                </c:pt>
                <c:pt idx="77">
                  <c:v>4872.674418604651</c:v>
                </c:pt>
                <c:pt idx="78">
                  <c:v>4998.255813953487</c:v>
                </c:pt>
                <c:pt idx="79">
                  <c:v>5123.837209302324</c:v>
                </c:pt>
                <c:pt idx="80">
                  <c:v>5249.418604651162</c:v>
                </c:pt>
                <c:pt idx="81">
                  <c:v>5375</c:v>
                </c:pt>
                <c:pt idx="82">
                  <c:v>5960.459183673468</c:v>
                </c:pt>
                <c:pt idx="83">
                  <c:v>6545.918367346938</c:v>
                </c:pt>
                <c:pt idx="84">
                  <c:v>7131.377551020407</c:v>
                </c:pt>
                <c:pt idx="85">
                  <c:v>7716.836734693875</c:v>
                </c:pt>
                <c:pt idx="86">
                  <c:v>8302.295918367345</c:v>
                </c:pt>
                <c:pt idx="87">
                  <c:v>8887.755102040814</c:v>
                </c:pt>
                <c:pt idx="88">
                  <c:v>9473.21428571428</c:v>
                </c:pt>
                <c:pt idx="89">
                  <c:v>10058.67346938775</c:v>
                </c:pt>
                <c:pt idx="90">
                  <c:v>10644.13265306122</c:v>
                </c:pt>
                <c:pt idx="91">
                  <c:v>11229.59183673469</c:v>
                </c:pt>
                <c:pt idx="92">
                  <c:v>11815.05102040816</c:v>
                </c:pt>
                <c:pt idx="93">
                  <c:v>12400.51020408163</c:v>
                </c:pt>
                <c:pt idx="94">
                  <c:v>12985.9693877551</c:v>
                </c:pt>
                <c:pt idx="95">
                  <c:v>13571.42857142857</c:v>
                </c:pt>
                <c:pt idx="96">
                  <c:v>13571.42857142857</c:v>
                </c:pt>
                <c:pt idx="97">
                  <c:v>13571.42857142857</c:v>
                </c:pt>
                <c:pt idx="98">
                  <c:v>13571.42857142857</c:v>
                </c:pt>
                <c:pt idx="99">
                  <c:v>13571.42857142857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2.528311825125098</c:v>
                </c:pt>
                <c:pt idx="25">
                  <c:v>7.584935475375295</c:v>
                </c:pt>
                <c:pt idx="26">
                  <c:v>12.64155912562549</c:v>
                </c:pt>
                <c:pt idx="27">
                  <c:v>17.69818277587569</c:v>
                </c:pt>
                <c:pt idx="28">
                  <c:v>22.75480642612589</c:v>
                </c:pt>
                <c:pt idx="29">
                  <c:v>27.81143007637608</c:v>
                </c:pt>
                <c:pt idx="30">
                  <c:v>32.86805372662628</c:v>
                </c:pt>
                <c:pt idx="31">
                  <c:v>37.92467737687647</c:v>
                </c:pt>
                <c:pt idx="32">
                  <c:v>42.98130102712667</c:v>
                </c:pt>
                <c:pt idx="33">
                  <c:v>48.03792467737687</c:v>
                </c:pt>
                <c:pt idx="34">
                  <c:v>53.09454832762707</c:v>
                </c:pt>
                <c:pt idx="35">
                  <c:v>58.15117197787726</c:v>
                </c:pt>
                <c:pt idx="36">
                  <c:v>63.20779562812745</c:v>
                </c:pt>
                <c:pt idx="37">
                  <c:v>68.26441927837765</c:v>
                </c:pt>
                <c:pt idx="38">
                  <c:v>73.32104292862785</c:v>
                </c:pt>
                <c:pt idx="39">
                  <c:v>78.37766657887804</c:v>
                </c:pt>
                <c:pt idx="40">
                  <c:v>83.43429022912825</c:v>
                </c:pt>
                <c:pt idx="41">
                  <c:v>88.49091387937843</c:v>
                </c:pt>
                <c:pt idx="42">
                  <c:v>93.54753752962864</c:v>
                </c:pt>
                <c:pt idx="43">
                  <c:v>98.60416117987884</c:v>
                </c:pt>
                <c:pt idx="44">
                  <c:v>103.660784830129</c:v>
                </c:pt>
                <c:pt idx="45">
                  <c:v>108.7174084803792</c:v>
                </c:pt>
                <c:pt idx="46">
                  <c:v>113.7740321306294</c:v>
                </c:pt>
                <c:pt idx="47">
                  <c:v>118.8306557808796</c:v>
                </c:pt>
                <c:pt idx="48">
                  <c:v>123.8872794311298</c:v>
                </c:pt>
                <c:pt idx="49">
                  <c:v>128.94390308138</c:v>
                </c:pt>
                <c:pt idx="50">
                  <c:v>134.0005267316302</c:v>
                </c:pt>
                <c:pt idx="51">
                  <c:v>139.0571503818804</c:v>
                </c:pt>
                <c:pt idx="52">
                  <c:v>144.1137740321306</c:v>
                </c:pt>
                <c:pt idx="53">
                  <c:v>149.1703976823808</c:v>
                </c:pt>
                <c:pt idx="54">
                  <c:v>154.227021332631</c:v>
                </c:pt>
                <c:pt idx="55">
                  <c:v>159.2836449828812</c:v>
                </c:pt>
                <c:pt idx="56">
                  <c:v>164.3402686331314</c:v>
                </c:pt>
                <c:pt idx="57">
                  <c:v>169.3968922833816</c:v>
                </c:pt>
                <c:pt idx="58">
                  <c:v>174.4535159336318</c:v>
                </c:pt>
                <c:pt idx="59">
                  <c:v>179.510139583882</c:v>
                </c:pt>
                <c:pt idx="60">
                  <c:v>187.337616600621</c:v>
                </c:pt>
                <c:pt idx="61">
                  <c:v>197.935946983849</c:v>
                </c:pt>
                <c:pt idx="62">
                  <c:v>208.5342773670768</c:v>
                </c:pt>
                <c:pt idx="63">
                  <c:v>219.1326077503047</c:v>
                </c:pt>
                <c:pt idx="64">
                  <c:v>229.7309381335326</c:v>
                </c:pt>
                <c:pt idx="65">
                  <c:v>240.3292685167604</c:v>
                </c:pt>
                <c:pt idx="66">
                  <c:v>250.9275988999883</c:v>
                </c:pt>
                <c:pt idx="67">
                  <c:v>261.5259292832162</c:v>
                </c:pt>
                <c:pt idx="68">
                  <c:v>272.1242596664441</c:v>
                </c:pt>
                <c:pt idx="69">
                  <c:v>282.722590049672</c:v>
                </c:pt>
                <c:pt idx="70">
                  <c:v>293.3209204328999</c:v>
                </c:pt>
                <c:pt idx="71">
                  <c:v>303.9192508161277</c:v>
                </c:pt>
                <c:pt idx="72">
                  <c:v>314.5175811993556</c:v>
                </c:pt>
                <c:pt idx="73">
                  <c:v>325.1159115825835</c:v>
                </c:pt>
                <c:pt idx="74">
                  <c:v>335.7142419658114</c:v>
                </c:pt>
                <c:pt idx="75">
                  <c:v>346.3125723490393</c:v>
                </c:pt>
                <c:pt idx="76">
                  <c:v>356.9109027322672</c:v>
                </c:pt>
                <c:pt idx="77">
                  <c:v>367.509233115495</c:v>
                </c:pt>
                <c:pt idx="78">
                  <c:v>378.107563498723</c:v>
                </c:pt>
                <c:pt idx="79">
                  <c:v>388.7058938819508</c:v>
                </c:pt>
                <c:pt idx="80">
                  <c:v>399.3042242651787</c:v>
                </c:pt>
                <c:pt idx="81">
                  <c:v>409.9025546484066</c:v>
                </c:pt>
                <c:pt idx="82">
                  <c:v>501.5183845463389</c:v>
                </c:pt>
                <c:pt idx="83">
                  <c:v>593.1342144442712</c:v>
                </c:pt>
                <c:pt idx="84">
                  <c:v>684.7500443422034</c:v>
                </c:pt>
                <c:pt idx="85">
                  <c:v>776.3658742401357</c:v>
                </c:pt>
                <c:pt idx="86">
                  <c:v>867.981704138068</c:v>
                </c:pt>
                <c:pt idx="87">
                  <c:v>959.5975340360002</c:v>
                </c:pt>
                <c:pt idx="88">
                  <c:v>1051.213363933933</c:v>
                </c:pt>
                <c:pt idx="89">
                  <c:v>1142.829193831865</c:v>
                </c:pt>
                <c:pt idx="90">
                  <c:v>1234.445023729797</c:v>
                </c:pt>
                <c:pt idx="91">
                  <c:v>1326.06085362773</c:v>
                </c:pt>
                <c:pt idx="92">
                  <c:v>1417.676683525662</c:v>
                </c:pt>
                <c:pt idx="93">
                  <c:v>1509.292513423594</c:v>
                </c:pt>
                <c:pt idx="94">
                  <c:v>1600.908343321526</c:v>
                </c:pt>
                <c:pt idx="95">
                  <c:v>1692.524173219459</c:v>
                </c:pt>
                <c:pt idx="96">
                  <c:v>1692.524173219459</c:v>
                </c:pt>
                <c:pt idx="97">
                  <c:v>1692.524173219459</c:v>
                </c:pt>
                <c:pt idx="98">
                  <c:v>1692.524173219459</c:v>
                </c:pt>
                <c:pt idx="99">
                  <c:v>1692.524173219459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27.77777777777778</c:v>
                </c:pt>
                <c:pt idx="25">
                  <c:v>83.33333333333333</c:v>
                </c:pt>
                <c:pt idx="26">
                  <c:v>138.8888888888889</c:v>
                </c:pt>
                <c:pt idx="27">
                  <c:v>194.4444444444445</c:v>
                </c:pt>
                <c:pt idx="28">
                  <c:v>250.0</c:v>
                </c:pt>
                <c:pt idx="29">
                  <c:v>305.5555555555555</c:v>
                </c:pt>
                <c:pt idx="30">
                  <c:v>361.1111111111111</c:v>
                </c:pt>
                <c:pt idx="31">
                  <c:v>416.6666666666666</c:v>
                </c:pt>
                <c:pt idx="32">
                  <c:v>472.2222222222222</c:v>
                </c:pt>
                <c:pt idx="33">
                  <c:v>527.7777777777778</c:v>
                </c:pt>
                <c:pt idx="34">
                  <c:v>583.3333333333333</c:v>
                </c:pt>
                <c:pt idx="35">
                  <c:v>638.888888888889</c:v>
                </c:pt>
                <c:pt idx="36">
                  <c:v>694.4444444444445</c:v>
                </c:pt>
                <c:pt idx="37">
                  <c:v>750.0</c:v>
                </c:pt>
                <c:pt idx="38">
                  <c:v>805.5555555555555</c:v>
                </c:pt>
                <c:pt idx="39">
                  <c:v>861.1111111111111</c:v>
                </c:pt>
                <c:pt idx="40">
                  <c:v>916.6666666666666</c:v>
                </c:pt>
                <c:pt idx="41">
                  <c:v>972.2222222222222</c:v>
                </c:pt>
                <c:pt idx="42">
                  <c:v>1027.777777777778</c:v>
                </c:pt>
                <c:pt idx="43">
                  <c:v>1083.333333333333</c:v>
                </c:pt>
                <c:pt idx="44">
                  <c:v>1138.888888888889</c:v>
                </c:pt>
                <c:pt idx="45">
                  <c:v>1194.444444444444</c:v>
                </c:pt>
                <c:pt idx="46">
                  <c:v>1250.0</c:v>
                </c:pt>
                <c:pt idx="47">
                  <c:v>1305.555555555556</c:v>
                </c:pt>
                <c:pt idx="48">
                  <c:v>1361.111111111111</c:v>
                </c:pt>
                <c:pt idx="49">
                  <c:v>1416.666666666667</c:v>
                </c:pt>
                <c:pt idx="50">
                  <c:v>1472.222222222222</c:v>
                </c:pt>
                <c:pt idx="51">
                  <c:v>1527.777777777778</c:v>
                </c:pt>
                <c:pt idx="52">
                  <c:v>1583.333333333333</c:v>
                </c:pt>
                <c:pt idx="53">
                  <c:v>1638.888888888889</c:v>
                </c:pt>
                <c:pt idx="54">
                  <c:v>1694.444444444444</c:v>
                </c:pt>
                <c:pt idx="55">
                  <c:v>1750.0</c:v>
                </c:pt>
                <c:pt idx="56">
                  <c:v>1805.555555555556</c:v>
                </c:pt>
                <c:pt idx="57">
                  <c:v>1861.111111111111</c:v>
                </c:pt>
                <c:pt idx="58">
                  <c:v>1916.666666666667</c:v>
                </c:pt>
                <c:pt idx="59">
                  <c:v>1972.222222222222</c:v>
                </c:pt>
                <c:pt idx="60">
                  <c:v>2158.139534883721</c:v>
                </c:pt>
                <c:pt idx="61">
                  <c:v>2474.418604651163</c:v>
                </c:pt>
                <c:pt idx="62">
                  <c:v>2790.697674418604</c:v>
                </c:pt>
                <c:pt idx="63">
                  <c:v>3106.976744186047</c:v>
                </c:pt>
                <c:pt idx="64">
                  <c:v>3423.255813953488</c:v>
                </c:pt>
                <c:pt idx="65">
                  <c:v>3739.53488372093</c:v>
                </c:pt>
                <c:pt idx="66">
                  <c:v>4055.813953488372</c:v>
                </c:pt>
                <c:pt idx="67">
                  <c:v>4372.093023255813</c:v>
                </c:pt>
                <c:pt idx="68">
                  <c:v>4688.372093023256</c:v>
                </c:pt>
                <c:pt idx="69">
                  <c:v>5004.651162790697</c:v>
                </c:pt>
                <c:pt idx="70">
                  <c:v>5320.93023255814</c:v>
                </c:pt>
                <c:pt idx="71">
                  <c:v>5637.209302325582</c:v>
                </c:pt>
                <c:pt idx="72">
                  <c:v>5953.488372093023</c:v>
                </c:pt>
                <c:pt idx="73">
                  <c:v>6269.767441860465</c:v>
                </c:pt>
                <c:pt idx="74">
                  <c:v>6586.046511627907</c:v>
                </c:pt>
                <c:pt idx="75">
                  <c:v>6902.32558139535</c:v>
                </c:pt>
                <c:pt idx="76">
                  <c:v>7218.60465116279</c:v>
                </c:pt>
                <c:pt idx="77">
                  <c:v>7534.883720930233</c:v>
                </c:pt>
                <c:pt idx="78">
                  <c:v>7851.162790697674</c:v>
                </c:pt>
                <c:pt idx="79">
                  <c:v>8167.441860465116</c:v>
                </c:pt>
                <c:pt idx="80">
                  <c:v>8483.720930232557</c:v>
                </c:pt>
                <c:pt idx="81">
                  <c:v>8800.0</c:v>
                </c:pt>
                <c:pt idx="82">
                  <c:v>10224.48979591837</c:v>
                </c:pt>
                <c:pt idx="83">
                  <c:v>11648.97959183673</c:v>
                </c:pt>
                <c:pt idx="84">
                  <c:v>13073.4693877551</c:v>
                </c:pt>
                <c:pt idx="85">
                  <c:v>14497.95918367347</c:v>
                </c:pt>
                <c:pt idx="86">
                  <c:v>15922.44897959184</c:v>
                </c:pt>
                <c:pt idx="87">
                  <c:v>17346.9387755102</c:v>
                </c:pt>
                <c:pt idx="88">
                  <c:v>18771.42857142857</c:v>
                </c:pt>
                <c:pt idx="89">
                  <c:v>20195.91836734694</c:v>
                </c:pt>
                <c:pt idx="90">
                  <c:v>21620.4081632653</c:v>
                </c:pt>
                <c:pt idx="91">
                  <c:v>23044.89795918367</c:v>
                </c:pt>
                <c:pt idx="92">
                  <c:v>24469.38775510204</c:v>
                </c:pt>
                <c:pt idx="93">
                  <c:v>25893.87755102041</c:v>
                </c:pt>
                <c:pt idx="94">
                  <c:v>27318.36734693878</c:v>
                </c:pt>
                <c:pt idx="95">
                  <c:v>28742.85714285714</c:v>
                </c:pt>
                <c:pt idx="96">
                  <c:v>28742.85714285714</c:v>
                </c:pt>
                <c:pt idx="97">
                  <c:v>28742.85714285714</c:v>
                </c:pt>
                <c:pt idx="98">
                  <c:v>28742.85714285714</c:v>
                </c:pt>
                <c:pt idx="99">
                  <c:v>28742.85714285714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  <c:pt idx="10">
                  <c:v>1429.944445589294</c:v>
                </c:pt>
                <c:pt idx="11">
                  <c:v>1429.944445589294</c:v>
                </c:pt>
                <c:pt idx="12">
                  <c:v>1429.944445589294</c:v>
                </c:pt>
                <c:pt idx="13">
                  <c:v>1429.944445589294</c:v>
                </c:pt>
                <c:pt idx="14">
                  <c:v>1429.944445589294</c:v>
                </c:pt>
                <c:pt idx="15">
                  <c:v>1429.944445589294</c:v>
                </c:pt>
                <c:pt idx="16">
                  <c:v>1429.944445589294</c:v>
                </c:pt>
                <c:pt idx="17">
                  <c:v>1429.944445589294</c:v>
                </c:pt>
                <c:pt idx="18">
                  <c:v>1429.944445589294</c:v>
                </c:pt>
                <c:pt idx="19">
                  <c:v>1429.944445589294</c:v>
                </c:pt>
                <c:pt idx="20">
                  <c:v>1429.944445589294</c:v>
                </c:pt>
                <c:pt idx="21">
                  <c:v>1429.944445589294</c:v>
                </c:pt>
                <c:pt idx="22">
                  <c:v>1429.944445589294</c:v>
                </c:pt>
                <c:pt idx="23">
                  <c:v>1429.944445589294</c:v>
                </c:pt>
                <c:pt idx="24">
                  <c:v>1442.445217178332</c:v>
                </c:pt>
                <c:pt idx="25">
                  <c:v>1467.446760356407</c:v>
                </c:pt>
                <c:pt idx="26">
                  <c:v>1492.448303534482</c:v>
                </c:pt>
                <c:pt idx="27">
                  <c:v>1517.449846712557</c:v>
                </c:pt>
                <c:pt idx="28">
                  <c:v>1542.451389890633</c:v>
                </c:pt>
                <c:pt idx="29">
                  <c:v>1567.452933068708</c:v>
                </c:pt>
                <c:pt idx="30">
                  <c:v>1592.454476246783</c:v>
                </c:pt>
                <c:pt idx="31">
                  <c:v>1617.456019424858</c:v>
                </c:pt>
                <c:pt idx="32">
                  <c:v>1642.457562602933</c:v>
                </c:pt>
                <c:pt idx="33">
                  <c:v>1667.459105781008</c:v>
                </c:pt>
                <c:pt idx="34">
                  <c:v>1692.460648959084</c:v>
                </c:pt>
                <c:pt idx="35">
                  <c:v>1717.462192137159</c:v>
                </c:pt>
                <c:pt idx="36">
                  <c:v>1742.463735315234</c:v>
                </c:pt>
                <c:pt idx="37">
                  <c:v>1767.46527849331</c:v>
                </c:pt>
                <c:pt idx="38">
                  <c:v>1792.466821671384</c:v>
                </c:pt>
                <c:pt idx="39">
                  <c:v>1817.468364849459</c:v>
                </c:pt>
                <c:pt idx="40">
                  <c:v>1842.469908027535</c:v>
                </c:pt>
                <c:pt idx="41">
                  <c:v>1867.47145120561</c:v>
                </c:pt>
                <c:pt idx="42">
                  <c:v>1892.472994383685</c:v>
                </c:pt>
                <c:pt idx="43">
                  <c:v>1917.47453756176</c:v>
                </c:pt>
                <c:pt idx="44">
                  <c:v>1942.476080739835</c:v>
                </c:pt>
                <c:pt idx="45">
                  <c:v>1967.47762391791</c:v>
                </c:pt>
                <c:pt idx="46">
                  <c:v>1992.479167095985</c:v>
                </c:pt>
                <c:pt idx="47">
                  <c:v>2017.480710274061</c:v>
                </c:pt>
                <c:pt idx="48">
                  <c:v>2042.482253452136</c:v>
                </c:pt>
                <c:pt idx="49">
                  <c:v>2067.48379663021</c:v>
                </c:pt>
                <c:pt idx="50">
                  <c:v>2092.485339808286</c:v>
                </c:pt>
                <c:pt idx="51">
                  <c:v>2117.486882986361</c:v>
                </c:pt>
                <c:pt idx="52">
                  <c:v>2142.488426164437</c:v>
                </c:pt>
                <c:pt idx="53">
                  <c:v>2167.489969342511</c:v>
                </c:pt>
                <c:pt idx="54">
                  <c:v>2192.491512520586</c:v>
                </c:pt>
                <c:pt idx="55">
                  <c:v>2217.493055698662</c:v>
                </c:pt>
                <c:pt idx="56">
                  <c:v>2242.494598876737</c:v>
                </c:pt>
                <c:pt idx="57">
                  <c:v>2267.496142054812</c:v>
                </c:pt>
                <c:pt idx="58">
                  <c:v>2292.497685232887</c:v>
                </c:pt>
                <c:pt idx="59">
                  <c:v>2317.499228410963</c:v>
                </c:pt>
                <c:pt idx="60">
                  <c:v>2275.813953488372</c:v>
                </c:pt>
                <c:pt idx="61">
                  <c:v>2167.441860465116</c:v>
                </c:pt>
                <c:pt idx="62">
                  <c:v>2059.069767441861</c:v>
                </c:pt>
                <c:pt idx="63">
                  <c:v>1950.697674418605</c:v>
                </c:pt>
                <c:pt idx="64">
                  <c:v>1842.325581395349</c:v>
                </c:pt>
                <c:pt idx="65">
                  <c:v>1733.953488372093</c:v>
                </c:pt>
                <c:pt idx="66">
                  <c:v>1625.581395348837</c:v>
                </c:pt>
                <c:pt idx="67">
                  <c:v>1517.209302325581</c:v>
                </c:pt>
                <c:pt idx="68">
                  <c:v>1408.837209302326</c:v>
                </c:pt>
                <c:pt idx="69">
                  <c:v>1300.46511627907</c:v>
                </c:pt>
                <c:pt idx="70">
                  <c:v>1192.093023255814</c:v>
                </c:pt>
                <c:pt idx="71">
                  <c:v>1083.720930232558</c:v>
                </c:pt>
                <c:pt idx="72">
                  <c:v>975.3488372093022</c:v>
                </c:pt>
                <c:pt idx="73">
                  <c:v>866.9767441860465</c:v>
                </c:pt>
                <c:pt idx="74">
                  <c:v>758.6046511627908</c:v>
                </c:pt>
                <c:pt idx="75">
                  <c:v>650.2325581395348</c:v>
                </c:pt>
                <c:pt idx="76">
                  <c:v>541.8604651162791</c:v>
                </c:pt>
                <c:pt idx="77">
                  <c:v>433.4883720930231</c:v>
                </c:pt>
                <c:pt idx="78">
                  <c:v>325.1162790697674</c:v>
                </c:pt>
                <c:pt idx="79">
                  <c:v>216.7441860465115</c:v>
                </c:pt>
                <c:pt idx="80">
                  <c:v>108.3720930232557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  <c:pt idx="10">
                  <c:v>8333.110350276534</c:v>
                </c:pt>
                <c:pt idx="11">
                  <c:v>8333.110350276534</c:v>
                </c:pt>
                <c:pt idx="12">
                  <c:v>8333.110350276534</c:v>
                </c:pt>
                <c:pt idx="13">
                  <c:v>8333.110350276534</c:v>
                </c:pt>
                <c:pt idx="14">
                  <c:v>8333.110350276534</c:v>
                </c:pt>
                <c:pt idx="15">
                  <c:v>8333.110350276534</c:v>
                </c:pt>
                <c:pt idx="16">
                  <c:v>8333.110350276534</c:v>
                </c:pt>
                <c:pt idx="17">
                  <c:v>8333.110350276534</c:v>
                </c:pt>
                <c:pt idx="18">
                  <c:v>8333.110350276534</c:v>
                </c:pt>
                <c:pt idx="19">
                  <c:v>8333.110350276534</c:v>
                </c:pt>
                <c:pt idx="20">
                  <c:v>8333.110350276534</c:v>
                </c:pt>
                <c:pt idx="21">
                  <c:v>8333.110350276534</c:v>
                </c:pt>
                <c:pt idx="22">
                  <c:v>8333.110350276534</c:v>
                </c:pt>
                <c:pt idx="23">
                  <c:v>8333.110350276534</c:v>
                </c:pt>
                <c:pt idx="24">
                  <c:v>8421.601867702573</c:v>
                </c:pt>
                <c:pt idx="25">
                  <c:v>8598.584902554648</c:v>
                </c:pt>
                <c:pt idx="26">
                  <c:v>8775.567937406726</c:v>
                </c:pt>
                <c:pt idx="27">
                  <c:v>8952.550972258801</c:v>
                </c:pt>
                <c:pt idx="28">
                  <c:v>9129.534007110876</c:v>
                </c:pt>
                <c:pt idx="29">
                  <c:v>9306.517041962953</c:v>
                </c:pt>
                <c:pt idx="30">
                  <c:v>9483.50007681503</c:v>
                </c:pt>
                <c:pt idx="31">
                  <c:v>9660.483111667107</c:v>
                </c:pt>
                <c:pt idx="32">
                  <c:v>9837.466146519182</c:v>
                </c:pt>
                <c:pt idx="33">
                  <c:v>10014.44918137126</c:v>
                </c:pt>
                <c:pt idx="34">
                  <c:v>10191.43221622333</c:v>
                </c:pt>
                <c:pt idx="35">
                  <c:v>10368.41525107541</c:v>
                </c:pt>
                <c:pt idx="36">
                  <c:v>10545.39828592749</c:v>
                </c:pt>
                <c:pt idx="37">
                  <c:v>10722.38132077956</c:v>
                </c:pt>
                <c:pt idx="38">
                  <c:v>10899.36435563164</c:v>
                </c:pt>
                <c:pt idx="39">
                  <c:v>11076.34739048372</c:v>
                </c:pt>
                <c:pt idx="40">
                  <c:v>11253.33042533579</c:v>
                </c:pt>
                <c:pt idx="41">
                  <c:v>11430.31346018787</c:v>
                </c:pt>
                <c:pt idx="42">
                  <c:v>11607.29649503994</c:v>
                </c:pt>
                <c:pt idx="43">
                  <c:v>11784.27952989202</c:v>
                </c:pt>
                <c:pt idx="44">
                  <c:v>11961.2625647441</c:v>
                </c:pt>
                <c:pt idx="45">
                  <c:v>12138.24559959617</c:v>
                </c:pt>
                <c:pt idx="46">
                  <c:v>12315.22863444825</c:v>
                </c:pt>
                <c:pt idx="47">
                  <c:v>12492.21166930032</c:v>
                </c:pt>
                <c:pt idx="48">
                  <c:v>12669.1947041524</c:v>
                </c:pt>
                <c:pt idx="49">
                  <c:v>12846.17773900448</c:v>
                </c:pt>
                <c:pt idx="50">
                  <c:v>13023.16077385655</c:v>
                </c:pt>
                <c:pt idx="51">
                  <c:v>13200.14380870863</c:v>
                </c:pt>
                <c:pt idx="52">
                  <c:v>13377.12684356071</c:v>
                </c:pt>
                <c:pt idx="53">
                  <c:v>13554.10987841278</c:v>
                </c:pt>
                <c:pt idx="54">
                  <c:v>13731.09291326486</c:v>
                </c:pt>
                <c:pt idx="55">
                  <c:v>13908.07594811694</c:v>
                </c:pt>
                <c:pt idx="56">
                  <c:v>14085.05898296901</c:v>
                </c:pt>
                <c:pt idx="57">
                  <c:v>14262.04201782109</c:v>
                </c:pt>
                <c:pt idx="58">
                  <c:v>14439.02505267316</c:v>
                </c:pt>
                <c:pt idx="59">
                  <c:v>14616.00808752524</c:v>
                </c:pt>
                <c:pt idx="60">
                  <c:v>14362.53449785939</c:v>
                </c:pt>
                <c:pt idx="61">
                  <c:v>13678.60428367561</c:v>
                </c:pt>
                <c:pt idx="62">
                  <c:v>12994.67406949183</c:v>
                </c:pt>
                <c:pt idx="63">
                  <c:v>12310.74385530805</c:v>
                </c:pt>
                <c:pt idx="64">
                  <c:v>11626.81364112427</c:v>
                </c:pt>
                <c:pt idx="65">
                  <c:v>10942.88342694049</c:v>
                </c:pt>
                <c:pt idx="66">
                  <c:v>10258.95321275671</c:v>
                </c:pt>
                <c:pt idx="67">
                  <c:v>9575.022998572923</c:v>
                </c:pt>
                <c:pt idx="68">
                  <c:v>8891.092784389144</c:v>
                </c:pt>
                <c:pt idx="69">
                  <c:v>8207.162570205364</c:v>
                </c:pt>
                <c:pt idx="70">
                  <c:v>7523.232356021584</c:v>
                </c:pt>
                <c:pt idx="71">
                  <c:v>6839.302141837803</c:v>
                </c:pt>
                <c:pt idx="72">
                  <c:v>6155.371927654023</c:v>
                </c:pt>
                <c:pt idx="73">
                  <c:v>5471.441713470243</c:v>
                </c:pt>
                <c:pt idx="74">
                  <c:v>4787.511499286462</c:v>
                </c:pt>
                <c:pt idx="75">
                  <c:v>4103.581285102682</c:v>
                </c:pt>
                <c:pt idx="76">
                  <c:v>3419.651070918901</c:v>
                </c:pt>
                <c:pt idx="77">
                  <c:v>2735.720856735121</c:v>
                </c:pt>
                <c:pt idx="78">
                  <c:v>2051.79064255134</c:v>
                </c:pt>
                <c:pt idx="79">
                  <c:v>1367.860428367561</c:v>
                </c:pt>
                <c:pt idx="80">
                  <c:v>683.9302141837798</c:v>
                </c:pt>
                <c:pt idx="81">
                  <c:v>1.81898940354586E-12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200.0</c:v>
                </c:pt>
                <c:pt idx="25">
                  <c:v>600.0</c:v>
                </c:pt>
                <c:pt idx="26">
                  <c:v>1000.0</c:v>
                </c:pt>
                <c:pt idx="27">
                  <c:v>1400.0</c:v>
                </c:pt>
                <c:pt idx="28">
                  <c:v>1800.0</c:v>
                </c:pt>
                <c:pt idx="29">
                  <c:v>2200.0</c:v>
                </c:pt>
                <c:pt idx="30">
                  <c:v>2600.0</c:v>
                </c:pt>
                <c:pt idx="31">
                  <c:v>3000.0</c:v>
                </c:pt>
                <c:pt idx="32">
                  <c:v>3400.0</c:v>
                </c:pt>
                <c:pt idx="33">
                  <c:v>3800.0</c:v>
                </c:pt>
                <c:pt idx="34">
                  <c:v>4200.0</c:v>
                </c:pt>
                <c:pt idx="35">
                  <c:v>4600.0</c:v>
                </c:pt>
                <c:pt idx="36">
                  <c:v>5000.0</c:v>
                </c:pt>
                <c:pt idx="37">
                  <c:v>5400.0</c:v>
                </c:pt>
                <c:pt idx="38">
                  <c:v>5800.0</c:v>
                </c:pt>
                <c:pt idx="39">
                  <c:v>6200.0</c:v>
                </c:pt>
                <c:pt idx="40">
                  <c:v>6600.0</c:v>
                </c:pt>
                <c:pt idx="41">
                  <c:v>7000.0</c:v>
                </c:pt>
                <c:pt idx="42">
                  <c:v>7400.0</c:v>
                </c:pt>
                <c:pt idx="43">
                  <c:v>7800.0</c:v>
                </c:pt>
                <c:pt idx="44">
                  <c:v>8200.0</c:v>
                </c:pt>
                <c:pt idx="45">
                  <c:v>8600.0</c:v>
                </c:pt>
                <c:pt idx="46">
                  <c:v>9000.0</c:v>
                </c:pt>
                <c:pt idx="47">
                  <c:v>9400.0</c:v>
                </c:pt>
                <c:pt idx="48">
                  <c:v>9800.0</c:v>
                </c:pt>
                <c:pt idx="49">
                  <c:v>10200.0</c:v>
                </c:pt>
                <c:pt idx="50">
                  <c:v>10600.0</c:v>
                </c:pt>
                <c:pt idx="51">
                  <c:v>11000.0</c:v>
                </c:pt>
                <c:pt idx="52">
                  <c:v>11400.0</c:v>
                </c:pt>
                <c:pt idx="53">
                  <c:v>11800.0</c:v>
                </c:pt>
                <c:pt idx="54">
                  <c:v>12200.0</c:v>
                </c:pt>
                <c:pt idx="55">
                  <c:v>12600.0</c:v>
                </c:pt>
                <c:pt idx="56">
                  <c:v>13000.0</c:v>
                </c:pt>
                <c:pt idx="57">
                  <c:v>13400.0</c:v>
                </c:pt>
                <c:pt idx="58">
                  <c:v>13800.0</c:v>
                </c:pt>
                <c:pt idx="59">
                  <c:v>14200.0</c:v>
                </c:pt>
                <c:pt idx="60">
                  <c:v>15879.06976744186</c:v>
                </c:pt>
                <c:pt idx="61">
                  <c:v>18837.20930232558</c:v>
                </c:pt>
                <c:pt idx="62">
                  <c:v>21795.3488372093</c:v>
                </c:pt>
                <c:pt idx="63">
                  <c:v>24753.48837209302</c:v>
                </c:pt>
                <c:pt idx="64">
                  <c:v>27711.62790697674</c:v>
                </c:pt>
                <c:pt idx="65">
                  <c:v>30669.76744186047</c:v>
                </c:pt>
                <c:pt idx="66">
                  <c:v>33627.90697674418</c:v>
                </c:pt>
                <c:pt idx="67">
                  <c:v>36586.0465116279</c:v>
                </c:pt>
                <c:pt idx="68">
                  <c:v>39544.18604651163</c:v>
                </c:pt>
                <c:pt idx="69">
                  <c:v>42502.32558139534</c:v>
                </c:pt>
                <c:pt idx="70">
                  <c:v>45460.46511627907</c:v>
                </c:pt>
                <c:pt idx="71">
                  <c:v>48418.60465116279</c:v>
                </c:pt>
                <c:pt idx="72">
                  <c:v>51376.74418604651</c:v>
                </c:pt>
                <c:pt idx="73">
                  <c:v>54334.88372093023</c:v>
                </c:pt>
                <c:pt idx="74">
                  <c:v>57293.02325581395</c:v>
                </c:pt>
                <c:pt idx="75">
                  <c:v>60251.16279069767</c:v>
                </c:pt>
                <c:pt idx="76">
                  <c:v>63209.3023255814</c:v>
                </c:pt>
                <c:pt idx="77">
                  <c:v>66167.44186046511</c:v>
                </c:pt>
                <c:pt idx="78">
                  <c:v>69125.58139534883</c:v>
                </c:pt>
                <c:pt idx="79">
                  <c:v>72083.72093023255</c:v>
                </c:pt>
                <c:pt idx="80">
                  <c:v>75041.86046511627</c:v>
                </c:pt>
                <c:pt idx="81">
                  <c:v>78000.0</c:v>
                </c:pt>
                <c:pt idx="82">
                  <c:v>87612.24489795919</c:v>
                </c:pt>
                <c:pt idx="83">
                  <c:v>97224.48979591837</c:v>
                </c:pt>
                <c:pt idx="84">
                  <c:v>106836.7346938775</c:v>
                </c:pt>
                <c:pt idx="85">
                  <c:v>116448.9795918367</c:v>
                </c:pt>
                <c:pt idx="86">
                  <c:v>126061.224489796</c:v>
                </c:pt>
                <c:pt idx="87">
                  <c:v>135673.4693877551</c:v>
                </c:pt>
                <c:pt idx="88">
                  <c:v>145285.7142857143</c:v>
                </c:pt>
                <c:pt idx="89">
                  <c:v>154897.9591836735</c:v>
                </c:pt>
                <c:pt idx="90">
                  <c:v>164510.2040816327</c:v>
                </c:pt>
                <c:pt idx="91">
                  <c:v>174122.4489795918</c:v>
                </c:pt>
                <c:pt idx="92">
                  <c:v>183734.693877551</c:v>
                </c:pt>
                <c:pt idx="93">
                  <c:v>193346.9387755102</c:v>
                </c:pt>
                <c:pt idx="94">
                  <c:v>202959.1836734694</c:v>
                </c:pt>
                <c:pt idx="95">
                  <c:v>212571.4285714286</c:v>
                </c:pt>
                <c:pt idx="96">
                  <c:v>212571.4285714286</c:v>
                </c:pt>
                <c:pt idx="97">
                  <c:v>212571.4285714286</c:v>
                </c:pt>
                <c:pt idx="98">
                  <c:v>212571.4285714286</c:v>
                </c:pt>
                <c:pt idx="99">
                  <c:v>212571.4285714286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89.16666666666667</c:v>
                </c:pt>
                <c:pt idx="25">
                  <c:v>267.5</c:v>
                </c:pt>
                <c:pt idx="26">
                  <c:v>445.8333333333333</c:v>
                </c:pt>
                <c:pt idx="27">
                  <c:v>624.1666666666666</c:v>
                </c:pt>
                <c:pt idx="28">
                  <c:v>802.5</c:v>
                </c:pt>
                <c:pt idx="29">
                  <c:v>980.8333333333333</c:v>
                </c:pt>
                <c:pt idx="30">
                  <c:v>1159.166666666667</c:v>
                </c:pt>
                <c:pt idx="31">
                  <c:v>1337.5</c:v>
                </c:pt>
                <c:pt idx="32">
                  <c:v>1515.833333333333</c:v>
                </c:pt>
                <c:pt idx="33">
                  <c:v>1694.166666666667</c:v>
                </c:pt>
                <c:pt idx="34">
                  <c:v>1872.5</c:v>
                </c:pt>
                <c:pt idx="35">
                  <c:v>2050.833333333333</c:v>
                </c:pt>
                <c:pt idx="36">
                  <c:v>2229.166666666667</c:v>
                </c:pt>
                <c:pt idx="37">
                  <c:v>2407.5</c:v>
                </c:pt>
                <c:pt idx="38">
                  <c:v>2585.833333333333</c:v>
                </c:pt>
                <c:pt idx="39">
                  <c:v>2764.166666666667</c:v>
                </c:pt>
                <c:pt idx="40">
                  <c:v>2942.5</c:v>
                </c:pt>
                <c:pt idx="41">
                  <c:v>3120.833333333333</c:v>
                </c:pt>
                <c:pt idx="42">
                  <c:v>3299.166666666667</c:v>
                </c:pt>
                <c:pt idx="43">
                  <c:v>3477.5</c:v>
                </c:pt>
                <c:pt idx="44">
                  <c:v>3655.833333333333</c:v>
                </c:pt>
                <c:pt idx="45">
                  <c:v>3834.166666666667</c:v>
                </c:pt>
                <c:pt idx="46">
                  <c:v>4012.5</c:v>
                </c:pt>
                <c:pt idx="47">
                  <c:v>4190.833333333333</c:v>
                </c:pt>
                <c:pt idx="48">
                  <c:v>4369.166666666666</c:v>
                </c:pt>
                <c:pt idx="49">
                  <c:v>4547.5</c:v>
                </c:pt>
                <c:pt idx="50">
                  <c:v>4725.833333333333</c:v>
                </c:pt>
                <c:pt idx="51">
                  <c:v>4904.166666666666</c:v>
                </c:pt>
                <c:pt idx="52">
                  <c:v>5082.5</c:v>
                </c:pt>
                <c:pt idx="53">
                  <c:v>5260.833333333333</c:v>
                </c:pt>
                <c:pt idx="54">
                  <c:v>5439.166666666666</c:v>
                </c:pt>
                <c:pt idx="55">
                  <c:v>5617.5</c:v>
                </c:pt>
                <c:pt idx="56">
                  <c:v>5795.833333333333</c:v>
                </c:pt>
                <c:pt idx="57">
                  <c:v>5974.166666666666</c:v>
                </c:pt>
                <c:pt idx="58">
                  <c:v>6152.5</c:v>
                </c:pt>
                <c:pt idx="59">
                  <c:v>6330.833333333333</c:v>
                </c:pt>
                <c:pt idx="60">
                  <c:v>6298.60465116279</c:v>
                </c:pt>
                <c:pt idx="61">
                  <c:v>6055.813953488372</c:v>
                </c:pt>
                <c:pt idx="62">
                  <c:v>5813.023255813953</c:v>
                </c:pt>
                <c:pt idx="63">
                  <c:v>5570.232558139534</c:v>
                </c:pt>
                <c:pt idx="64">
                  <c:v>5327.441860465116</c:v>
                </c:pt>
                <c:pt idx="65">
                  <c:v>5084.651162790697</c:v>
                </c:pt>
                <c:pt idx="66">
                  <c:v>4841.860465116278</c:v>
                </c:pt>
                <c:pt idx="67">
                  <c:v>4599.06976744186</c:v>
                </c:pt>
                <c:pt idx="68">
                  <c:v>4356.279069767441</c:v>
                </c:pt>
                <c:pt idx="69">
                  <c:v>4113.488372093023</c:v>
                </c:pt>
                <c:pt idx="70">
                  <c:v>3870.697674418604</c:v>
                </c:pt>
                <c:pt idx="71">
                  <c:v>3627.906976744186</c:v>
                </c:pt>
                <c:pt idx="72">
                  <c:v>3385.116279069768</c:v>
                </c:pt>
                <c:pt idx="73">
                  <c:v>3142.325581395349</c:v>
                </c:pt>
                <c:pt idx="74">
                  <c:v>2899.53488372093</c:v>
                </c:pt>
                <c:pt idx="75">
                  <c:v>2656.744186046511</c:v>
                </c:pt>
                <c:pt idx="76">
                  <c:v>2413.953488372093</c:v>
                </c:pt>
                <c:pt idx="77">
                  <c:v>2171.162790697675</c:v>
                </c:pt>
                <c:pt idx="78">
                  <c:v>1928.372093023256</c:v>
                </c:pt>
                <c:pt idx="79">
                  <c:v>1685.581395348837</c:v>
                </c:pt>
                <c:pt idx="80">
                  <c:v>1442.790697674419</c:v>
                </c:pt>
                <c:pt idx="81">
                  <c:v>1200.0</c:v>
                </c:pt>
                <c:pt idx="82">
                  <c:v>1114.285714285714</c:v>
                </c:pt>
                <c:pt idx="83">
                  <c:v>1028.571428571429</c:v>
                </c:pt>
                <c:pt idx="84">
                  <c:v>942.8571428571429</c:v>
                </c:pt>
                <c:pt idx="85">
                  <c:v>857.1428571428571</c:v>
                </c:pt>
                <c:pt idx="86">
                  <c:v>771.4285714285714</c:v>
                </c:pt>
                <c:pt idx="87">
                  <c:v>685.7142857142857</c:v>
                </c:pt>
                <c:pt idx="88">
                  <c:v>600.0</c:v>
                </c:pt>
                <c:pt idx="89">
                  <c:v>514.2857142857143</c:v>
                </c:pt>
                <c:pt idx="90">
                  <c:v>428.5714285714286</c:v>
                </c:pt>
                <c:pt idx="91">
                  <c:v>342.8571428571429</c:v>
                </c:pt>
                <c:pt idx="92">
                  <c:v>257.1428571428571</c:v>
                </c:pt>
                <c:pt idx="93">
                  <c:v>171.4285714285713</c:v>
                </c:pt>
                <c:pt idx="94">
                  <c:v>85.71428571428577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13.33333333333333</c:v>
                </c:pt>
                <c:pt idx="25">
                  <c:v>40.0</c:v>
                </c:pt>
                <c:pt idx="26">
                  <c:v>66.66666666666667</c:v>
                </c:pt>
                <c:pt idx="27">
                  <c:v>93.33333333333333</c:v>
                </c:pt>
                <c:pt idx="28">
                  <c:v>120.0</c:v>
                </c:pt>
                <c:pt idx="29">
                  <c:v>146.6666666666667</c:v>
                </c:pt>
                <c:pt idx="30">
                  <c:v>173.3333333333333</c:v>
                </c:pt>
                <c:pt idx="31">
                  <c:v>200.0</c:v>
                </c:pt>
                <c:pt idx="32">
                  <c:v>226.6666666666667</c:v>
                </c:pt>
                <c:pt idx="33">
                  <c:v>253.3333333333333</c:v>
                </c:pt>
                <c:pt idx="34">
                  <c:v>280.0</c:v>
                </c:pt>
                <c:pt idx="35">
                  <c:v>306.6666666666666</c:v>
                </c:pt>
                <c:pt idx="36">
                  <c:v>333.3333333333333</c:v>
                </c:pt>
                <c:pt idx="37">
                  <c:v>360.0</c:v>
                </c:pt>
                <c:pt idx="38">
                  <c:v>386.6666666666666</c:v>
                </c:pt>
                <c:pt idx="39">
                  <c:v>413.3333333333333</c:v>
                </c:pt>
                <c:pt idx="40">
                  <c:v>440.0</c:v>
                </c:pt>
                <c:pt idx="41">
                  <c:v>466.6666666666666</c:v>
                </c:pt>
                <c:pt idx="42">
                  <c:v>493.3333333333333</c:v>
                </c:pt>
                <c:pt idx="43">
                  <c:v>520.0</c:v>
                </c:pt>
                <c:pt idx="44">
                  <c:v>546.6666666666666</c:v>
                </c:pt>
                <c:pt idx="45">
                  <c:v>573.3333333333333</c:v>
                </c:pt>
                <c:pt idx="46">
                  <c:v>600.0</c:v>
                </c:pt>
                <c:pt idx="47">
                  <c:v>626.6666666666666</c:v>
                </c:pt>
                <c:pt idx="48">
                  <c:v>653.3333333333333</c:v>
                </c:pt>
                <c:pt idx="49">
                  <c:v>680.0</c:v>
                </c:pt>
                <c:pt idx="50">
                  <c:v>706.6666666666666</c:v>
                </c:pt>
                <c:pt idx="51">
                  <c:v>733.3333333333333</c:v>
                </c:pt>
                <c:pt idx="52">
                  <c:v>760.0</c:v>
                </c:pt>
                <c:pt idx="53">
                  <c:v>786.6666666666666</c:v>
                </c:pt>
                <c:pt idx="54">
                  <c:v>813.3333333333333</c:v>
                </c:pt>
                <c:pt idx="55">
                  <c:v>840.0</c:v>
                </c:pt>
                <c:pt idx="56">
                  <c:v>866.6666666666666</c:v>
                </c:pt>
                <c:pt idx="57">
                  <c:v>893.3333333333333</c:v>
                </c:pt>
                <c:pt idx="58">
                  <c:v>920.0</c:v>
                </c:pt>
                <c:pt idx="59">
                  <c:v>946.6666666666666</c:v>
                </c:pt>
                <c:pt idx="60">
                  <c:v>937.674418604651</c:v>
                </c:pt>
                <c:pt idx="61">
                  <c:v>893.0232558139535</c:v>
                </c:pt>
                <c:pt idx="62">
                  <c:v>848.3720930232558</c:v>
                </c:pt>
                <c:pt idx="63">
                  <c:v>803.7209302325582</c:v>
                </c:pt>
                <c:pt idx="64">
                  <c:v>759.0697674418604</c:v>
                </c:pt>
                <c:pt idx="65">
                  <c:v>714.4186046511628</c:v>
                </c:pt>
                <c:pt idx="66">
                  <c:v>669.7674418604652</c:v>
                </c:pt>
                <c:pt idx="67">
                  <c:v>625.1162790697674</c:v>
                </c:pt>
                <c:pt idx="68">
                  <c:v>580.4651162790698</c:v>
                </c:pt>
                <c:pt idx="69">
                  <c:v>535.8139534883721</c:v>
                </c:pt>
                <c:pt idx="70">
                  <c:v>491.1627906976744</c:v>
                </c:pt>
                <c:pt idx="71">
                  <c:v>446.5116279069767</c:v>
                </c:pt>
                <c:pt idx="72">
                  <c:v>401.8604651162791</c:v>
                </c:pt>
                <c:pt idx="73">
                  <c:v>357.2093023255813</c:v>
                </c:pt>
                <c:pt idx="74">
                  <c:v>312.5581395348837</c:v>
                </c:pt>
                <c:pt idx="75">
                  <c:v>267.9069767441861</c:v>
                </c:pt>
                <c:pt idx="76">
                  <c:v>223.2558139534884</c:v>
                </c:pt>
                <c:pt idx="77">
                  <c:v>178.6046511627907</c:v>
                </c:pt>
                <c:pt idx="78">
                  <c:v>133.953488372093</c:v>
                </c:pt>
                <c:pt idx="79">
                  <c:v>89.3023255813954</c:v>
                </c:pt>
                <c:pt idx="80">
                  <c:v>44.65116279069764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  <c:pt idx="10">
                  <c:v>692.7330779645737</c:v>
                </c:pt>
                <c:pt idx="11">
                  <c:v>692.7330779645737</c:v>
                </c:pt>
                <c:pt idx="12">
                  <c:v>692.7330779645737</c:v>
                </c:pt>
                <c:pt idx="13">
                  <c:v>692.7330779645737</c:v>
                </c:pt>
                <c:pt idx="14">
                  <c:v>692.7330779645737</c:v>
                </c:pt>
                <c:pt idx="15">
                  <c:v>692.7330779645737</c:v>
                </c:pt>
                <c:pt idx="16">
                  <c:v>692.7330779645737</c:v>
                </c:pt>
                <c:pt idx="17">
                  <c:v>692.7330779645737</c:v>
                </c:pt>
                <c:pt idx="18">
                  <c:v>692.7330779645737</c:v>
                </c:pt>
                <c:pt idx="19">
                  <c:v>692.7330779645737</c:v>
                </c:pt>
                <c:pt idx="20">
                  <c:v>692.7330779645737</c:v>
                </c:pt>
                <c:pt idx="21">
                  <c:v>692.7330779645737</c:v>
                </c:pt>
                <c:pt idx="22">
                  <c:v>692.7330779645737</c:v>
                </c:pt>
                <c:pt idx="23">
                  <c:v>692.7330779645737</c:v>
                </c:pt>
                <c:pt idx="24">
                  <c:v>691.1295291729891</c:v>
                </c:pt>
                <c:pt idx="25">
                  <c:v>687.9224315898198</c:v>
                </c:pt>
                <c:pt idx="26">
                  <c:v>684.7153340066504</c:v>
                </c:pt>
                <c:pt idx="27">
                  <c:v>681.5082364234812</c:v>
                </c:pt>
                <c:pt idx="28">
                  <c:v>678.3011388403119</c:v>
                </c:pt>
                <c:pt idx="29">
                  <c:v>675.0940412571425</c:v>
                </c:pt>
                <c:pt idx="30">
                  <c:v>671.8869436739732</c:v>
                </c:pt>
                <c:pt idx="31">
                  <c:v>668.6798460908038</c:v>
                </c:pt>
                <c:pt idx="32">
                  <c:v>665.4727485076344</c:v>
                </c:pt>
                <c:pt idx="33">
                  <c:v>662.2656509244653</c:v>
                </c:pt>
                <c:pt idx="34">
                  <c:v>659.058553341296</c:v>
                </c:pt>
                <c:pt idx="35">
                  <c:v>655.8514557581266</c:v>
                </c:pt>
                <c:pt idx="36">
                  <c:v>652.6443581749572</c:v>
                </c:pt>
                <c:pt idx="37">
                  <c:v>649.4372605917879</c:v>
                </c:pt>
                <c:pt idx="38">
                  <c:v>646.2301630086185</c:v>
                </c:pt>
                <c:pt idx="39">
                  <c:v>643.0230654254493</c:v>
                </c:pt>
                <c:pt idx="40">
                  <c:v>639.81596784228</c:v>
                </c:pt>
                <c:pt idx="41">
                  <c:v>636.6088702591106</c:v>
                </c:pt>
                <c:pt idx="42">
                  <c:v>633.4017726759412</c:v>
                </c:pt>
                <c:pt idx="43">
                  <c:v>630.194675092772</c:v>
                </c:pt>
                <c:pt idx="44">
                  <c:v>626.9875775096027</c:v>
                </c:pt>
                <c:pt idx="45">
                  <c:v>623.7804799264333</c:v>
                </c:pt>
                <c:pt idx="46">
                  <c:v>620.573382343264</c:v>
                </c:pt>
                <c:pt idx="47">
                  <c:v>617.3662847600947</c:v>
                </c:pt>
                <c:pt idx="48">
                  <c:v>614.1591871769253</c:v>
                </c:pt>
                <c:pt idx="49">
                  <c:v>610.952089593756</c:v>
                </c:pt>
                <c:pt idx="50">
                  <c:v>607.7449920105866</c:v>
                </c:pt>
                <c:pt idx="51">
                  <c:v>604.5378944274173</c:v>
                </c:pt>
                <c:pt idx="52">
                  <c:v>601.3307968442481</c:v>
                </c:pt>
                <c:pt idx="53">
                  <c:v>598.1236992610787</c:v>
                </c:pt>
                <c:pt idx="54">
                  <c:v>594.9166016779094</c:v>
                </c:pt>
                <c:pt idx="55">
                  <c:v>591.7095040947401</c:v>
                </c:pt>
                <c:pt idx="56">
                  <c:v>588.5024065115708</c:v>
                </c:pt>
                <c:pt idx="57">
                  <c:v>585.2953089284014</c:v>
                </c:pt>
                <c:pt idx="58">
                  <c:v>582.0882113452321</c:v>
                </c:pt>
                <c:pt idx="59">
                  <c:v>578.8811137620628</c:v>
                </c:pt>
                <c:pt idx="60">
                  <c:v>563.8525053200019</c:v>
                </c:pt>
                <c:pt idx="61">
                  <c:v>537.0023860190493</c:v>
                </c:pt>
                <c:pt idx="62">
                  <c:v>510.152266718097</c:v>
                </c:pt>
                <c:pt idx="63">
                  <c:v>483.3021474171445</c:v>
                </c:pt>
                <c:pt idx="64">
                  <c:v>456.452028116192</c:v>
                </c:pt>
                <c:pt idx="65">
                  <c:v>429.6019088152395</c:v>
                </c:pt>
                <c:pt idx="66">
                  <c:v>402.7517895142871</c:v>
                </c:pt>
                <c:pt idx="67">
                  <c:v>375.9016702133346</c:v>
                </c:pt>
                <c:pt idx="68">
                  <c:v>349.0515509123821</c:v>
                </c:pt>
                <c:pt idx="69">
                  <c:v>322.2014316114297</c:v>
                </c:pt>
                <c:pt idx="70">
                  <c:v>295.3513123104772</c:v>
                </c:pt>
                <c:pt idx="71">
                  <c:v>268.5011930095247</c:v>
                </c:pt>
                <c:pt idx="72">
                  <c:v>241.6510737085723</c:v>
                </c:pt>
                <c:pt idx="73">
                  <c:v>214.8009544076198</c:v>
                </c:pt>
                <c:pt idx="74">
                  <c:v>187.9508351066673</c:v>
                </c:pt>
                <c:pt idx="75">
                  <c:v>161.1007158057148</c:v>
                </c:pt>
                <c:pt idx="76">
                  <c:v>134.2505965047624</c:v>
                </c:pt>
                <c:pt idx="77">
                  <c:v>107.4004772038099</c:v>
                </c:pt>
                <c:pt idx="78">
                  <c:v>80.5503579028574</c:v>
                </c:pt>
                <c:pt idx="79">
                  <c:v>53.70023860190497</c:v>
                </c:pt>
                <c:pt idx="80">
                  <c:v>26.85011930095243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19926.97674418605</c:v>
                </c:pt>
                <c:pt idx="61">
                  <c:v>19340.93023255814</c:v>
                </c:pt>
                <c:pt idx="62">
                  <c:v>18754.88372093023</c:v>
                </c:pt>
                <c:pt idx="63">
                  <c:v>18168.83720930232</c:v>
                </c:pt>
                <c:pt idx="64">
                  <c:v>17582.79069767442</c:v>
                </c:pt>
                <c:pt idx="65">
                  <c:v>16996.74418604651</c:v>
                </c:pt>
                <c:pt idx="66">
                  <c:v>16410.6976744186</c:v>
                </c:pt>
                <c:pt idx="67">
                  <c:v>15824.6511627907</c:v>
                </c:pt>
                <c:pt idx="68">
                  <c:v>15238.6046511628</c:v>
                </c:pt>
                <c:pt idx="69">
                  <c:v>14652.55813953488</c:v>
                </c:pt>
                <c:pt idx="70">
                  <c:v>14066.51162790698</c:v>
                </c:pt>
                <c:pt idx="71">
                  <c:v>13480.46511627907</c:v>
                </c:pt>
                <c:pt idx="72">
                  <c:v>12894.41860465116</c:v>
                </c:pt>
                <c:pt idx="73">
                  <c:v>12308.37209302326</c:v>
                </c:pt>
                <c:pt idx="74">
                  <c:v>11722.32558139535</c:v>
                </c:pt>
                <c:pt idx="75">
                  <c:v>11136.27906976744</c:v>
                </c:pt>
                <c:pt idx="76">
                  <c:v>10550.23255813953</c:v>
                </c:pt>
                <c:pt idx="77">
                  <c:v>9964.186046511627</c:v>
                </c:pt>
                <c:pt idx="78">
                  <c:v>9378.139534883721</c:v>
                </c:pt>
                <c:pt idx="79">
                  <c:v>8792.093023255815</c:v>
                </c:pt>
                <c:pt idx="80">
                  <c:v>8206.046511627907</c:v>
                </c:pt>
                <c:pt idx="81">
                  <c:v>7620.0</c:v>
                </c:pt>
                <c:pt idx="82">
                  <c:v>7697.755102040816</c:v>
                </c:pt>
                <c:pt idx="83">
                  <c:v>7775.510204081632</c:v>
                </c:pt>
                <c:pt idx="84">
                  <c:v>7853.26530612245</c:v>
                </c:pt>
                <c:pt idx="85">
                  <c:v>7931.020408163265</c:v>
                </c:pt>
                <c:pt idx="86">
                  <c:v>8008.775510204082</c:v>
                </c:pt>
                <c:pt idx="87">
                  <c:v>8086.530612244898</c:v>
                </c:pt>
                <c:pt idx="88">
                  <c:v>8164.285714285715</c:v>
                </c:pt>
                <c:pt idx="89">
                  <c:v>8242.04081632653</c:v>
                </c:pt>
                <c:pt idx="90">
                  <c:v>8319.795918367348</c:v>
                </c:pt>
                <c:pt idx="91">
                  <c:v>8397.551020408164</c:v>
                </c:pt>
                <c:pt idx="92">
                  <c:v>8475.306122448979</c:v>
                </c:pt>
                <c:pt idx="93">
                  <c:v>8553.061224489797</c:v>
                </c:pt>
                <c:pt idx="94">
                  <c:v>8630.816326530614</c:v>
                </c:pt>
                <c:pt idx="95">
                  <c:v>8708.57142857143</c:v>
                </c:pt>
                <c:pt idx="96">
                  <c:v>8708.57142857143</c:v>
                </c:pt>
                <c:pt idx="97">
                  <c:v>8708.57142857143</c:v>
                </c:pt>
                <c:pt idx="98">
                  <c:v>8708.57142857143</c:v>
                </c:pt>
                <c:pt idx="99">
                  <c:v>8708.57142857143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66.66666666666667</c:v>
                </c:pt>
                <c:pt idx="25">
                  <c:v>200.0</c:v>
                </c:pt>
                <c:pt idx="26">
                  <c:v>333.3333333333333</c:v>
                </c:pt>
                <c:pt idx="27">
                  <c:v>466.6666666666666</c:v>
                </c:pt>
                <c:pt idx="28">
                  <c:v>600.0</c:v>
                </c:pt>
                <c:pt idx="29">
                  <c:v>733.3333333333333</c:v>
                </c:pt>
                <c:pt idx="30">
                  <c:v>866.6666666666666</c:v>
                </c:pt>
                <c:pt idx="31">
                  <c:v>1000.0</c:v>
                </c:pt>
                <c:pt idx="32">
                  <c:v>1133.333333333333</c:v>
                </c:pt>
                <c:pt idx="33">
                  <c:v>1266.666666666667</c:v>
                </c:pt>
                <c:pt idx="34">
                  <c:v>1400.0</c:v>
                </c:pt>
                <c:pt idx="35">
                  <c:v>1533.333333333333</c:v>
                </c:pt>
                <c:pt idx="36">
                  <c:v>1666.666666666667</c:v>
                </c:pt>
                <c:pt idx="37">
                  <c:v>1800.0</c:v>
                </c:pt>
                <c:pt idx="38">
                  <c:v>1933.333333333333</c:v>
                </c:pt>
                <c:pt idx="39">
                  <c:v>2066.666666666667</c:v>
                </c:pt>
                <c:pt idx="40">
                  <c:v>2200.0</c:v>
                </c:pt>
                <c:pt idx="41">
                  <c:v>2333.333333333333</c:v>
                </c:pt>
                <c:pt idx="42">
                  <c:v>2466.666666666667</c:v>
                </c:pt>
                <c:pt idx="43">
                  <c:v>2600.0</c:v>
                </c:pt>
                <c:pt idx="44">
                  <c:v>2733.333333333333</c:v>
                </c:pt>
                <c:pt idx="45">
                  <c:v>2866.666666666667</c:v>
                </c:pt>
                <c:pt idx="46">
                  <c:v>3000.0</c:v>
                </c:pt>
                <c:pt idx="47">
                  <c:v>3133.333333333333</c:v>
                </c:pt>
                <c:pt idx="48">
                  <c:v>3266.666666666667</c:v>
                </c:pt>
                <c:pt idx="49">
                  <c:v>3400.0</c:v>
                </c:pt>
                <c:pt idx="50">
                  <c:v>3533.333333333333</c:v>
                </c:pt>
                <c:pt idx="51">
                  <c:v>3666.666666666667</c:v>
                </c:pt>
                <c:pt idx="52">
                  <c:v>3800.0</c:v>
                </c:pt>
                <c:pt idx="53">
                  <c:v>3933.333333333333</c:v>
                </c:pt>
                <c:pt idx="54">
                  <c:v>4066.666666666667</c:v>
                </c:pt>
                <c:pt idx="55">
                  <c:v>4200.0</c:v>
                </c:pt>
                <c:pt idx="56">
                  <c:v>4333.333333333333</c:v>
                </c:pt>
                <c:pt idx="57">
                  <c:v>4466.666666666666</c:v>
                </c:pt>
                <c:pt idx="58">
                  <c:v>4600.0</c:v>
                </c:pt>
                <c:pt idx="59">
                  <c:v>4733.333333333333</c:v>
                </c:pt>
                <c:pt idx="60">
                  <c:v>4688.372093023256</c:v>
                </c:pt>
                <c:pt idx="61">
                  <c:v>4465.116279069767</c:v>
                </c:pt>
                <c:pt idx="62">
                  <c:v>4241.860465116278</c:v>
                </c:pt>
                <c:pt idx="63">
                  <c:v>4018.604651162791</c:v>
                </c:pt>
                <c:pt idx="64">
                  <c:v>3795.348837209302</c:v>
                </c:pt>
                <c:pt idx="65">
                  <c:v>3572.093023255814</c:v>
                </c:pt>
                <c:pt idx="66">
                  <c:v>3348.837209302325</c:v>
                </c:pt>
                <c:pt idx="67">
                  <c:v>3125.581395348837</c:v>
                </c:pt>
                <c:pt idx="68">
                  <c:v>2902.325581395349</c:v>
                </c:pt>
                <c:pt idx="69">
                  <c:v>2679.069767441861</c:v>
                </c:pt>
                <c:pt idx="70">
                  <c:v>2455.813953488372</c:v>
                </c:pt>
                <c:pt idx="71">
                  <c:v>2232.558139534883</c:v>
                </c:pt>
                <c:pt idx="72">
                  <c:v>2009.302325581396</c:v>
                </c:pt>
                <c:pt idx="73">
                  <c:v>1786.046511627907</c:v>
                </c:pt>
                <c:pt idx="74">
                  <c:v>1562.790697674418</c:v>
                </c:pt>
                <c:pt idx="75">
                  <c:v>1339.53488372093</c:v>
                </c:pt>
                <c:pt idx="76">
                  <c:v>1116.279069767442</c:v>
                </c:pt>
                <c:pt idx="77">
                  <c:v>893.0232558139537</c:v>
                </c:pt>
                <c:pt idx="78">
                  <c:v>669.7674418604647</c:v>
                </c:pt>
                <c:pt idx="79">
                  <c:v>446.5116279069771</c:v>
                </c:pt>
                <c:pt idx="80">
                  <c:v>223.2558139534885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024712"/>
        <c:axId val="21180353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  <c:pt idx="4">
                  <c:v>27014.53641463946</c:v>
                </c:pt>
                <c:pt idx="5">
                  <c:v>27014.53641463946</c:v>
                </c:pt>
                <c:pt idx="6">
                  <c:v>27014.53641463946</c:v>
                </c:pt>
                <c:pt idx="7">
                  <c:v>27014.53641463946</c:v>
                </c:pt>
                <c:pt idx="8">
                  <c:v>27014.53641463946</c:v>
                </c:pt>
                <c:pt idx="9">
                  <c:v>27014.53641463946</c:v>
                </c:pt>
                <c:pt idx="10">
                  <c:v>27014.53641463946</c:v>
                </c:pt>
                <c:pt idx="11">
                  <c:v>27014.53641463946</c:v>
                </c:pt>
                <c:pt idx="12">
                  <c:v>27014.53641463946</c:v>
                </c:pt>
                <c:pt idx="13">
                  <c:v>27014.53641463946</c:v>
                </c:pt>
                <c:pt idx="14">
                  <c:v>27014.53641463946</c:v>
                </c:pt>
                <c:pt idx="15">
                  <c:v>27014.53641463946</c:v>
                </c:pt>
                <c:pt idx="16">
                  <c:v>27014.53641463946</c:v>
                </c:pt>
                <c:pt idx="17">
                  <c:v>27014.53641463946</c:v>
                </c:pt>
                <c:pt idx="18">
                  <c:v>27014.53641463946</c:v>
                </c:pt>
                <c:pt idx="19">
                  <c:v>27014.53641463946</c:v>
                </c:pt>
                <c:pt idx="20">
                  <c:v>27014.53641463946</c:v>
                </c:pt>
                <c:pt idx="21">
                  <c:v>27014.53641463946</c:v>
                </c:pt>
                <c:pt idx="22">
                  <c:v>27014.53641463946</c:v>
                </c:pt>
                <c:pt idx="23">
                  <c:v>27014.53641463946</c:v>
                </c:pt>
                <c:pt idx="24">
                  <c:v>27014.53641463946</c:v>
                </c:pt>
                <c:pt idx="25">
                  <c:v>27014.53641463946</c:v>
                </c:pt>
                <c:pt idx="26">
                  <c:v>27014.53641463946</c:v>
                </c:pt>
                <c:pt idx="27">
                  <c:v>27014.53641463946</c:v>
                </c:pt>
                <c:pt idx="28">
                  <c:v>27014.53641463946</c:v>
                </c:pt>
                <c:pt idx="29">
                  <c:v>27014.53641463946</c:v>
                </c:pt>
                <c:pt idx="30">
                  <c:v>27014.53641463946</c:v>
                </c:pt>
                <c:pt idx="31">
                  <c:v>27014.53641463946</c:v>
                </c:pt>
                <c:pt idx="32">
                  <c:v>27014.53641463946</c:v>
                </c:pt>
                <c:pt idx="33">
                  <c:v>27014.53641463946</c:v>
                </c:pt>
                <c:pt idx="34">
                  <c:v>27014.53641463946</c:v>
                </c:pt>
                <c:pt idx="35">
                  <c:v>27014.53641463946</c:v>
                </c:pt>
                <c:pt idx="36">
                  <c:v>27014.53641463946</c:v>
                </c:pt>
                <c:pt idx="37">
                  <c:v>27014.53641463946</c:v>
                </c:pt>
                <c:pt idx="38">
                  <c:v>27014.53641463946</c:v>
                </c:pt>
                <c:pt idx="39">
                  <c:v>27014.53641463946</c:v>
                </c:pt>
                <c:pt idx="40">
                  <c:v>27014.53641463946</c:v>
                </c:pt>
                <c:pt idx="41">
                  <c:v>27014.53641463946</c:v>
                </c:pt>
                <c:pt idx="42">
                  <c:v>27014.53641463946</c:v>
                </c:pt>
                <c:pt idx="43">
                  <c:v>27014.53641463946</c:v>
                </c:pt>
                <c:pt idx="44">
                  <c:v>27014.53641463946</c:v>
                </c:pt>
                <c:pt idx="45">
                  <c:v>27014.53641463946</c:v>
                </c:pt>
                <c:pt idx="46">
                  <c:v>27014.53641463946</c:v>
                </c:pt>
                <c:pt idx="47">
                  <c:v>27014.53641463946</c:v>
                </c:pt>
                <c:pt idx="48">
                  <c:v>27014.53641463946</c:v>
                </c:pt>
                <c:pt idx="49">
                  <c:v>27014.53641463946</c:v>
                </c:pt>
                <c:pt idx="50">
                  <c:v>27014.53641463946</c:v>
                </c:pt>
                <c:pt idx="51">
                  <c:v>27014.53641463946</c:v>
                </c:pt>
                <c:pt idx="52">
                  <c:v>27014.53641463946</c:v>
                </c:pt>
                <c:pt idx="53">
                  <c:v>27014.53641463946</c:v>
                </c:pt>
                <c:pt idx="54">
                  <c:v>27014.53641463946</c:v>
                </c:pt>
                <c:pt idx="55">
                  <c:v>27014.53641463946</c:v>
                </c:pt>
                <c:pt idx="56">
                  <c:v>27014.53641463946</c:v>
                </c:pt>
                <c:pt idx="57">
                  <c:v>27014.53641463946</c:v>
                </c:pt>
                <c:pt idx="58">
                  <c:v>27014.53641463946</c:v>
                </c:pt>
                <c:pt idx="59">
                  <c:v>27014.53641463946</c:v>
                </c:pt>
                <c:pt idx="60">
                  <c:v>27014.53641463946</c:v>
                </c:pt>
                <c:pt idx="61">
                  <c:v>27014.53641463946</c:v>
                </c:pt>
                <c:pt idx="62">
                  <c:v>27014.53641463946</c:v>
                </c:pt>
                <c:pt idx="63">
                  <c:v>27014.53641463946</c:v>
                </c:pt>
                <c:pt idx="64">
                  <c:v>27014.53641463946</c:v>
                </c:pt>
                <c:pt idx="65">
                  <c:v>27014.53641463946</c:v>
                </c:pt>
                <c:pt idx="66">
                  <c:v>27014.53641463946</c:v>
                </c:pt>
                <c:pt idx="67">
                  <c:v>27014.53641463946</c:v>
                </c:pt>
                <c:pt idx="68">
                  <c:v>27014.53641463946</c:v>
                </c:pt>
                <c:pt idx="69">
                  <c:v>27014.53641463946</c:v>
                </c:pt>
                <c:pt idx="70">
                  <c:v>27014.53641463946</c:v>
                </c:pt>
                <c:pt idx="71">
                  <c:v>27014.53641463946</c:v>
                </c:pt>
                <c:pt idx="72">
                  <c:v>27014.53641463946</c:v>
                </c:pt>
                <c:pt idx="73">
                  <c:v>27014.53641463946</c:v>
                </c:pt>
                <c:pt idx="74">
                  <c:v>27014.53641463946</c:v>
                </c:pt>
                <c:pt idx="75">
                  <c:v>27014.53641463946</c:v>
                </c:pt>
                <c:pt idx="76">
                  <c:v>27014.53641463946</c:v>
                </c:pt>
                <c:pt idx="77">
                  <c:v>27014.53641463946</c:v>
                </c:pt>
                <c:pt idx="78">
                  <c:v>27014.53641463946</c:v>
                </c:pt>
                <c:pt idx="79">
                  <c:v>27014.53641463946</c:v>
                </c:pt>
                <c:pt idx="80">
                  <c:v>27014.53641463946</c:v>
                </c:pt>
                <c:pt idx="81">
                  <c:v>27014.53641463946</c:v>
                </c:pt>
                <c:pt idx="82">
                  <c:v>27014.53641463946</c:v>
                </c:pt>
                <c:pt idx="83">
                  <c:v>27014.53641463946</c:v>
                </c:pt>
                <c:pt idx="84">
                  <c:v>27014.53641463946</c:v>
                </c:pt>
                <c:pt idx="85">
                  <c:v>27014.53641463946</c:v>
                </c:pt>
                <c:pt idx="86">
                  <c:v>27014.53641463946</c:v>
                </c:pt>
                <c:pt idx="87">
                  <c:v>27014.53641463946</c:v>
                </c:pt>
                <c:pt idx="88">
                  <c:v>27014.53641463946</c:v>
                </c:pt>
                <c:pt idx="89">
                  <c:v>27014.53641463946</c:v>
                </c:pt>
                <c:pt idx="90">
                  <c:v>27014.53641463946</c:v>
                </c:pt>
                <c:pt idx="91">
                  <c:v>27014.53641463946</c:v>
                </c:pt>
                <c:pt idx="92">
                  <c:v>27014.53641463946</c:v>
                </c:pt>
                <c:pt idx="93">
                  <c:v>27014.53641463946</c:v>
                </c:pt>
                <c:pt idx="94">
                  <c:v>27014.53641463946</c:v>
                </c:pt>
                <c:pt idx="95">
                  <c:v>27014.53641463946</c:v>
                </c:pt>
                <c:pt idx="96">
                  <c:v>27014.53641463946</c:v>
                </c:pt>
                <c:pt idx="97">
                  <c:v>27014.53641463946</c:v>
                </c:pt>
                <c:pt idx="98">
                  <c:v>27014.53641463946</c:v>
                </c:pt>
                <c:pt idx="99">
                  <c:v>27014.53641463946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24712"/>
        <c:axId val="2118035336"/>
      </c:lineChart>
      <c:catAx>
        <c:axId val="2118024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035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8035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024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46.22434855108445</c:v>
                </c:pt>
                <c:pt idx="1">
                  <c:v>25.51203755612054</c:v>
                </c:pt>
                <c:pt idx="2">
                  <c:v>-93.48205724661547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42.69444444444446</c:v>
                </c:pt>
                <c:pt idx="1">
                  <c:v>125.5813953488371</c:v>
                </c:pt>
                <c:pt idx="2">
                  <c:v>585.4591836734692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25.00154317807515</c:v>
                </c:pt>
                <c:pt idx="1">
                  <c:v>-108.3720930232558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178.3333333333333</c:v>
                </c:pt>
                <c:pt idx="1">
                  <c:v>-242.7906976744186</c:v>
                </c:pt>
                <c:pt idx="2">
                  <c:v>-85.7142857142857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-3.207097583169324</c:v>
                </c:pt>
                <c:pt idx="1">
                  <c:v>-26.85011930095247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-586.046511627907</c:v>
                </c:pt>
                <c:pt idx="2">
                  <c:v>77.75510204081638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25832"/>
        <c:axId val="19394172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5.056623650250196</c:v>
                </c:pt>
                <c:pt idx="1">
                  <c:v>10.59833038322788</c:v>
                </c:pt>
                <c:pt idx="2">
                  <c:v>91.61582989793228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55.55555555555556</c:v>
                </c:pt>
                <c:pt idx="1">
                  <c:v>316.2790697674419</c:v>
                </c:pt>
                <c:pt idx="2">
                  <c:v>1424.489795918367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176.9830348520762</c:v>
                </c:pt>
                <c:pt idx="1">
                  <c:v>-683.9302141837803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400.0</c:v>
                </c:pt>
                <c:pt idx="1">
                  <c:v>2958.139534883721</c:v>
                </c:pt>
                <c:pt idx="2">
                  <c:v>9612.244897959184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26.66666666666667</c:v>
                </c:pt>
                <c:pt idx="1">
                  <c:v>-44.65116279069768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133.3333333333333</c:v>
                </c:pt>
                <c:pt idx="1">
                  <c:v>-223.2558139534884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06024"/>
        <c:axId val="1939409016"/>
      </c:scatterChart>
      <c:valAx>
        <c:axId val="19394258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417256"/>
        <c:crosses val="autoZero"/>
        <c:crossBetween val="midCat"/>
      </c:valAx>
      <c:valAx>
        <c:axId val="193941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425832"/>
        <c:crosses val="autoZero"/>
        <c:crossBetween val="midCat"/>
      </c:valAx>
      <c:valAx>
        <c:axId val="19394060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939409016"/>
        <c:crosses val="autoZero"/>
        <c:crossBetween val="midCat"/>
      </c:valAx>
      <c:valAx>
        <c:axId val="19394090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4060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  <c:pt idx="10">
                  <c:v>1561.480399199873</c:v>
                </c:pt>
                <c:pt idx="11">
                  <c:v>1561.480399199873</c:v>
                </c:pt>
                <c:pt idx="12">
                  <c:v>1561.480399199873</c:v>
                </c:pt>
                <c:pt idx="13">
                  <c:v>1561.480399199873</c:v>
                </c:pt>
                <c:pt idx="14">
                  <c:v>1561.480399199873</c:v>
                </c:pt>
                <c:pt idx="15">
                  <c:v>1561.480399199873</c:v>
                </c:pt>
                <c:pt idx="16">
                  <c:v>1561.480399199873</c:v>
                </c:pt>
                <c:pt idx="17">
                  <c:v>1561.480399199873</c:v>
                </c:pt>
                <c:pt idx="18">
                  <c:v>1561.480399199873</c:v>
                </c:pt>
                <c:pt idx="19">
                  <c:v>1561.480399199873</c:v>
                </c:pt>
                <c:pt idx="20">
                  <c:v>1561.480399199873</c:v>
                </c:pt>
                <c:pt idx="21">
                  <c:v>1561.480399199873</c:v>
                </c:pt>
                <c:pt idx="22">
                  <c:v>1561.480399199873</c:v>
                </c:pt>
                <c:pt idx="23">
                  <c:v>1561.480399199873</c:v>
                </c:pt>
                <c:pt idx="24">
                  <c:v>1584.592573475415</c:v>
                </c:pt>
                <c:pt idx="25">
                  <c:v>1630.8169220265</c:v>
                </c:pt>
                <c:pt idx="26">
                  <c:v>1677.041270577584</c:v>
                </c:pt>
                <c:pt idx="27">
                  <c:v>1723.265619128669</c:v>
                </c:pt>
                <c:pt idx="28">
                  <c:v>1769.489967679753</c:v>
                </c:pt>
                <c:pt idx="29">
                  <c:v>1815.714316230838</c:v>
                </c:pt>
                <c:pt idx="30">
                  <c:v>1861.938664781922</c:v>
                </c:pt>
                <c:pt idx="31">
                  <c:v>1908.163013333006</c:v>
                </c:pt>
                <c:pt idx="32">
                  <c:v>1954.387361884091</c:v>
                </c:pt>
                <c:pt idx="33">
                  <c:v>2000.611710435175</c:v>
                </c:pt>
                <c:pt idx="34">
                  <c:v>2046.83605898626</c:v>
                </c:pt>
                <c:pt idx="35">
                  <c:v>2093.060407537344</c:v>
                </c:pt>
                <c:pt idx="36">
                  <c:v>2139.284756088429</c:v>
                </c:pt>
                <c:pt idx="37">
                  <c:v>2185.509104639513</c:v>
                </c:pt>
                <c:pt idx="38">
                  <c:v>2231.733453190598</c:v>
                </c:pt>
                <c:pt idx="39">
                  <c:v>2277.957801741682</c:v>
                </c:pt>
                <c:pt idx="40">
                  <c:v>2324.182150292766</c:v>
                </c:pt>
                <c:pt idx="41">
                  <c:v>2370.406498843851</c:v>
                </c:pt>
                <c:pt idx="42">
                  <c:v>2416.630847394935</c:v>
                </c:pt>
                <c:pt idx="43">
                  <c:v>2462.85519594602</c:v>
                </c:pt>
                <c:pt idx="44">
                  <c:v>2509.079544497105</c:v>
                </c:pt>
                <c:pt idx="45">
                  <c:v>2555.303893048189</c:v>
                </c:pt>
                <c:pt idx="46">
                  <c:v>2601.528241599273</c:v>
                </c:pt>
                <c:pt idx="47">
                  <c:v>2647.752590150358</c:v>
                </c:pt>
                <c:pt idx="48">
                  <c:v>2693.976938701442</c:v>
                </c:pt>
                <c:pt idx="49">
                  <c:v>2740.201287252527</c:v>
                </c:pt>
                <c:pt idx="50">
                  <c:v>2786.425635803611</c:v>
                </c:pt>
                <c:pt idx="51">
                  <c:v>2832.649984354695</c:v>
                </c:pt>
                <c:pt idx="52">
                  <c:v>2878.87433290578</c:v>
                </c:pt>
                <c:pt idx="53">
                  <c:v>2925.098681456864</c:v>
                </c:pt>
                <c:pt idx="54">
                  <c:v>2971.323030007948</c:v>
                </c:pt>
                <c:pt idx="55">
                  <c:v>3017.547378559033</c:v>
                </c:pt>
                <c:pt idx="56">
                  <c:v>3063.771727110117</c:v>
                </c:pt>
                <c:pt idx="57">
                  <c:v>3109.996075661202</c:v>
                </c:pt>
                <c:pt idx="58">
                  <c:v>3156.220424212286</c:v>
                </c:pt>
                <c:pt idx="59">
                  <c:v>3202.444772763371</c:v>
                </c:pt>
                <c:pt idx="60">
                  <c:v>3238.312965816974</c:v>
                </c:pt>
                <c:pt idx="61">
                  <c:v>3263.825003373094</c:v>
                </c:pt>
                <c:pt idx="62">
                  <c:v>3289.337040929215</c:v>
                </c:pt>
                <c:pt idx="63">
                  <c:v>3314.849078485335</c:v>
                </c:pt>
                <c:pt idx="64">
                  <c:v>3340.361116041455</c:v>
                </c:pt>
                <c:pt idx="65">
                  <c:v>3365.873153597576</c:v>
                </c:pt>
                <c:pt idx="66">
                  <c:v>3391.385191153697</c:v>
                </c:pt>
                <c:pt idx="67">
                  <c:v>3416.897228709817</c:v>
                </c:pt>
                <c:pt idx="68">
                  <c:v>3442.409266265938</c:v>
                </c:pt>
                <c:pt idx="69">
                  <c:v>3467.921303822058</c:v>
                </c:pt>
                <c:pt idx="70">
                  <c:v>3493.433341378178</c:v>
                </c:pt>
                <c:pt idx="71">
                  <c:v>3518.9453789343</c:v>
                </c:pt>
                <c:pt idx="72">
                  <c:v>3544.45741649042</c:v>
                </c:pt>
                <c:pt idx="73">
                  <c:v>3569.969454046541</c:v>
                </c:pt>
                <c:pt idx="74">
                  <c:v>3595.481491602661</c:v>
                </c:pt>
                <c:pt idx="75">
                  <c:v>3620.993529158782</c:v>
                </c:pt>
                <c:pt idx="76">
                  <c:v>3646.505566714902</c:v>
                </c:pt>
                <c:pt idx="77">
                  <c:v>3672.017604271023</c:v>
                </c:pt>
                <c:pt idx="78">
                  <c:v>3697.529641827143</c:v>
                </c:pt>
                <c:pt idx="79">
                  <c:v>3723.041679383264</c:v>
                </c:pt>
                <c:pt idx="80">
                  <c:v>3748.553716939384</c:v>
                </c:pt>
                <c:pt idx="81">
                  <c:v>3774.065754495505</c:v>
                </c:pt>
                <c:pt idx="82">
                  <c:v>3680.58369724889</c:v>
                </c:pt>
                <c:pt idx="83">
                  <c:v>3587.101640002274</c:v>
                </c:pt>
                <c:pt idx="84">
                  <c:v>3493.619582755658</c:v>
                </c:pt>
                <c:pt idx="85">
                  <c:v>3400.137525509043</c:v>
                </c:pt>
                <c:pt idx="86">
                  <c:v>3306.655468262427</c:v>
                </c:pt>
                <c:pt idx="87">
                  <c:v>3213.173411015812</c:v>
                </c:pt>
                <c:pt idx="88">
                  <c:v>3119.691353769196</c:v>
                </c:pt>
                <c:pt idx="89">
                  <c:v>3026.209296522581</c:v>
                </c:pt>
                <c:pt idx="90">
                  <c:v>2932.727239275966</c:v>
                </c:pt>
                <c:pt idx="91">
                  <c:v>2839.24518202935</c:v>
                </c:pt>
                <c:pt idx="92">
                  <c:v>2745.763124782735</c:v>
                </c:pt>
                <c:pt idx="93">
                  <c:v>2652.281067536119</c:v>
                </c:pt>
                <c:pt idx="94">
                  <c:v>2558.799010289503</c:v>
                </c:pt>
                <c:pt idx="95">
                  <c:v>2465.316953042888</c:v>
                </c:pt>
                <c:pt idx="96">
                  <c:v>2571.676953042888</c:v>
                </c:pt>
                <c:pt idx="97">
                  <c:v>2678.036953042888</c:v>
                </c:pt>
                <c:pt idx="98">
                  <c:v>2784.396953042888</c:v>
                </c:pt>
                <c:pt idx="99">
                  <c:v>2890.756953042888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9134.109999999999</c:v>
                </c:pt>
                <c:pt idx="1">
                  <c:v>8793.849999999999</c:v>
                </c:pt>
                <c:pt idx="2">
                  <c:v>8453.59</c:v>
                </c:pt>
                <c:pt idx="3">
                  <c:v>8113.33</c:v>
                </c:pt>
                <c:pt idx="4">
                  <c:v>7773.07</c:v>
                </c:pt>
                <c:pt idx="5">
                  <c:v>7432.81</c:v>
                </c:pt>
                <c:pt idx="6">
                  <c:v>7092.55</c:v>
                </c:pt>
                <c:pt idx="7">
                  <c:v>6752.29</c:v>
                </c:pt>
                <c:pt idx="8">
                  <c:v>6412.03</c:v>
                </c:pt>
                <c:pt idx="9">
                  <c:v>6071.77</c:v>
                </c:pt>
                <c:pt idx="10">
                  <c:v>5731.51</c:v>
                </c:pt>
                <c:pt idx="11">
                  <c:v>5391.25</c:v>
                </c:pt>
                <c:pt idx="12">
                  <c:v>5050.99</c:v>
                </c:pt>
                <c:pt idx="13">
                  <c:v>4710.73</c:v>
                </c:pt>
                <c:pt idx="14">
                  <c:v>4370.47</c:v>
                </c:pt>
                <c:pt idx="15">
                  <c:v>4030.21</c:v>
                </c:pt>
                <c:pt idx="16">
                  <c:v>3689.95</c:v>
                </c:pt>
                <c:pt idx="17">
                  <c:v>3349.69</c:v>
                </c:pt>
                <c:pt idx="18">
                  <c:v>3009.429999999999</c:v>
                </c:pt>
                <c:pt idx="19">
                  <c:v>2669.17</c:v>
                </c:pt>
                <c:pt idx="20">
                  <c:v>2328.91</c:v>
                </c:pt>
                <c:pt idx="21">
                  <c:v>1988.65</c:v>
                </c:pt>
                <c:pt idx="22">
                  <c:v>1648.39</c:v>
                </c:pt>
                <c:pt idx="23">
                  <c:v>1308.13</c:v>
                </c:pt>
                <c:pt idx="24">
                  <c:v>1159.347222222222</c:v>
                </c:pt>
                <c:pt idx="25">
                  <c:v>1202.041666666667</c:v>
                </c:pt>
                <c:pt idx="26">
                  <c:v>1244.736111111111</c:v>
                </c:pt>
                <c:pt idx="27">
                  <c:v>1287.430555555555</c:v>
                </c:pt>
                <c:pt idx="28">
                  <c:v>1330.125</c:v>
                </c:pt>
                <c:pt idx="29">
                  <c:v>1372.819444444444</c:v>
                </c:pt>
                <c:pt idx="30">
                  <c:v>1415.513888888889</c:v>
                </c:pt>
                <c:pt idx="31">
                  <c:v>1458.208333333333</c:v>
                </c:pt>
                <c:pt idx="32">
                  <c:v>1500.902777777778</c:v>
                </c:pt>
                <c:pt idx="33">
                  <c:v>1543.597222222222</c:v>
                </c:pt>
                <c:pt idx="34">
                  <c:v>1586.291666666667</c:v>
                </c:pt>
                <c:pt idx="35">
                  <c:v>1628.986111111111</c:v>
                </c:pt>
                <c:pt idx="36">
                  <c:v>1671.680555555556</c:v>
                </c:pt>
                <c:pt idx="37">
                  <c:v>1714.375</c:v>
                </c:pt>
                <c:pt idx="38">
                  <c:v>1757.069444444444</c:v>
                </c:pt>
                <c:pt idx="39">
                  <c:v>1799.763888888889</c:v>
                </c:pt>
                <c:pt idx="40">
                  <c:v>1842.458333333333</c:v>
                </c:pt>
                <c:pt idx="41">
                  <c:v>1885.152777777778</c:v>
                </c:pt>
                <c:pt idx="42">
                  <c:v>1927.847222222222</c:v>
                </c:pt>
                <c:pt idx="43">
                  <c:v>1970.541666666667</c:v>
                </c:pt>
                <c:pt idx="44">
                  <c:v>2013.236111111111</c:v>
                </c:pt>
                <c:pt idx="45">
                  <c:v>2055.930555555555</c:v>
                </c:pt>
                <c:pt idx="46">
                  <c:v>2098.625</c:v>
                </c:pt>
                <c:pt idx="47">
                  <c:v>2141.319444444445</c:v>
                </c:pt>
                <c:pt idx="48">
                  <c:v>2184.01388888889</c:v>
                </c:pt>
                <c:pt idx="49">
                  <c:v>2226.708333333334</c:v>
                </c:pt>
                <c:pt idx="50">
                  <c:v>2269.402777777778</c:v>
                </c:pt>
                <c:pt idx="51">
                  <c:v>2312.097222222223</c:v>
                </c:pt>
                <c:pt idx="52">
                  <c:v>2354.791666666667</c:v>
                </c:pt>
                <c:pt idx="53">
                  <c:v>2397.486111111111</c:v>
                </c:pt>
                <c:pt idx="54">
                  <c:v>2440.180555555556</c:v>
                </c:pt>
                <c:pt idx="55">
                  <c:v>2482.875</c:v>
                </c:pt>
                <c:pt idx="56">
                  <c:v>2525.569444444445</c:v>
                </c:pt>
                <c:pt idx="57">
                  <c:v>2568.26388888889</c:v>
                </c:pt>
                <c:pt idx="58">
                  <c:v>2610.958333333333</c:v>
                </c:pt>
                <c:pt idx="59">
                  <c:v>2653.652777777778</c:v>
                </c:pt>
                <c:pt idx="60">
                  <c:v>2737.790697674419</c:v>
                </c:pt>
                <c:pt idx="61">
                  <c:v>2863.372093023256</c:v>
                </c:pt>
                <c:pt idx="62">
                  <c:v>2988.953488372093</c:v>
                </c:pt>
                <c:pt idx="63">
                  <c:v>3114.53488372093</c:v>
                </c:pt>
                <c:pt idx="64">
                  <c:v>3240.116279069768</c:v>
                </c:pt>
                <c:pt idx="65">
                  <c:v>3365.697674418605</c:v>
                </c:pt>
                <c:pt idx="66">
                  <c:v>3491.279069767442</c:v>
                </c:pt>
                <c:pt idx="67">
                  <c:v>3616.860465116279</c:v>
                </c:pt>
                <c:pt idx="68">
                  <c:v>3742.441860465116</c:v>
                </c:pt>
                <c:pt idx="69">
                  <c:v>3868.023255813953</c:v>
                </c:pt>
                <c:pt idx="70">
                  <c:v>3993.604651162791</c:v>
                </c:pt>
                <c:pt idx="71">
                  <c:v>4119.186046511627</c:v>
                </c:pt>
                <c:pt idx="72">
                  <c:v>4244.767441860465</c:v>
                </c:pt>
                <c:pt idx="73">
                  <c:v>4370.348837209302</c:v>
                </c:pt>
                <c:pt idx="74">
                  <c:v>4495.93023255814</c:v>
                </c:pt>
                <c:pt idx="75">
                  <c:v>4621.511627906976</c:v>
                </c:pt>
                <c:pt idx="76">
                  <c:v>4747.093023255813</c:v>
                </c:pt>
                <c:pt idx="77">
                  <c:v>4872.674418604651</c:v>
                </c:pt>
                <c:pt idx="78">
                  <c:v>4998.255813953487</c:v>
                </c:pt>
                <c:pt idx="79">
                  <c:v>5123.837209302324</c:v>
                </c:pt>
                <c:pt idx="80">
                  <c:v>5249.418604651162</c:v>
                </c:pt>
                <c:pt idx="81">
                  <c:v>5375</c:v>
                </c:pt>
                <c:pt idx="82">
                  <c:v>5960.459183673468</c:v>
                </c:pt>
                <c:pt idx="83">
                  <c:v>6545.918367346938</c:v>
                </c:pt>
                <c:pt idx="84">
                  <c:v>7131.377551020407</c:v>
                </c:pt>
                <c:pt idx="85">
                  <c:v>7716.836734693875</c:v>
                </c:pt>
                <c:pt idx="86">
                  <c:v>8302.295918367345</c:v>
                </c:pt>
                <c:pt idx="87">
                  <c:v>8887.755102040814</c:v>
                </c:pt>
                <c:pt idx="88">
                  <c:v>9473.21428571428</c:v>
                </c:pt>
                <c:pt idx="89">
                  <c:v>10058.67346938775</c:v>
                </c:pt>
                <c:pt idx="90">
                  <c:v>10644.13265306122</c:v>
                </c:pt>
                <c:pt idx="91">
                  <c:v>11229.59183673469</c:v>
                </c:pt>
                <c:pt idx="92">
                  <c:v>11815.05102040816</c:v>
                </c:pt>
                <c:pt idx="93">
                  <c:v>12400.51020408163</c:v>
                </c:pt>
                <c:pt idx="94">
                  <c:v>12985.9693877551</c:v>
                </c:pt>
                <c:pt idx="95">
                  <c:v>13571.42857142857</c:v>
                </c:pt>
                <c:pt idx="96">
                  <c:v>14296.28857142857</c:v>
                </c:pt>
                <c:pt idx="97">
                  <c:v>15021.14857142857</c:v>
                </c:pt>
                <c:pt idx="98">
                  <c:v>15746.00857142857</c:v>
                </c:pt>
                <c:pt idx="99">
                  <c:v>16470.86857142857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2.528311825125098</c:v>
                </c:pt>
                <c:pt idx="25">
                  <c:v>7.584935475375295</c:v>
                </c:pt>
                <c:pt idx="26">
                  <c:v>12.64155912562549</c:v>
                </c:pt>
                <c:pt idx="27">
                  <c:v>17.69818277587569</c:v>
                </c:pt>
                <c:pt idx="28">
                  <c:v>22.75480642612589</c:v>
                </c:pt>
                <c:pt idx="29">
                  <c:v>27.81143007637608</c:v>
                </c:pt>
                <c:pt idx="30">
                  <c:v>32.86805372662628</c:v>
                </c:pt>
                <c:pt idx="31">
                  <c:v>37.92467737687647</c:v>
                </c:pt>
                <c:pt idx="32">
                  <c:v>42.98130102712668</c:v>
                </c:pt>
                <c:pt idx="33">
                  <c:v>48.03792467737687</c:v>
                </c:pt>
                <c:pt idx="34">
                  <c:v>53.09454832762707</c:v>
                </c:pt>
                <c:pt idx="35">
                  <c:v>58.15117197787726</c:v>
                </c:pt>
                <c:pt idx="36">
                  <c:v>63.20779562812746</c:v>
                </c:pt>
                <c:pt idx="37">
                  <c:v>68.26441927837765</c:v>
                </c:pt>
                <c:pt idx="38">
                  <c:v>73.32104292862786</c:v>
                </c:pt>
                <c:pt idx="39">
                  <c:v>78.37766657887804</c:v>
                </c:pt>
                <c:pt idx="40">
                  <c:v>83.43429022912825</c:v>
                </c:pt>
                <c:pt idx="41">
                  <c:v>88.49091387937843</c:v>
                </c:pt>
                <c:pt idx="42">
                  <c:v>93.54753752962864</c:v>
                </c:pt>
                <c:pt idx="43">
                  <c:v>98.60416117987884</c:v>
                </c:pt>
                <c:pt idx="44">
                  <c:v>103.660784830129</c:v>
                </c:pt>
                <c:pt idx="45">
                  <c:v>108.7174084803792</c:v>
                </c:pt>
                <c:pt idx="46">
                  <c:v>113.7740321306294</c:v>
                </c:pt>
                <c:pt idx="47">
                  <c:v>118.8306557808796</c:v>
                </c:pt>
                <c:pt idx="48">
                  <c:v>123.8872794311298</c:v>
                </c:pt>
                <c:pt idx="49">
                  <c:v>128.94390308138</c:v>
                </c:pt>
                <c:pt idx="50">
                  <c:v>134.0005267316302</c:v>
                </c:pt>
                <c:pt idx="51">
                  <c:v>139.0571503818804</c:v>
                </c:pt>
                <c:pt idx="52">
                  <c:v>144.1137740321306</c:v>
                </c:pt>
                <c:pt idx="53">
                  <c:v>149.1703976823808</c:v>
                </c:pt>
                <c:pt idx="54">
                  <c:v>154.227021332631</c:v>
                </c:pt>
                <c:pt idx="55">
                  <c:v>159.2836449828812</c:v>
                </c:pt>
                <c:pt idx="56">
                  <c:v>164.3402686331314</c:v>
                </c:pt>
                <c:pt idx="57">
                  <c:v>169.3968922833816</c:v>
                </c:pt>
                <c:pt idx="58">
                  <c:v>174.4535159336318</c:v>
                </c:pt>
                <c:pt idx="59">
                  <c:v>179.510139583882</c:v>
                </c:pt>
                <c:pt idx="60">
                  <c:v>187.337616600621</c:v>
                </c:pt>
                <c:pt idx="61">
                  <c:v>197.935946983849</c:v>
                </c:pt>
                <c:pt idx="62">
                  <c:v>208.5342773670768</c:v>
                </c:pt>
                <c:pt idx="63">
                  <c:v>219.1326077503047</c:v>
                </c:pt>
                <c:pt idx="64">
                  <c:v>229.7309381335326</c:v>
                </c:pt>
                <c:pt idx="65">
                  <c:v>240.3292685167604</c:v>
                </c:pt>
                <c:pt idx="66">
                  <c:v>250.9275988999883</c:v>
                </c:pt>
                <c:pt idx="67">
                  <c:v>261.5259292832162</c:v>
                </c:pt>
                <c:pt idx="68">
                  <c:v>272.1242596664441</c:v>
                </c:pt>
                <c:pt idx="69">
                  <c:v>282.722590049672</c:v>
                </c:pt>
                <c:pt idx="70">
                  <c:v>293.3209204328999</c:v>
                </c:pt>
                <c:pt idx="71">
                  <c:v>303.9192508161277</c:v>
                </c:pt>
                <c:pt idx="72">
                  <c:v>314.5175811993556</c:v>
                </c:pt>
                <c:pt idx="73">
                  <c:v>325.1159115825835</c:v>
                </c:pt>
                <c:pt idx="74">
                  <c:v>335.7142419658114</c:v>
                </c:pt>
                <c:pt idx="75">
                  <c:v>346.3125723490393</c:v>
                </c:pt>
                <c:pt idx="76">
                  <c:v>356.9109027322672</c:v>
                </c:pt>
                <c:pt idx="77">
                  <c:v>367.509233115495</c:v>
                </c:pt>
                <c:pt idx="78">
                  <c:v>378.107563498723</c:v>
                </c:pt>
                <c:pt idx="79">
                  <c:v>388.7058938819508</c:v>
                </c:pt>
                <c:pt idx="80">
                  <c:v>399.3042242651787</c:v>
                </c:pt>
                <c:pt idx="81">
                  <c:v>409.9025546484066</c:v>
                </c:pt>
                <c:pt idx="82">
                  <c:v>501.5183845463389</c:v>
                </c:pt>
                <c:pt idx="83">
                  <c:v>593.1342144442712</c:v>
                </c:pt>
                <c:pt idx="84">
                  <c:v>684.7500443422034</c:v>
                </c:pt>
                <c:pt idx="85">
                  <c:v>776.3658742401357</c:v>
                </c:pt>
                <c:pt idx="86">
                  <c:v>867.981704138068</c:v>
                </c:pt>
                <c:pt idx="87">
                  <c:v>959.5975340360002</c:v>
                </c:pt>
                <c:pt idx="88">
                  <c:v>1051.213363933933</c:v>
                </c:pt>
                <c:pt idx="89">
                  <c:v>1142.829193831865</c:v>
                </c:pt>
                <c:pt idx="90">
                  <c:v>1234.445023729797</c:v>
                </c:pt>
                <c:pt idx="91">
                  <c:v>1326.06085362773</c:v>
                </c:pt>
                <c:pt idx="92">
                  <c:v>1417.676683525662</c:v>
                </c:pt>
                <c:pt idx="93">
                  <c:v>1509.292513423594</c:v>
                </c:pt>
                <c:pt idx="94">
                  <c:v>1600.908343321526</c:v>
                </c:pt>
                <c:pt idx="95">
                  <c:v>1692.524173219459</c:v>
                </c:pt>
                <c:pt idx="96">
                  <c:v>1700.955173219459</c:v>
                </c:pt>
                <c:pt idx="97">
                  <c:v>1709.386173219459</c:v>
                </c:pt>
                <c:pt idx="98">
                  <c:v>1717.817173219458</c:v>
                </c:pt>
                <c:pt idx="99">
                  <c:v>1726.248173219459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27.77777777777778</c:v>
                </c:pt>
                <c:pt idx="25">
                  <c:v>83.33333333333334</c:v>
                </c:pt>
                <c:pt idx="26">
                  <c:v>138.8888888888889</c:v>
                </c:pt>
                <c:pt idx="27">
                  <c:v>194.4444444444445</c:v>
                </c:pt>
                <c:pt idx="28">
                  <c:v>250.0</c:v>
                </c:pt>
                <c:pt idx="29">
                  <c:v>305.5555555555555</c:v>
                </c:pt>
                <c:pt idx="30">
                  <c:v>361.1111111111111</c:v>
                </c:pt>
                <c:pt idx="31">
                  <c:v>416.6666666666666</c:v>
                </c:pt>
                <c:pt idx="32">
                  <c:v>472.2222222222222</c:v>
                </c:pt>
                <c:pt idx="33">
                  <c:v>527.7777777777778</c:v>
                </c:pt>
                <c:pt idx="34">
                  <c:v>583.3333333333333</c:v>
                </c:pt>
                <c:pt idx="35">
                  <c:v>638.888888888889</c:v>
                </c:pt>
                <c:pt idx="36">
                  <c:v>694.4444444444445</c:v>
                </c:pt>
                <c:pt idx="37">
                  <c:v>750.0</c:v>
                </c:pt>
                <c:pt idx="38">
                  <c:v>805.5555555555555</c:v>
                </c:pt>
                <c:pt idx="39">
                  <c:v>861.1111111111111</c:v>
                </c:pt>
                <c:pt idx="40">
                  <c:v>916.6666666666667</c:v>
                </c:pt>
                <c:pt idx="41">
                  <c:v>972.2222222222223</c:v>
                </c:pt>
                <c:pt idx="42">
                  <c:v>1027.777777777778</c:v>
                </c:pt>
                <c:pt idx="43">
                  <c:v>1083.333333333333</c:v>
                </c:pt>
                <c:pt idx="44">
                  <c:v>1138.888888888889</c:v>
                </c:pt>
                <c:pt idx="45">
                  <c:v>1194.444444444445</c:v>
                </c:pt>
                <c:pt idx="46">
                  <c:v>1250.0</c:v>
                </c:pt>
                <c:pt idx="47">
                  <c:v>1305.555555555556</c:v>
                </c:pt>
                <c:pt idx="48">
                  <c:v>1361.111111111111</c:v>
                </c:pt>
                <c:pt idx="49">
                  <c:v>1416.666666666667</c:v>
                </c:pt>
                <c:pt idx="50">
                  <c:v>1472.222222222222</c:v>
                </c:pt>
                <c:pt idx="51">
                  <c:v>1527.777777777778</c:v>
                </c:pt>
                <c:pt idx="52">
                  <c:v>1583.333333333333</c:v>
                </c:pt>
                <c:pt idx="53">
                  <c:v>1638.888888888889</c:v>
                </c:pt>
                <c:pt idx="54">
                  <c:v>1694.444444444445</c:v>
                </c:pt>
                <c:pt idx="55">
                  <c:v>1750.0</c:v>
                </c:pt>
                <c:pt idx="56">
                  <c:v>1805.555555555556</c:v>
                </c:pt>
                <c:pt idx="57">
                  <c:v>1861.111111111111</c:v>
                </c:pt>
                <c:pt idx="58">
                  <c:v>1916.666666666667</c:v>
                </c:pt>
                <c:pt idx="59">
                  <c:v>1972.222222222222</c:v>
                </c:pt>
                <c:pt idx="60">
                  <c:v>2158.139534883721</c:v>
                </c:pt>
                <c:pt idx="61">
                  <c:v>2474.418604651163</c:v>
                </c:pt>
                <c:pt idx="62">
                  <c:v>2790.697674418604</c:v>
                </c:pt>
                <c:pt idx="63">
                  <c:v>3106.976744186047</c:v>
                </c:pt>
                <c:pt idx="64">
                  <c:v>3423.255813953488</c:v>
                </c:pt>
                <c:pt idx="65">
                  <c:v>3739.53488372093</c:v>
                </c:pt>
                <c:pt idx="66">
                  <c:v>4055.813953488372</c:v>
                </c:pt>
                <c:pt idx="67">
                  <c:v>4372.093023255813</c:v>
                </c:pt>
                <c:pt idx="68">
                  <c:v>4688.372093023256</c:v>
                </c:pt>
                <c:pt idx="69">
                  <c:v>5004.651162790697</c:v>
                </c:pt>
                <c:pt idx="70">
                  <c:v>5320.93023255814</c:v>
                </c:pt>
                <c:pt idx="71">
                  <c:v>5637.209302325581</c:v>
                </c:pt>
                <c:pt idx="72">
                  <c:v>5953.488372093023</c:v>
                </c:pt>
                <c:pt idx="73">
                  <c:v>6269.767441860465</c:v>
                </c:pt>
                <c:pt idx="74">
                  <c:v>6586.046511627906</c:v>
                </c:pt>
                <c:pt idx="75">
                  <c:v>6902.325581395348</c:v>
                </c:pt>
                <c:pt idx="76">
                  <c:v>7218.60465116279</c:v>
                </c:pt>
                <c:pt idx="77">
                  <c:v>7534.883720930233</c:v>
                </c:pt>
                <c:pt idx="78">
                  <c:v>7851.162790697674</c:v>
                </c:pt>
                <c:pt idx="79">
                  <c:v>8167.441860465116</c:v>
                </c:pt>
                <c:pt idx="80">
                  <c:v>8483.720930232557</c:v>
                </c:pt>
                <c:pt idx="81">
                  <c:v>8800.0</c:v>
                </c:pt>
                <c:pt idx="82">
                  <c:v>10224.48979591837</c:v>
                </c:pt>
                <c:pt idx="83">
                  <c:v>11648.97959183673</c:v>
                </c:pt>
                <c:pt idx="84">
                  <c:v>13073.4693877551</c:v>
                </c:pt>
                <c:pt idx="85">
                  <c:v>14497.95918367347</c:v>
                </c:pt>
                <c:pt idx="86">
                  <c:v>15922.44897959184</c:v>
                </c:pt>
                <c:pt idx="87">
                  <c:v>17346.9387755102</c:v>
                </c:pt>
                <c:pt idx="88">
                  <c:v>18771.42857142857</c:v>
                </c:pt>
                <c:pt idx="89">
                  <c:v>20195.91836734694</c:v>
                </c:pt>
                <c:pt idx="90">
                  <c:v>21620.4081632653</c:v>
                </c:pt>
                <c:pt idx="91">
                  <c:v>23044.89795918367</c:v>
                </c:pt>
                <c:pt idx="92">
                  <c:v>24469.38775510204</c:v>
                </c:pt>
                <c:pt idx="93">
                  <c:v>25893.87755102041</c:v>
                </c:pt>
                <c:pt idx="94">
                  <c:v>27318.36734693877</c:v>
                </c:pt>
                <c:pt idx="95">
                  <c:v>28742.85714285714</c:v>
                </c:pt>
                <c:pt idx="96">
                  <c:v>28742.85714285714</c:v>
                </c:pt>
                <c:pt idx="97">
                  <c:v>28742.85714285714</c:v>
                </c:pt>
                <c:pt idx="98">
                  <c:v>28742.85714285714</c:v>
                </c:pt>
                <c:pt idx="99">
                  <c:v>28742.85714285714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  <c:pt idx="10">
                  <c:v>1429.944445589294</c:v>
                </c:pt>
                <c:pt idx="11">
                  <c:v>1429.944445589294</c:v>
                </c:pt>
                <c:pt idx="12">
                  <c:v>1429.944445589294</c:v>
                </c:pt>
                <c:pt idx="13">
                  <c:v>1429.944445589294</c:v>
                </c:pt>
                <c:pt idx="14">
                  <c:v>1429.944445589294</c:v>
                </c:pt>
                <c:pt idx="15">
                  <c:v>1429.944445589294</c:v>
                </c:pt>
                <c:pt idx="16">
                  <c:v>1429.944445589294</c:v>
                </c:pt>
                <c:pt idx="17">
                  <c:v>1429.944445589294</c:v>
                </c:pt>
                <c:pt idx="18">
                  <c:v>1429.944445589294</c:v>
                </c:pt>
                <c:pt idx="19">
                  <c:v>1429.944445589294</c:v>
                </c:pt>
                <c:pt idx="20">
                  <c:v>1429.944445589294</c:v>
                </c:pt>
                <c:pt idx="21">
                  <c:v>1429.944445589294</c:v>
                </c:pt>
                <c:pt idx="22">
                  <c:v>1429.944445589294</c:v>
                </c:pt>
                <c:pt idx="23">
                  <c:v>1429.944445589294</c:v>
                </c:pt>
                <c:pt idx="24">
                  <c:v>1442.445217178332</c:v>
                </c:pt>
                <c:pt idx="25">
                  <c:v>1467.446760356407</c:v>
                </c:pt>
                <c:pt idx="26">
                  <c:v>1492.448303534482</c:v>
                </c:pt>
                <c:pt idx="27">
                  <c:v>1517.449846712557</c:v>
                </c:pt>
                <c:pt idx="28">
                  <c:v>1542.451389890633</c:v>
                </c:pt>
                <c:pt idx="29">
                  <c:v>1567.452933068708</c:v>
                </c:pt>
                <c:pt idx="30">
                  <c:v>1592.454476246783</c:v>
                </c:pt>
                <c:pt idx="31">
                  <c:v>1617.456019424858</c:v>
                </c:pt>
                <c:pt idx="32">
                  <c:v>1642.457562602933</c:v>
                </c:pt>
                <c:pt idx="33">
                  <c:v>1667.459105781008</c:v>
                </c:pt>
                <c:pt idx="34">
                  <c:v>1692.460648959084</c:v>
                </c:pt>
                <c:pt idx="35">
                  <c:v>1717.462192137159</c:v>
                </c:pt>
                <c:pt idx="36">
                  <c:v>1742.463735315234</c:v>
                </c:pt>
                <c:pt idx="37">
                  <c:v>1767.46527849331</c:v>
                </c:pt>
                <c:pt idx="38">
                  <c:v>1792.466821671384</c:v>
                </c:pt>
                <c:pt idx="39">
                  <c:v>1817.468364849459</c:v>
                </c:pt>
                <c:pt idx="40">
                  <c:v>1842.469908027535</c:v>
                </c:pt>
                <c:pt idx="41">
                  <c:v>1867.47145120561</c:v>
                </c:pt>
                <c:pt idx="42">
                  <c:v>1892.472994383685</c:v>
                </c:pt>
                <c:pt idx="43">
                  <c:v>1917.47453756176</c:v>
                </c:pt>
                <c:pt idx="44">
                  <c:v>1942.476080739835</c:v>
                </c:pt>
                <c:pt idx="45">
                  <c:v>1967.47762391791</c:v>
                </c:pt>
                <c:pt idx="46">
                  <c:v>1992.479167095985</c:v>
                </c:pt>
                <c:pt idx="47">
                  <c:v>2017.480710274061</c:v>
                </c:pt>
                <c:pt idx="48">
                  <c:v>2042.482253452136</c:v>
                </c:pt>
                <c:pt idx="49">
                  <c:v>2067.48379663021</c:v>
                </c:pt>
                <c:pt idx="50">
                  <c:v>2092.485339808286</c:v>
                </c:pt>
                <c:pt idx="51">
                  <c:v>2117.486882986361</c:v>
                </c:pt>
                <c:pt idx="52">
                  <c:v>2142.488426164437</c:v>
                </c:pt>
                <c:pt idx="53">
                  <c:v>2167.489969342511</c:v>
                </c:pt>
                <c:pt idx="54">
                  <c:v>2192.491512520586</c:v>
                </c:pt>
                <c:pt idx="55">
                  <c:v>2217.493055698662</c:v>
                </c:pt>
                <c:pt idx="56">
                  <c:v>2242.494598876737</c:v>
                </c:pt>
                <c:pt idx="57">
                  <c:v>2267.496142054812</c:v>
                </c:pt>
                <c:pt idx="58">
                  <c:v>2292.497685232887</c:v>
                </c:pt>
                <c:pt idx="59">
                  <c:v>2317.499228410962</c:v>
                </c:pt>
                <c:pt idx="60">
                  <c:v>2275.813953488372</c:v>
                </c:pt>
                <c:pt idx="61">
                  <c:v>2167.441860465116</c:v>
                </c:pt>
                <c:pt idx="62">
                  <c:v>2059.069767441861</c:v>
                </c:pt>
                <c:pt idx="63">
                  <c:v>1950.697674418605</c:v>
                </c:pt>
                <c:pt idx="64">
                  <c:v>1842.325581395349</c:v>
                </c:pt>
                <c:pt idx="65">
                  <c:v>1733.953488372093</c:v>
                </c:pt>
                <c:pt idx="66">
                  <c:v>1625.581395348837</c:v>
                </c:pt>
                <c:pt idx="67">
                  <c:v>1517.209302325581</c:v>
                </c:pt>
                <c:pt idx="68">
                  <c:v>1408.837209302326</c:v>
                </c:pt>
                <c:pt idx="69">
                  <c:v>1300.46511627907</c:v>
                </c:pt>
                <c:pt idx="70">
                  <c:v>1192.093023255814</c:v>
                </c:pt>
                <c:pt idx="71">
                  <c:v>1083.720930232558</c:v>
                </c:pt>
                <c:pt idx="72">
                  <c:v>975.3488372093022</c:v>
                </c:pt>
                <c:pt idx="73">
                  <c:v>866.9767441860465</c:v>
                </c:pt>
                <c:pt idx="74">
                  <c:v>758.6046511627908</c:v>
                </c:pt>
                <c:pt idx="75">
                  <c:v>650.2325581395348</c:v>
                </c:pt>
                <c:pt idx="76">
                  <c:v>541.8604651162791</c:v>
                </c:pt>
                <c:pt idx="77">
                  <c:v>433.4883720930231</c:v>
                </c:pt>
                <c:pt idx="78">
                  <c:v>325.1162790697674</c:v>
                </c:pt>
                <c:pt idx="79">
                  <c:v>216.7441860465115</c:v>
                </c:pt>
                <c:pt idx="80">
                  <c:v>108.3720930232557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  <c:pt idx="10">
                  <c:v>8333.110350276534</c:v>
                </c:pt>
                <c:pt idx="11">
                  <c:v>8333.110350276534</c:v>
                </c:pt>
                <c:pt idx="12">
                  <c:v>8333.110350276534</c:v>
                </c:pt>
                <c:pt idx="13">
                  <c:v>8333.110350276534</c:v>
                </c:pt>
                <c:pt idx="14">
                  <c:v>8333.110350276534</c:v>
                </c:pt>
                <c:pt idx="15">
                  <c:v>8333.110350276534</c:v>
                </c:pt>
                <c:pt idx="16">
                  <c:v>8333.110350276534</c:v>
                </c:pt>
                <c:pt idx="17">
                  <c:v>8333.110350276534</c:v>
                </c:pt>
                <c:pt idx="18">
                  <c:v>8333.110350276534</c:v>
                </c:pt>
                <c:pt idx="19">
                  <c:v>8333.110350276534</c:v>
                </c:pt>
                <c:pt idx="20">
                  <c:v>8333.110350276534</c:v>
                </c:pt>
                <c:pt idx="21">
                  <c:v>8333.110350276534</c:v>
                </c:pt>
                <c:pt idx="22">
                  <c:v>8333.110350276534</c:v>
                </c:pt>
                <c:pt idx="23">
                  <c:v>8333.110350276534</c:v>
                </c:pt>
                <c:pt idx="24">
                  <c:v>8421.601867702573</c:v>
                </c:pt>
                <c:pt idx="25">
                  <c:v>8598.584902554648</c:v>
                </c:pt>
                <c:pt idx="26">
                  <c:v>8775.567937406726</c:v>
                </c:pt>
                <c:pt idx="27">
                  <c:v>8952.550972258801</c:v>
                </c:pt>
                <c:pt idx="28">
                  <c:v>9129.534007110876</c:v>
                </c:pt>
                <c:pt idx="29">
                  <c:v>9306.517041962953</c:v>
                </c:pt>
                <c:pt idx="30">
                  <c:v>9483.50007681503</c:v>
                </c:pt>
                <c:pt idx="31">
                  <c:v>9660.483111667107</c:v>
                </c:pt>
                <c:pt idx="32">
                  <c:v>9837.466146519182</c:v>
                </c:pt>
                <c:pt idx="33">
                  <c:v>10014.44918137126</c:v>
                </c:pt>
                <c:pt idx="34">
                  <c:v>10191.43221622333</c:v>
                </c:pt>
                <c:pt idx="35">
                  <c:v>10368.41525107541</c:v>
                </c:pt>
                <c:pt idx="36">
                  <c:v>10545.39828592749</c:v>
                </c:pt>
                <c:pt idx="37">
                  <c:v>10722.38132077956</c:v>
                </c:pt>
                <c:pt idx="38">
                  <c:v>10899.36435563164</c:v>
                </c:pt>
                <c:pt idx="39">
                  <c:v>11076.34739048372</c:v>
                </c:pt>
                <c:pt idx="40">
                  <c:v>11253.33042533579</c:v>
                </c:pt>
                <c:pt idx="41">
                  <c:v>11430.31346018787</c:v>
                </c:pt>
                <c:pt idx="42">
                  <c:v>11607.29649503994</c:v>
                </c:pt>
                <c:pt idx="43">
                  <c:v>11784.27952989202</c:v>
                </c:pt>
                <c:pt idx="44">
                  <c:v>11961.2625647441</c:v>
                </c:pt>
                <c:pt idx="45">
                  <c:v>12138.24559959617</c:v>
                </c:pt>
                <c:pt idx="46">
                  <c:v>12315.22863444825</c:v>
                </c:pt>
                <c:pt idx="47">
                  <c:v>12492.21166930033</c:v>
                </c:pt>
                <c:pt idx="48">
                  <c:v>12669.1947041524</c:v>
                </c:pt>
                <c:pt idx="49">
                  <c:v>12846.17773900448</c:v>
                </c:pt>
                <c:pt idx="50">
                  <c:v>13023.16077385655</c:v>
                </c:pt>
                <c:pt idx="51">
                  <c:v>13200.14380870863</c:v>
                </c:pt>
                <c:pt idx="52">
                  <c:v>13377.12684356071</c:v>
                </c:pt>
                <c:pt idx="53">
                  <c:v>13554.10987841278</c:v>
                </c:pt>
                <c:pt idx="54">
                  <c:v>13731.09291326486</c:v>
                </c:pt>
                <c:pt idx="55">
                  <c:v>13908.07594811694</c:v>
                </c:pt>
                <c:pt idx="56">
                  <c:v>14085.05898296901</c:v>
                </c:pt>
                <c:pt idx="57">
                  <c:v>14262.04201782109</c:v>
                </c:pt>
                <c:pt idx="58">
                  <c:v>14439.02505267316</c:v>
                </c:pt>
                <c:pt idx="59">
                  <c:v>14616.00808752524</c:v>
                </c:pt>
                <c:pt idx="60">
                  <c:v>14362.53449785939</c:v>
                </c:pt>
                <c:pt idx="61">
                  <c:v>13678.60428367561</c:v>
                </c:pt>
                <c:pt idx="62">
                  <c:v>12994.67406949183</c:v>
                </c:pt>
                <c:pt idx="63">
                  <c:v>12310.74385530805</c:v>
                </c:pt>
                <c:pt idx="64">
                  <c:v>11626.81364112427</c:v>
                </c:pt>
                <c:pt idx="65">
                  <c:v>10942.88342694049</c:v>
                </c:pt>
                <c:pt idx="66">
                  <c:v>10258.95321275671</c:v>
                </c:pt>
                <c:pt idx="67">
                  <c:v>9575.022998572923</c:v>
                </c:pt>
                <c:pt idx="68">
                  <c:v>8891.092784389144</c:v>
                </c:pt>
                <c:pt idx="69">
                  <c:v>8207.162570205364</c:v>
                </c:pt>
                <c:pt idx="70">
                  <c:v>7523.232356021584</c:v>
                </c:pt>
                <c:pt idx="71">
                  <c:v>6839.302141837803</c:v>
                </c:pt>
                <c:pt idx="72">
                  <c:v>6155.371927654023</c:v>
                </c:pt>
                <c:pt idx="73">
                  <c:v>5471.441713470243</c:v>
                </c:pt>
                <c:pt idx="74">
                  <c:v>4787.511499286462</c:v>
                </c:pt>
                <c:pt idx="75">
                  <c:v>4103.581285102682</c:v>
                </c:pt>
                <c:pt idx="76">
                  <c:v>3419.651070918902</c:v>
                </c:pt>
                <c:pt idx="77">
                  <c:v>2735.720856735123</c:v>
                </c:pt>
                <c:pt idx="78">
                  <c:v>2051.790642551341</c:v>
                </c:pt>
                <c:pt idx="79">
                  <c:v>1367.860428367561</c:v>
                </c:pt>
                <c:pt idx="80">
                  <c:v>683.9302141837816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200.0</c:v>
                </c:pt>
                <c:pt idx="25">
                  <c:v>600.0</c:v>
                </c:pt>
                <c:pt idx="26">
                  <c:v>1000.0</c:v>
                </c:pt>
                <c:pt idx="27">
                  <c:v>1400.0</c:v>
                </c:pt>
                <c:pt idx="28">
                  <c:v>1800.0</c:v>
                </c:pt>
                <c:pt idx="29">
                  <c:v>2200.0</c:v>
                </c:pt>
                <c:pt idx="30">
                  <c:v>2600.0</c:v>
                </c:pt>
                <c:pt idx="31">
                  <c:v>3000.0</c:v>
                </c:pt>
                <c:pt idx="32">
                  <c:v>3400.0</c:v>
                </c:pt>
                <c:pt idx="33">
                  <c:v>3800.0</c:v>
                </c:pt>
                <c:pt idx="34">
                  <c:v>4200.0</c:v>
                </c:pt>
                <c:pt idx="35">
                  <c:v>4600.0</c:v>
                </c:pt>
                <c:pt idx="36">
                  <c:v>5000.0</c:v>
                </c:pt>
                <c:pt idx="37">
                  <c:v>5400.0</c:v>
                </c:pt>
                <c:pt idx="38">
                  <c:v>5800.0</c:v>
                </c:pt>
                <c:pt idx="39">
                  <c:v>6200.0</c:v>
                </c:pt>
                <c:pt idx="40">
                  <c:v>6600.0</c:v>
                </c:pt>
                <c:pt idx="41">
                  <c:v>7000.0</c:v>
                </c:pt>
                <c:pt idx="42">
                  <c:v>7400.0</c:v>
                </c:pt>
                <c:pt idx="43">
                  <c:v>7800.0</c:v>
                </c:pt>
                <c:pt idx="44">
                  <c:v>8200.0</c:v>
                </c:pt>
                <c:pt idx="45">
                  <c:v>8600.0</c:v>
                </c:pt>
                <c:pt idx="46">
                  <c:v>9000.0</c:v>
                </c:pt>
                <c:pt idx="47">
                  <c:v>9400.0</c:v>
                </c:pt>
                <c:pt idx="48">
                  <c:v>9800.0</c:v>
                </c:pt>
                <c:pt idx="49">
                  <c:v>10200.0</c:v>
                </c:pt>
                <c:pt idx="50">
                  <c:v>10600.0</c:v>
                </c:pt>
                <c:pt idx="51">
                  <c:v>11000.0</c:v>
                </c:pt>
                <c:pt idx="52">
                  <c:v>11400.0</c:v>
                </c:pt>
                <c:pt idx="53">
                  <c:v>11800.0</c:v>
                </c:pt>
                <c:pt idx="54">
                  <c:v>12200.0</c:v>
                </c:pt>
                <c:pt idx="55">
                  <c:v>12600.0</c:v>
                </c:pt>
                <c:pt idx="56">
                  <c:v>13000.0</c:v>
                </c:pt>
                <c:pt idx="57">
                  <c:v>13400.0</c:v>
                </c:pt>
                <c:pt idx="58">
                  <c:v>13800.0</c:v>
                </c:pt>
                <c:pt idx="59">
                  <c:v>14200.0</c:v>
                </c:pt>
                <c:pt idx="60">
                  <c:v>15879.06976744186</c:v>
                </c:pt>
                <c:pt idx="61">
                  <c:v>18837.20930232558</c:v>
                </c:pt>
                <c:pt idx="62">
                  <c:v>21795.3488372093</c:v>
                </c:pt>
                <c:pt idx="63">
                  <c:v>24753.48837209302</c:v>
                </c:pt>
                <c:pt idx="64">
                  <c:v>27711.62790697674</c:v>
                </c:pt>
                <c:pt idx="65">
                  <c:v>30669.76744186047</c:v>
                </c:pt>
                <c:pt idx="66">
                  <c:v>33627.90697674418</c:v>
                </c:pt>
                <c:pt idx="67">
                  <c:v>36586.0465116279</c:v>
                </c:pt>
                <c:pt idx="68">
                  <c:v>39544.18604651163</c:v>
                </c:pt>
                <c:pt idx="69">
                  <c:v>42502.32558139534</c:v>
                </c:pt>
                <c:pt idx="70">
                  <c:v>45460.46511627907</c:v>
                </c:pt>
                <c:pt idx="71">
                  <c:v>48418.60465116279</c:v>
                </c:pt>
                <c:pt idx="72">
                  <c:v>51376.74418604651</c:v>
                </c:pt>
                <c:pt idx="73">
                  <c:v>54334.88372093023</c:v>
                </c:pt>
                <c:pt idx="74">
                  <c:v>57293.02325581395</c:v>
                </c:pt>
                <c:pt idx="75">
                  <c:v>60251.16279069767</c:v>
                </c:pt>
                <c:pt idx="76">
                  <c:v>63209.3023255814</c:v>
                </c:pt>
                <c:pt idx="77">
                  <c:v>66167.44186046511</c:v>
                </c:pt>
                <c:pt idx="78">
                  <c:v>69125.58139534883</c:v>
                </c:pt>
                <c:pt idx="79">
                  <c:v>72083.72093023255</c:v>
                </c:pt>
                <c:pt idx="80">
                  <c:v>75041.86046511627</c:v>
                </c:pt>
                <c:pt idx="81">
                  <c:v>78000.0</c:v>
                </c:pt>
                <c:pt idx="82">
                  <c:v>87612.24489795919</c:v>
                </c:pt>
                <c:pt idx="83">
                  <c:v>97224.48979591837</c:v>
                </c:pt>
                <c:pt idx="84">
                  <c:v>106836.7346938775</c:v>
                </c:pt>
                <c:pt idx="85">
                  <c:v>116448.9795918367</c:v>
                </c:pt>
                <c:pt idx="86">
                  <c:v>126061.224489796</c:v>
                </c:pt>
                <c:pt idx="87">
                  <c:v>135673.4693877551</c:v>
                </c:pt>
                <c:pt idx="88">
                  <c:v>145285.7142857143</c:v>
                </c:pt>
                <c:pt idx="89">
                  <c:v>154897.9591836735</c:v>
                </c:pt>
                <c:pt idx="90">
                  <c:v>164510.2040816327</c:v>
                </c:pt>
                <c:pt idx="91">
                  <c:v>174122.4489795918</c:v>
                </c:pt>
                <c:pt idx="92">
                  <c:v>183734.693877551</c:v>
                </c:pt>
                <c:pt idx="93">
                  <c:v>193346.9387755102</c:v>
                </c:pt>
                <c:pt idx="94">
                  <c:v>202959.1836734694</c:v>
                </c:pt>
                <c:pt idx="95">
                  <c:v>212571.4285714286</c:v>
                </c:pt>
                <c:pt idx="96">
                  <c:v>215243.1285714286</c:v>
                </c:pt>
                <c:pt idx="97">
                  <c:v>217914.8285714286</c:v>
                </c:pt>
                <c:pt idx="98">
                  <c:v>220586.5285714286</c:v>
                </c:pt>
                <c:pt idx="99">
                  <c:v>223258.2285714286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89.16666666666667</c:v>
                </c:pt>
                <c:pt idx="25">
                  <c:v>267.5</c:v>
                </c:pt>
                <c:pt idx="26">
                  <c:v>445.8333333333334</c:v>
                </c:pt>
                <c:pt idx="27">
                  <c:v>624.1666666666667</c:v>
                </c:pt>
                <c:pt idx="28">
                  <c:v>802.5</c:v>
                </c:pt>
                <c:pt idx="29">
                  <c:v>980.8333333333333</c:v>
                </c:pt>
                <c:pt idx="30">
                  <c:v>1159.166666666667</c:v>
                </c:pt>
                <c:pt idx="31">
                  <c:v>1337.5</c:v>
                </c:pt>
                <c:pt idx="32">
                  <c:v>1515.833333333333</c:v>
                </c:pt>
                <c:pt idx="33">
                  <c:v>1694.166666666667</c:v>
                </c:pt>
                <c:pt idx="34">
                  <c:v>1872.5</c:v>
                </c:pt>
                <c:pt idx="35">
                  <c:v>2050.833333333333</c:v>
                </c:pt>
                <c:pt idx="36">
                  <c:v>2229.166666666667</c:v>
                </c:pt>
                <c:pt idx="37">
                  <c:v>2407.5</c:v>
                </c:pt>
                <c:pt idx="38">
                  <c:v>2585.833333333333</c:v>
                </c:pt>
                <c:pt idx="39">
                  <c:v>2764.166666666667</c:v>
                </c:pt>
                <c:pt idx="40">
                  <c:v>2942.5</c:v>
                </c:pt>
                <c:pt idx="41">
                  <c:v>3120.833333333333</c:v>
                </c:pt>
                <c:pt idx="42">
                  <c:v>3299.166666666667</c:v>
                </c:pt>
                <c:pt idx="43">
                  <c:v>3477.5</c:v>
                </c:pt>
                <c:pt idx="44">
                  <c:v>3655.833333333333</c:v>
                </c:pt>
                <c:pt idx="45">
                  <c:v>3834.166666666667</c:v>
                </c:pt>
                <c:pt idx="46">
                  <c:v>4012.5</c:v>
                </c:pt>
                <c:pt idx="47">
                  <c:v>4190.833333333334</c:v>
                </c:pt>
                <c:pt idx="48">
                  <c:v>4369.166666666666</c:v>
                </c:pt>
                <c:pt idx="49">
                  <c:v>4547.5</c:v>
                </c:pt>
                <c:pt idx="50">
                  <c:v>4725.833333333334</c:v>
                </c:pt>
                <c:pt idx="51">
                  <c:v>4904.166666666666</c:v>
                </c:pt>
                <c:pt idx="52">
                  <c:v>5082.5</c:v>
                </c:pt>
                <c:pt idx="53">
                  <c:v>5260.833333333334</c:v>
                </c:pt>
                <c:pt idx="54">
                  <c:v>5439.166666666666</c:v>
                </c:pt>
                <c:pt idx="55">
                  <c:v>5617.5</c:v>
                </c:pt>
                <c:pt idx="56">
                  <c:v>5795.833333333334</c:v>
                </c:pt>
                <c:pt idx="57">
                  <c:v>5974.166666666666</c:v>
                </c:pt>
                <c:pt idx="58">
                  <c:v>6152.5</c:v>
                </c:pt>
                <c:pt idx="59">
                  <c:v>6330.833333333334</c:v>
                </c:pt>
                <c:pt idx="60">
                  <c:v>6298.60465116279</c:v>
                </c:pt>
                <c:pt idx="61">
                  <c:v>6055.813953488372</c:v>
                </c:pt>
                <c:pt idx="62">
                  <c:v>5813.023255813953</c:v>
                </c:pt>
                <c:pt idx="63">
                  <c:v>5570.232558139535</c:v>
                </c:pt>
                <c:pt idx="64">
                  <c:v>5327.441860465116</c:v>
                </c:pt>
                <c:pt idx="65">
                  <c:v>5084.651162790697</c:v>
                </c:pt>
                <c:pt idx="66">
                  <c:v>4841.860465116278</c:v>
                </c:pt>
                <c:pt idx="67">
                  <c:v>4599.06976744186</c:v>
                </c:pt>
                <c:pt idx="68">
                  <c:v>4356.279069767441</c:v>
                </c:pt>
                <c:pt idx="69">
                  <c:v>4113.488372093023</c:v>
                </c:pt>
                <c:pt idx="70">
                  <c:v>3870.697674418605</c:v>
                </c:pt>
                <c:pt idx="71">
                  <c:v>3627.906976744186</c:v>
                </c:pt>
                <c:pt idx="72">
                  <c:v>3385.116279069768</c:v>
                </c:pt>
                <c:pt idx="73">
                  <c:v>3142.325581395349</c:v>
                </c:pt>
                <c:pt idx="74">
                  <c:v>2899.53488372093</c:v>
                </c:pt>
                <c:pt idx="75">
                  <c:v>2656.744186046512</c:v>
                </c:pt>
                <c:pt idx="76">
                  <c:v>2413.953488372093</c:v>
                </c:pt>
                <c:pt idx="77">
                  <c:v>2171.162790697675</c:v>
                </c:pt>
                <c:pt idx="78">
                  <c:v>1928.372093023256</c:v>
                </c:pt>
                <c:pt idx="79">
                  <c:v>1685.581395348838</c:v>
                </c:pt>
                <c:pt idx="80">
                  <c:v>1442.790697674419</c:v>
                </c:pt>
                <c:pt idx="81">
                  <c:v>1200.0</c:v>
                </c:pt>
                <c:pt idx="82">
                  <c:v>1114.285714285714</c:v>
                </c:pt>
                <c:pt idx="83">
                  <c:v>1028.571428571429</c:v>
                </c:pt>
                <c:pt idx="84">
                  <c:v>942.8571428571429</c:v>
                </c:pt>
                <c:pt idx="85">
                  <c:v>857.1428571428571</c:v>
                </c:pt>
                <c:pt idx="86">
                  <c:v>771.4285714285714</c:v>
                </c:pt>
                <c:pt idx="87">
                  <c:v>685.7142857142858</c:v>
                </c:pt>
                <c:pt idx="88">
                  <c:v>600.0</c:v>
                </c:pt>
                <c:pt idx="89">
                  <c:v>514.2857142857143</c:v>
                </c:pt>
                <c:pt idx="90">
                  <c:v>428.5714285714287</c:v>
                </c:pt>
                <c:pt idx="91">
                  <c:v>342.8571428571429</c:v>
                </c:pt>
                <c:pt idx="92">
                  <c:v>257.1428571428572</c:v>
                </c:pt>
                <c:pt idx="93">
                  <c:v>171.4285714285716</c:v>
                </c:pt>
                <c:pt idx="94">
                  <c:v>85.71428571428577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13.33333333333333</c:v>
                </c:pt>
                <c:pt idx="25">
                  <c:v>40.0</c:v>
                </c:pt>
                <c:pt idx="26">
                  <c:v>66.66666666666667</c:v>
                </c:pt>
                <c:pt idx="27">
                  <c:v>93.33333333333334</c:v>
                </c:pt>
                <c:pt idx="28">
                  <c:v>120.0</c:v>
                </c:pt>
                <c:pt idx="29">
                  <c:v>146.6666666666667</c:v>
                </c:pt>
                <c:pt idx="30">
                  <c:v>173.3333333333333</c:v>
                </c:pt>
                <c:pt idx="31">
                  <c:v>200.0</c:v>
                </c:pt>
                <c:pt idx="32">
                  <c:v>226.6666666666667</c:v>
                </c:pt>
                <c:pt idx="33">
                  <c:v>253.3333333333333</c:v>
                </c:pt>
                <c:pt idx="34">
                  <c:v>280.0</c:v>
                </c:pt>
                <c:pt idx="35">
                  <c:v>306.6666666666666</c:v>
                </c:pt>
                <c:pt idx="36">
                  <c:v>333.3333333333334</c:v>
                </c:pt>
                <c:pt idx="37">
                  <c:v>360.0</c:v>
                </c:pt>
                <c:pt idx="38">
                  <c:v>386.6666666666666</c:v>
                </c:pt>
                <c:pt idx="39">
                  <c:v>413.3333333333334</c:v>
                </c:pt>
                <c:pt idx="40">
                  <c:v>440.0</c:v>
                </c:pt>
                <c:pt idx="41">
                  <c:v>466.6666666666666</c:v>
                </c:pt>
                <c:pt idx="42">
                  <c:v>493.3333333333334</c:v>
                </c:pt>
                <c:pt idx="43">
                  <c:v>520.0</c:v>
                </c:pt>
                <c:pt idx="44">
                  <c:v>546.6666666666667</c:v>
                </c:pt>
                <c:pt idx="45">
                  <c:v>573.3333333333333</c:v>
                </c:pt>
                <c:pt idx="46">
                  <c:v>600.0</c:v>
                </c:pt>
                <c:pt idx="47">
                  <c:v>626.6666666666667</c:v>
                </c:pt>
                <c:pt idx="48">
                  <c:v>653.3333333333333</c:v>
                </c:pt>
                <c:pt idx="49">
                  <c:v>680.0</c:v>
                </c:pt>
                <c:pt idx="50">
                  <c:v>706.6666666666667</c:v>
                </c:pt>
                <c:pt idx="51">
                  <c:v>733.3333333333333</c:v>
                </c:pt>
                <c:pt idx="52">
                  <c:v>760.0</c:v>
                </c:pt>
                <c:pt idx="53">
                  <c:v>786.6666666666667</c:v>
                </c:pt>
                <c:pt idx="54">
                  <c:v>813.3333333333333</c:v>
                </c:pt>
                <c:pt idx="55">
                  <c:v>840.0</c:v>
                </c:pt>
                <c:pt idx="56">
                  <c:v>866.6666666666667</c:v>
                </c:pt>
                <c:pt idx="57">
                  <c:v>893.3333333333333</c:v>
                </c:pt>
                <c:pt idx="58">
                  <c:v>920.0</c:v>
                </c:pt>
                <c:pt idx="59">
                  <c:v>946.6666666666667</c:v>
                </c:pt>
                <c:pt idx="60">
                  <c:v>937.674418604651</c:v>
                </c:pt>
                <c:pt idx="61">
                  <c:v>893.0232558139535</c:v>
                </c:pt>
                <c:pt idx="62">
                  <c:v>848.3720930232558</c:v>
                </c:pt>
                <c:pt idx="63">
                  <c:v>803.7209302325582</c:v>
                </c:pt>
                <c:pt idx="64">
                  <c:v>759.0697674418604</c:v>
                </c:pt>
                <c:pt idx="65">
                  <c:v>714.4186046511628</c:v>
                </c:pt>
                <c:pt idx="66">
                  <c:v>669.7674418604652</c:v>
                </c:pt>
                <c:pt idx="67">
                  <c:v>625.1162790697674</c:v>
                </c:pt>
                <c:pt idx="68">
                  <c:v>580.4651162790698</c:v>
                </c:pt>
                <c:pt idx="69">
                  <c:v>535.8139534883721</c:v>
                </c:pt>
                <c:pt idx="70">
                  <c:v>491.1627906976744</c:v>
                </c:pt>
                <c:pt idx="71">
                  <c:v>446.5116279069767</c:v>
                </c:pt>
                <c:pt idx="72">
                  <c:v>401.8604651162791</c:v>
                </c:pt>
                <c:pt idx="73">
                  <c:v>357.2093023255813</c:v>
                </c:pt>
                <c:pt idx="74">
                  <c:v>312.5581395348837</c:v>
                </c:pt>
                <c:pt idx="75">
                  <c:v>267.9069767441861</c:v>
                </c:pt>
                <c:pt idx="76">
                  <c:v>223.2558139534883</c:v>
                </c:pt>
                <c:pt idx="77">
                  <c:v>178.6046511627907</c:v>
                </c:pt>
                <c:pt idx="78">
                  <c:v>133.953488372093</c:v>
                </c:pt>
                <c:pt idx="79">
                  <c:v>89.30232558139528</c:v>
                </c:pt>
                <c:pt idx="80">
                  <c:v>44.65116279069764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  <c:pt idx="10">
                  <c:v>692.7330779645737</c:v>
                </c:pt>
                <c:pt idx="11">
                  <c:v>692.7330779645737</c:v>
                </c:pt>
                <c:pt idx="12">
                  <c:v>692.7330779645737</c:v>
                </c:pt>
                <c:pt idx="13">
                  <c:v>692.7330779645737</c:v>
                </c:pt>
                <c:pt idx="14">
                  <c:v>692.7330779645737</c:v>
                </c:pt>
                <c:pt idx="15">
                  <c:v>692.7330779645737</c:v>
                </c:pt>
                <c:pt idx="16">
                  <c:v>692.7330779645737</c:v>
                </c:pt>
                <c:pt idx="17">
                  <c:v>692.7330779645737</c:v>
                </c:pt>
                <c:pt idx="18">
                  <c:v>692.7330779645737</c:v>
                </c:pt>
                <c:pt idx="19">
                  <c:v>692.7330779645737</c:v>
                </c:pt>
                <c:pt idx="20">
                  <c:v>692.7330779645737</c:v>
                </c:pt>
                <c:pt idx="21">
                  <c:v>692.7330779645737</c:v>
                </c:pt>
                <c:pt idx="22">
                  <c:v>692.7330779645737</c:v>
                </c:pt>
                <c:pt idx="23">
                  <c:v>692.7330779645737</c:v>
                </c:pt>
                <c:pt idx="24">
                  <c:v>691.1295291729891</c:v>
                </c:pt>
                <c:pt idx="25">
                  <c:v>687.9224315898198</c:v>
                </c:pt>
                <c:pt idx="26">
                  <c:v>684.7153340066504</c:v>
                </c:pt>
                <c:pt idx="27">
                  <c:v>681.5082364234812</c:v>
                </c:pt>
                <c:pt idx="28">
                  <c:v>678.3011388403119</c:v>
                </c:pt>
                <c:pt idx="29">
                  <c:v>675.0940412571425</c:v>
                </c:pt>
                <c:pt idx="30">
                  <c:v>671.8869436739732</c:v>
                </c:pt>
                <c:pt idx="31">
                  <c:v>668.6798460908038</c:v>
                </c:pt>
                <c:pt idx="32">
                  <c:v>665.4727485076344</c:v>
                </c:pt>
                <c:pt idx="33">
                  <c:v>662.2656509244653</c:v>
                </c:pt>
                <c:pt idx="34">
                  <c:v>659.058553341296</c:v>
                </c:pt>
                <c:pt idx="35">
                  <c:v>655.8514557581266</c:v>
                </c:pt>
                <c:pt idx="36">
                  <c:v>652.6443581749572</c:v>
                </c:pt>
                <c:pt idx="37">
                  <c:v>649.4372605917879</c:v>
                </c:pt>
                <c:pt idx="38">
                  <c:v>646.2301630086185</c:v>
                </c:pt>
                <c:pt idx="39">
                  <c:v>643.0230654254493</c:v>
                </c:pt>
                <c:pt idx="40">
                  <c:v>639.81596784228</c:v>
                </c:pt>
                <c:pt idx="41">
                  <c:v>636.6088702591106</c:v>
                </c:pt>
                <c:pt idx="42">
                  <c:v>633.4017726759412</c:v>
                </c:pt>
                <c:pt idx="43">
                  <c:v>630.194675092772</c:v>
                </c:pt>
                <c:pt idx="44">
                  <c:v>626.9875775096027</c:v>
                </c:pt>
                <c:pt idx="45">
                  <c:v>623.7804799264333</c:v>
                </c:pt>
                <c:pt idx="46">
                  <c:v>620.573382343264</c:v>
                </c:pt>
                <c:pt idx="47">
                  <c:v>617.3662847600947</c:v>
                </c:pt>
                <c:pt idx="48">
                  <c:v>614.1591871769253</c:v>
                </c:pt>
                <c:pt idx="49">
                  <c:v>610.952089593756</c:v>
                </c:pt>
                <c:pt idx="50">
                  <c:v>607.7449920105866</c:v>
                </c:pt>
                <c:pt idx="51">
                  <c:v>604.5378944274174</c:v>
                </c:pt>
                <c:pt idx="52">
                  <c:v>601.3307968442481</c:v>
                </c:pt>
                <c:pt idx="53">
                  <c:v>598.1236992610787</c:v>
                </c:pt>
                <c:pt idx="54">
                  <c:v>594.9166016779094</c:v>
                </c:pt>
                <c:pt idx="55">
                  <c:v>591.7095040947401</c:v>
                </c:pt>
                <c:pt idx="56">
                  <c:v>588.5024065115708</c:v>
                </c:pt>
                <c:pt idx="57">
                  <c:v>585.2953089284014</c:v>
                </c:pt>
                <c:pt idx="58">
                  <c:v>582.0882113452321</c:v>
                </c:pt>
                <c:pt idx="59">
                  <c:v>578.8811137620628</c:v>
                </c:pt>
                <c:pt idx="60">
                  <c:v>563.8525053200019</c:v>
                </c:pt>
                <c:pt idx="61">
                  <c:v>537.0023860190493</c:v>
                </c:pt>
                <c:pt idx="62">
                  <c:v>510.152266718097</c:v>
                </c:pt>
                <c:pt idx="63">
                  <c:v>483.3021474171445</c:v>
                </c:pt>
                <c:pt idx="64">
                  <c:v>456.452028116192</c:v>
                </c:pt>
                <c:pt idx="65">
                  <c:v>429.6019088152395</c:v>
                </c:pt>
                <c:pt idx="66">
                  <c:v>402.7517895142871</c:v>
                </c:pt>
                <c:pt idx="67">
                  <c:v>375.9016702133346</c:v>
                </c:pt>
                <c:pt idx="68">
                  <c:v>349.0515509123821</c:v>
                </c:pt>
                <c:pt idx="69">
                  <c:v>322.2014316114297</c:v>
                </c:pt>
                <c:pt idx="70">
                  <c:v>295.3513123104772</c:v>
                </c:pt>
                <c:pt idx="71">
                  <c:v>268.5011930095247</c:v>
                </c:pt>
                <c:pt idx="72">
                  <c:v>241.6510737085723</c:v>
                </c:pt>
                <c:pt idx="73">
                  <c:v>214.8009544076198</c:v>
                </c:pt>
                <c:pt idx="74">
                  <c:v>187.9508351066673</c:v>
                </c:pt>
                <c:pt idx="75">
                  <c:v>161.1007158057148</c:v>
                </c:pt>
                <c:pt idx="76">
                  <c:v>134.2505965047624</c:v>
                </c:pt>
                <c:pt idx="77">
                  <c:v>107.4004772038099</c:v>
                </c:pt>
                <c:pt idx="78">
                  <c:v>80.5503579028574</c:v>
                </c:pt>
                <c:pt idx="79">
                  <c:v>53.70023860190497</c:v>
                </c:pt>
                <c:pt idx="80">
                  <c:v>26.85011930095243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19926.97674418605</c:v>
                </c:pt>
                <c:pt idx="61">
                  <c:v>19340.93023255814</c:v>
                </c:pt>
                <c:pt idx="62">
                  <c:v>18754.88372093023</c:v>
                </c:pt>
                <c:pt idx="63">
                  <c:v>18168.83720930232</c:v>
                </c:pt>
                <c:pt idx="64">
                  <c:v>17582.79069767442</c:v>
                </c:pt>
                <c:pt idx="65">
                  <c:v>16996.74418604651</c:v>
                </c:pt>
                <c:pt idx="66">
                  <c:v>16410.6976744186</c:v>
                </c:pt>
                <c:pt idx="67">
                  <c:v>15824.6511627907</c:v>
                </c:pt>
                <c:pt idx="68">
                  <c:v>15238.6046511628</c:v>
                </c:pt>
                <c:pt idx="69">
                  <c:v>14652.55813953488</c:v>
                </c:pt>
                <c:pt idx="70">
                  <c:v>14066.51162790698</c:v>
                </c:pt>
                <c:pt idx="71">
                  <c:v>13480.46511627907</c:v>
                </c:pt>
                <c:pt idx="72">
                  <c:v>12894.41860465116</c:v>
                </c:pt>
                <c:pt idx="73">
                  <c:v>12308.37209302326</c:v>
                </c:pt>
                <c:pt idx="74">
                  <c:v>11722.32558139535</c:v>
                </c:pt>
                <c:pt idx="75">
                  <c:v>11136.27906976744</c:v>
                </c:pt>
                <c:pt idx="76">
                  <c:v>10550.23255813953</c:v>
                </c:pt>
                <c:pt idx="77">
                  <c:v>9964.186046511627</c:v>
                </c:pt>
                <c:pt idx="78">
                  <c:v>9378.139534883721</c:v>
                </c:pt>
                <c:pt idx="79">
                  <c:v>8792.093023255815</c:v>
                </c:pt>
                <c:pt idx="80">
                  <c:v>8206.046511627907</c:v>
                </c:pt>
                <c:pt idx="81">
                  <c:v>7620.0</c:v>
                </c:pt>
                <c:pt idx="82">
                  <c:v>7697.755102040816</c:v>
                </c:pt>
                <c:pt idx="83">
                  <c:v>7775.510204081632</c:v>
                </c:pt>
                <c:pt idx="84">
                  <c:v>7853.26530612245</c:v>
                </c:pt>
                <c:pt idx="85">
                  <c:v>7931.020408163265</c:v>
                </c:pt>
                <c:pt idx="86">
                  <c:v>8008.775510204082</c:v>
                </c:pt>
                <c:pt idx="87">
                  <c:v>8086.530612244898</c:v>
                </c:pt>
                <c:pt idx="88">
                  <c:v>8164.285714285715</c:v>
                </c:pt>
                <c:pt idx="89">
                  <c:v>8242.04081632653</c:v>
                </c:pt>
                <c:pt idx="90">
                  <c:v>8319.795918367348</c:v>
                </c:pt>
                <c:pt idx="91">
                  <c:v>8397.551020408164</c:v>
                </c:pt>
                <c:pt idx="92">
                  <c:v>8475.306122448979</c:v>
                </c:pt>
                <c:pt idx="93">
                  <c:v>8553.061224489797</c:v>
                </c:pt>
                <c:pt idx="94">
                  <c:v>8630.816326530614</c:v>
                </c:pt>
                <c:pt idx="95">
                  <c:v>8708.57142857143</c:v>
                </c:pt>
                <c:pt idx="96">
                  <c:v>7580.74142857143</c:v>
                </c:pt>
                <c:pt idx="97">
                  <c:v>6452.91142857143</c:v>
                </c:pt>
                <c:pt idx="98">
                  <c:v>5325.08142857143</c:v>
                </c:pt>
                <c:pt idx="99">
                  <c:v>4197.25142857143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66.66666666666667</c:v>
                </c:pt>
                <c:pt idx="25">
                  <c:v>200.0</c:v>
                </c:pt>
                <c:pt idx="26">
                  <c:v>333.3333333333334</c:v>
                </c:pt>
                <c:pt idx="27">
                  <c:v>466.6666666666666</c:v>
                </c:pt>
                <c:pt idx="28">
                  <c:v>600.0</c:v>
                </c:pt>
                <c:pt idx="29">
                  <c:v>733.3333333333333</c:v>
                </c:pt>
                <c:pt idx="30">
                  <c:v>866.6666666666667</c:v>
                </c:pt>
                <c:pt idx="31">
                  <c:v>1000.0</c:v>
                </c:pt>
                <c:pt idx="32">
                  <c:v>1133.333333333333</c:v>
                </c:pt>
                <c:pt idx="33">
                  <c:v>1266.666666666667</c:v>
                </c:pt>
                <c:pt idx="34">
                  <c:v>1400.0</c:v>
                </c:pt>
                <c:pt idx="35">
                  <c:v>1533.333333333333</c:v>
                </c:pt>
                <c:pt idx="36">
                  <c:v>1666.666666666667</c:v>
                </c:pt>
                <c:pt idx="37">
                  <c:v>1800.0</c:v>
                </c:pt>
                <c:pt idx="38">
                  <c:v>1933.333333333333</c:v>
                </c:pt>
                <c:pt idx="39">
                  <c:v>2066.666666666667</c:v>
                </c:pt>
                <c:pt idx="40">
                  <c:v>2200.0</c:v>
                </c:pt>
                <c:pt idx="41">
                  <c:v>2333.333333333333</c:v>
                </c:pt>
                <c:pt idx="42">
                  <c:v>2466.666666666667</c:v>
                </c:pt>
                <c:pt idx="43">
                  <c:v>2600.0</c:v>
                </c:pt>
                <c:pt idx="44">
                  <c:v>2733.333333333333</c:v>
                </c:pt>
                <c:pt idx="45">
                  <c:v>2866.666666666667</c:v>
                </c:pt>
                <c:pt idx="46">
                  <c:v>3000.0</c:v>
                </c:pt>
                <c:pt idx="47">
                  <c:v>3133.333333333333</c:v>
                </c:pt>
                <c:pt idx="48">
                  <c:v>3266.666666666667</c:v>
                </c:pt>
                <c:pt idx="49">
                  <c:v>3400.0</c:v>
                </c:pt>
                <c:pt idx="50">
                  <c:v>3533.333333333333</c:v>
                </c:pt>
                <c:pt idx="51">
                  <c:v>3666.666666666667</c:v>
                </c:pt>
                <c:pt idx="52">
                  <c:v>3800.0</c:v>
                </c:pt>
                <c:pt idx="53">
                  <c:v>3933.333333333333</c:v>
                </c:pt>
                <c:pt idx="54">
                  <c:v>4066.666666666667</c:v>
                </c:pt>
                <c:pt idx="55">
                  <c:v>4200.0</c:v>
                </c:pt>
                <c:pt idx="56">
                  <c:v>4333.333333333334</c:v>
                </c:pt>
                <c:pt idx="57">
                  <c:v>4466.666666666666</c:v>
                </c:pt>
                <c:pt idx="58">
                  <c:v>4600.0</c:v>
                </c:pt>
                <c:pt idx="59">
                  <c:v>4733.333333333334</c:v>
                </c:pt>
                <c:pt idx="60">
                  <c:v>4688.372093023256</c:v>
                </c:pt>
                <c:pt idx="61">
                  <c:v>4465.116279069767</c:v>
                </c:pt>
                <c:pt idx="62">
                  <c:v>4241.860465116278</c:v>
                </c:pt>
                <c:pt idx="63">
                  <c:v>4018.604651162791</c:v>
                </c:pt>
                <c:pt idx="64">
                  <c:v>3795.348837209302</c:v>
                </c:pt>
                <c:pt idx="65">
                  <c:v>3572.093023255814</c:v>
                </c:pt>
                <c:pt idx="66">
                  <c:v>3348.837209302325</c:v>
                </c:pt>
                <c:pt idx="67">
                  <c:v>3125.581395348837</c:v>
                </c:pt>
                <c:pt idx="68">
                  <c:v>2902.325581395349</c:v>
                </c:pt>
                <c:pt idx="69">
                  <c:v>2679.069767441861</c:v>
                </c:pt>
                <c:pt idx="70">
                  <c:v>2455.813953488372</c:v>
                </c:pt>
                <c:pt idx="71">
                  <c:v>2232.558139534883</c:v>
                </c:pt>
                <c:pt idx="72">
                  <c:v>2009.302325581396</c:v>
                </c:pt>
                <c:pt idx="73">
                  <c:v>1786.046511627907</c:v>
                </c:pt>
                <c:pt idx="74">
                  <c:v>1562.790697674418</c:v>
                </c:pt>
                <c:pt idx="75">
                  <c:v>1339.53488372093</c:v>
                </c:pt>
                <c:pt idx="76">
                  <c:v>1116.279069767442</c:v>
                </c:pt>
                <c:pt idx="77">
                  <c:v>893.0232558139537</c:v>
                </c:pt>
                <c:pt idx="78">
                  <c:v>669.7674418604647</c:v>
                </c:pt>
                <c:pt idx="79">
                  <c:v>446.5116279069771</c:v>
                </c:pt>
                <c:pt idx="80">
                  <c:v>223.2558139534885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23416"/>
        <c:axId val="19049448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  <c:pt idx="4">
                  <c:v>27014.53641463946</c:v>
                </c:pt>
                <c:pt idx="5">
                  <c:v>27014.53641463946</c:v>
                </c:pt>
                <c:pt idx="6">
                  <c:v>27014.53641463946</c:v>
                </c:pt>
                <c:pt idx="7">
                  <c:v>27014.53641463946</c:v>
                </c:pt>
                <c:pt idx="8">
                  <c:v>27014.53641463946</c:v>
                </c:pt>
                <c:pt idx="9">
                  <c:v>27014.53641463946</c:v>
                </c:pt>
                <c:pt idx="10">
                  <c:v>27014.53641463946</c:v>
                </c:pt>
                <c:pt idx="11">
                  <c:v>27014.53641463946</c:v>
                </c:pt>
                <c:pt idx="12">
                  <c:v>27014.53641463946</c:v>
                </c:pt>
                <c:pt idx="13">
                  <c:v>27014.53641463946</c:v>
                </c:pt>
                <c:pt idx="14">
                  <c:v>27014.53641463946</c:v>
                </c:pt>
                <c:pt idx="15">
                  <c:v>27014.53641463946</c:v>
                </c:pt>
                <c:pt idx="16">
                  <c:v>27014.53641463946</c:v>
                </c:pt>
                <c:pt idx="17">
                  <c:v>27014.53641463946</c:v>
                </c:pt>
                <c:pt idx="18">
                  <c:v>27014.53641463946</c:v>
                </c:pt>
                <c:pt idx="19">
                  <c:v>27014.53641463946</c:v>
                </c:pt>
                <c:pt idx="20">
                  <c:v>27014.53641463946</c:v>
                </c:pt>
                <c:pt idx="21">
                  <c:v>27014.53641463946</c:v>
                </c:pt>
                <c:pt idx="22">
                  <c:v>27014.53641463946</c:v>
                </c:pt>
                <c:pt idx="23">
                  <c:v>27014.53641463946</c:v>
                </c:pt>
                <c:pt idx="24">
                  <c:v>27014.53641463946</c:v>
                </c:pt>
                <c:pt idx="25">
                  <c:v>27014.53641463946</c:v>
                </c:pt>
                <c:pt idx="26">
                  <c:v>27014.53641463946</c:v>
                </c:pt>
                <c:pt idx="27">
                  <c:v>27014.53641463946</c:v>
                </c:pt>
                <c:pt idx="28">
                  <c:v>27014.53641463946</c:v>
                </c:pt>
                <c:pt idx="29">
                  <c:v>27014.53641463946</c:v>
                </c:pt>
                <c:pt idx="30">
                  <c:v>27014.53641463946</c:v>
                </c:pt>
                <c:pt idx="31">
                  <c:v>27014.53641463946</c:v>
                </c:pt>
                <c:pt idx="32">
                  <c:v>27014.53641463946</c:v>
                </c:pt>
                <c:pt idx="33">
                  <c:v>27014.53641463946</c:v>
                </c:pt>
                <c:pt idx="34">
                  <c:v>27014.53641463946</c:v>
                </c:pt>
                <c:pt idx="35">
                  <c:v>27014.53641463946</c:v>
                </c:pt>
                <c:pt idx="36">
                  <c:v>27014.53641463946</c:v>
                </c:pt>
                <c:pt idx="37">
                  <c:v>27014.53641463946</c:v>
                </c:pt>
                <c:pt idx="38">
                  <c:v>27014.53641463946</c:v>
                </c:pt>
                <c:pt idx="39">
                  <c:v>27014.53641463946</c:v>
                </c:pt>
                <c:pt idx="40">
                  <c:v>27014.53641463946</c:v>
                </c:pt>
                <c:pt idx="41">
                  <c:v>27014.53641463946</c:v>
                </c:pt>
                <c:pt idx="42">
                  <c:v>27014.53641463946</c:v>
                </c:pt>
                <c:pt idx="43">
                  <c:v>27014.53641463946</c:v>
                </c:pt>
                <c:pt idx="44">
                  <c:v>27014.53641463946</c:v>
                </c:pt>
                <c:pt idx="45">
                  <c:v>27014.53641463946</c:v>
                </c:pt>
                <c:pt idx="46">
                  <c:v>27014.53641463946</c:v>
                </c:pt>
                <c:pt idx="47">
                  <c:v>27014.53641463946</c:v>
                </c:pt>
                <c:pt idx="48">
                  <c:v>27014.53641463946</c:v>
                </c:pt>
                <c:pt idx="49">
                  <c:v>27014.53641463946</c:v>
                </c:pt>
                <c:pt idx="50">
                  <c:v>27014.53641463946</c:v>
                </c:pt>
                <c:pt idx="51">
                  <c:v>27014.53641463946</c:v>
                </c:pt>
                <c:pt idx="52">
                  <c:v>27014.53641463946</c:v>
                </c:pt>
                <c:pt idx="53">
                  <c:v>27014.53641463946</c:v>
                </c:pt>
                <c:pt idx="54">
                  <c:v>27014.53641463946</c:v>
                </c:pt>
                <c:pt idx="55">
                  <c:v>27014.53641463946</c:v>
                </c:pt>
                <c:pt idx="56">
                  <c:v>27014.53641463946</c:v>
                </c:pt>
                <c:pt idx="57">
                  <c:v>27014.53641463946</c:v>
                </c:pt>
                <c:pt idx="58">
                  <c:v>27014.53641463946</c:v>
                </c:pt>
                <c:pt idx="59">
                  <c:v>27014.53641463946</c:v>
                </c:pt>
                <c:pt idx="60">
                  <c:v>27014.53641463946</c:v>
                </c:pt>
                <c:pt idx="61">
                  <c:v>27014.53641463946</c:v>
                </c:pt>
                <c:pt idx="62">
                  <c:v>27014.53641463946</c:v>
                </c:pt>
                <c:pt idx="63">
                  <c:v>27014.53641463946</c:v>
                </c:pt>
                <c:pt idx="64">
                  <c:v>27014.53641463946</c:v>
                </c:pt>
                <c:pt idx="65">
                  <c:v>27014.53641463946</c:v>
                </c:pt>
                <c:pt idx="66">
                  <c:v>27014.53641463946</c:v>
                </c:pt>
                <c:pt idx="67">
                  <c:v>27014.53641463946</c:v>
                </c:pt>
                <c:pt idx="68">
                  <c:v>27014.53641463946</c:v>
                </c:pt>
                <c:pt idx="69">
                  <c:v>27014.53641463946</c:v>
                </c:pt>
                <c:pt idx="70">
                  <c:v>27014.53641463946</c:v>
                </c:pt>
                <c:pt idx="71">
                  <c:v>27014.53641463946</c:v>
                </c:pt>
                <c:pt idx="72">
                  <c:v>27014.53641463946</c:v>
                </c:pt>
                <c:pt idx="73">
                  <c:v>27014.53641463946</c:v>
                </c:pt>
                <c:pt idx="74">
                  <c:v>27014.53641463946</c:v>
                </c:pt>
                <c:pt idx="75">
                  <c:v>27014.53641463946</c:v>
                </c:pt>
                <c:pt idx="76">
                  <c:v>27014.53641463946</c:v>
                </c:pt>
                <c:pt idx="77">
                  <c:v>27014.53641463946</c:v>
                </c:pt>
                <c:pt idx="78">
                  <c:v>27014.53641463946</c:v>
                </c:pt>
                <c:pt idx="79">
                  <c:v>27014.53641463946</c:v>
                </c:pt>
                <c:pt idx="80">
                  <c:v>27014.53641463946</c:v>
                </c:pt>
                <c:pt idx="81">
                  <c:v>27014.53641463946</c:v>
                </c:pt>
                <c:pt idx="82">
                  <c:v>27014.53641463946</c:v>
                </c:pt>
                <c:pt idx="83">
                  <c:v>27014.53641463946</c:v>
                </c:pt>
                <c:pt idx="84">
                  <c:v>27014.53641463946</c:v>
                </c:pt>
                <c:pt idx="85">
                  <c:v>27014.53641463946</c:v>
                </c:pt>
                <c:pt idx="86">
                  <c:v>27014.53641463946</c:v>
                </c:pt>
                <c:pt idx="87">
                  <c:v>27014.53641463946</c:v>
                </c:pt>
                <c:pt idx="88">
                  <c:v>27014.53641463946</c:v>
                </c:pt>
                <c:pt idx="89">
                  <c:v>27014.53641463946</c:v>
                </c:pt>
                <c:pt idx="90">
                  <c:v>27014.53641463946</c:v>
                </c:pt>
                <c:pt idx="91">
                  <c:v>27014.53641463946</c:v>
                </c:pt>
                <c:pt idx="92">
                  <c:v>27014.53641463946</c:v>
                </c:pt>
                <c:pt idx="93">
                  <c:v>27014.53641463946</c:v>
                </c:pt>
                <c:pt idx="94">
                  <c:v>27014.53641463946</c:v>
                </c:pt>
                <c:pt idx="95">
                  <c:v>27014.53641463946</c:v>
                </c:pt>
                <c:pt idx="96">
                  <c:v>27014.53641463946</c:v>
                </c:pt>
                <c:pt idx="97">
                  <c:v>27014.53641463946</c:v>
                </c:pt>
                <c:pt idx="98">
                  <c:v>27014.53641463946</c:v>
                </c:pt>
                <c:pt idx="99">
                  <c:v>27014.53641463946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41371.37827303027</c:v>
                </c:pt>
                <c:pt idx="1">
                  <c:v>41031.11827303027</c:v>
                </c:pt>
                <c:pt idx="2">
                  <c:v>40690.85827303027</c:v>
                </c:pt>
                <c:pt idx="3">
                  <c:v>40350.59827303028</c:v>
                </c:pt>
                <c:pt idx="4">
                  <c:v>40010.33827303027</c:v>
                </c:pt>
                <c:pt idx="5">
                  <c:v>39670.07827303027</c:v>
                </c:pt>
                <c:pt idx="6">
                  <c:v>39329.81827303027</c:v>
                </c:pt>
                <c:pt idx="7">
                  <c:v>38989.55827303027</c:v>
                </c:pt>
                <c:pt idx="8">
                  <c:v>38649.29827303028</c:v>
                </c:pt>
                <c:pt idx="9">
                  <c:v>38309.03827303028</c:v>
                </c:pt>
                <c:pt idx="10">
                  <c:v>37968.77827303027</c:v>
                </c:pt>
                <c:pt idx="11">
                  <c:v>37628.51827303027</c:v>
                </c:pt>
                <c:pt idx="12">
                  <c:v>37288.25827303027</c:v>
                </c:pt>
                <c:pt idx="13">
                  <c:v>36947.99827303027</c:v>
                </c:pt>
                <c:pt idx="14">
                  <c:v>36607.73827303028</c:v>
                </c:pt>
                <c:pt idx="15">
                  <c:v>36267.47827303027</c:v>
                </c:pt>
                <c:pt idx="16">
                  <c:v>35927.21827303027</c:v>
                </c:pt>
                <c:pt idx="17">
                  <c:v>35586.95827303027</c:v>
                </c:pt>
                <c:pt idx="18">
                  <c:v>35246.69827303028</c:v>
                </c:pt>
                <c:pt idx="19">
                  <c:v>34906.43827303027</c:v>
                </c:pt>
                <c:pt idx="20">
                  <c:v>34566.17827303028</c:v>
                </c:pt>
                <c:pt idx="21">
                  <c:v>34225.91827303027</c:v>
                </c:pt>
                <c:pt idx="22">
                  <c:v>33885.65827303027</c:v>
                </c:pt>
                <c:pt idx="23">
                  <c:v>33545.39827303027</c:v>
                </c:pt>
                <c:pt idx="24">
                  <c:v>33918.5891660211</c:v>
                </c:pt>
                <c:pt idx="25">
                  <c:v>35005.23095200275</c:v>
                </c:pt>
                <c:pt idx="26">
                  <c:v>36091.8727379844</c:v>
                </c:pt>
                <c:pt idx="27">
                  <c:v>37178.51452396605</c:v>
                </c:pt>
                <c:pt idx="28">
                  <c:v>38265.1563099477</c:v>
                </c:pt>
                <c:pt idx="29">
                  <c:v>39351.79809592936</c:v>
                </c:pt>
                <c:pt idx="30">
                  <c:v>40438.439881911</c:v>
                </c:pt>
                <c:pt idx="31">
                  <c:v>41525.08166789265</c:v>
                </c:pt>
                <c:pt idx="32">
                  <c:v>42611.7234538743</c:v>
                </c:pt>
                <c:pt idx="33">
                  <c:v>43698.36523985595</c:v>
                </c:pt>
                <c:pt idx="34">
                  <c:v>44785.0070258376</c:v>
                </c:pt>
                <c:pt idx="35">
                  <c:v>45871.64881181926</c:v>
                </c:pt>
                <c:pt idx="36">
                  <c:v>46958.2905978009</c:v>
                </c:pt>
                <c:pt idx="37">
                  <c:v>48044.93238378255</c:v>
                </c:pt>
                <c:pt idx="38">
                  <c:v>49131.5741697642</c:v>
                </c:pt>
                <c:pt idx="39">
                  <c:v>50218.21595574584</c:v>
                </c:pt>
                <c:pt idx="40">
                  <c:v>51304.85774172751</c:v>
                </c:pt>
                <c:pt idx="41">
                  <c:v>52391.49952770916</c:v>
                </c:pt>
                <c:pt idx="42">
                  <c:v>53478.1413136908</c:v>
                </c:pt>
                <c:pt idx="43">
                  <c:v>54564.78309967245</c:v>
                </c:pt>
                <c:pt idx="44">
                  <c:v>55651.4248856541</c:v>
                </c:pt>
                <c:pt idx="45">
                  <c:v>56738.06667163575</c:v>
                </c:pt>
                <c:pt idx="46">
                  <c:v>57824.7084576174</c:v>
                </c:pt>
                <c:pt idx="47">
                  <c:v>58911.35024359905</c:v>
                </c:pt>
                <c:pt idx="48">
                  <c:v>59997.9920295807</c:v>
                </c:pt>
                <c:pt idx="49">
                  <c:v>61084.63381556235</c:v>
                </c:pt>
                <c:pt idx="50">
                  <c:v>62171.275601544</c:v>
                </c:pt>
                <c:pt idx="51">
                  <c:v>63257.91738752565</c:v>
                </c:pt>
                <c:pt idx="52">
                  <c:v>64344.5591735073</c:v>
                </c:pt>
                <c:pt idx="53">
                  <c:v>65431.20095948895</c:v>
                </c:pt>
                <c:pt idx="54">
                  <c:v>66517.84274547061</c:v>
                </c:pt>
                <c:pt idx="55">
                  <c:v>67604.48453145224</c:v>
                </c:pt>
                <c:pt idx="56">
                  <c:v>68691.1263174339</c:v>
                </c:pt>
                <c:pt idx="57">
                  <c:v>69777.76810341555</c:v>
                </c:pt>
                <c:pt idx="58">
                  <c:v>70864.40988939721</c:v>
                </c:pt>
                <c:pt idx="59">
                  <c:v>71951.05167537885</c:v>
                </c:pt>
                <c:pt idx="60">
                  <c:v>73254.4794460621</c:v>
                </c:pt>
                <c:pt idx="61">
                  <c:v>74774.69320144695</c:v>
                </c:pt>
                <c:pt idx="62">
                  <c:v>76294.9069568318</c:v>
                </c:pt>
                <c:pt idx="63">
                  <c:v>77815.12071221665</c:v>
                </c:pt>
                <c:pt idx="64">
                  <c:v>79335.33446760148</c:v>
                </c:pt>
                <c:pt idx="65">
                  <c:v>80855.54822298634</c:v>
                </c:pt>
                <c:pt idx="66">
                  <c:v>82375.76197837119</c:v>
                </c:pt>
                <c:pt idx="67">
                  <c:v>83895.97573375604</c:v>
                </c:pt>
                <c:pt idx="68">
                  <c:v>85416.18948914087</c:v>
                </c:pt>
                <c:pt idx="69">
                  <c:v>86936.40324452573</c:v>
                </c:pt>
                <c:pt idx="70">
                  <c:v>88456.61699991059</c:v>
                </c:pt>
                <c:pt idx="71">
                  <c:v>89976.83075529542</c:v>
                </c:pt>
                <c:pt idx="72">
                  <c:v>91497.04451068027</c:v>
                </c:pt>
                <c:pt idx="73">
                  <c:v>93017.2582660651</c:v>
                </c:pt>
                <c:pt idx="74">
                  <c:v>94537.47202144995</c:v>
                </c:pt>
                <c:pt idx="75">
                  <c:v>96057.6857768348</c:v>
                </c:pt>
                <c:pt idx="76">
                  <c:v>97577.89953221964</c:v>
                </c:pt>
                <c:pt idx="77">
                  <c:v>99098.11328760454</c:v>
                </c:pt>
                <c:pt idx="78">
                  <c:v>100618.3270429894</c:v>
                </c:pt>
                <c:pt idx="79">
                  <c:v>102138.5407983742</c:v>
                </c:pt>
                <c:pt idx="80">
                  <c:v>103658.7545537591</c:v>
                </c:pt>
                <c:pt idx="81">
                  <c:v>105178.9683091439</c:v>
                </c:pt>
                <c:pt idx="82">
                  <c:v>116791.3367756728</c:v>
                </c:pt>
                <c:pt idx="83">
                  <c:v>128403.7052422017</c:v>
                </c:pt>
                <c:pt idx="84">
                  <c:v>140016.0737087305</c:v>
                </c:pt>
                <c:pt idx="85">
                  <c:v>151628.4421752594</c:v>
                </c:pt>
                <c:pt idx="86">
                  <c:v>163240.8106417883</c:v>
                </c:pt>
                <c:pt idx="87">
                  <c:v>174853.1791083171</c:v>
                </c:pt>
                <c:pt idx="88">
                  <c:v>186465.547574846</c:v>
                </c:pt>
                <c:pt idx="89">
                  <c:v>198077.9160413749</c:v>
                </c:pt>
                <c:pt idx="90">
                  <c:v>209690.2845079037</c:v>
                </c:pt>
                <c:pt idx="91">
                  <c:v>221302.6529744326</c:v>
                </c:pt>
                <c:pt idx="92">
                  <c:v>232915.0214409615</c:v>
                </c:pt>
                <c:pt idx="93">
                  <c:v>244527.3899074903</c:v>
                </c:pt>
                <c:pt idx="94">
                  <c:v>256139.7583740192</c:v>
                </c:pt>
                <c:pt idx="95">
                  <c:v>267752.1268405481</c:v>
                </c:pt>
                <c:pt idx="96">
                  <c:v>277531.9278405481</c:v>
                </c:pt>
                <c:pt idx="97">
                  <c:v>287311.7288405481</c:v>
                </c:pt>
                <c:pt idx="98">
                  <c:v>297091.5298405481</c:v>
                </c:pt>
                <c:pt idx="99">
                  <c:v>306871.330840548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23416"/>
        <c:axId val="1904944808"/>
      </c:lineChart>
      <c:catAx>
        <c:axId val="211622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4944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04944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234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0.096532517345668</c:v>
                </c:pt>
                <c:pt idx="2" formatCode="0.0%">
                  <c:v>0.096532517345668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0.0572603184486746</c:v>
                </c:pt>
                <c:pt idx="2" formatCode="0.0%">
                  <c:v>0.0572603184486746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0.10815217221135</c:v>
                </c:pt>
                <c:pt idx="2" formatCode="0.0%">
                  <c:v>0.0937418298655808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0.0506963307240704</c:v>
                </c:pt>
                <c:pt idx="2" formatCode="0.0%">
                  <c:v>0.0492552964894935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-0.00403727773158334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0.0367994786662404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0.0501308175316143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0.0236068001283792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0.0218078284362229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0.285761638494424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0.647125394057997</c:v>
                </c:pt>
                <c:pt idx="2" formatCode="0.0%">
                  <c:v>0.183531764600681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4451240"/>
        <c:axId val="1945000680"/>
      </c:barChart>
      <c:catAx>
        <c:axId val="194445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500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500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445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0.0922673219178082</c:v>
                </c:pt>
                <c:pt idx="2" formatCode="0.0%">
                  <c:v>0.0922673219178082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0.000661026186556992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0.0101141953807682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0.566234719800747</c:v>
                </c:pt>
                <c:pt idx="2" formatCode="0.0%">
                  <c:v>0.267930681653697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0012024"/>
        <c:axId val="-1979932008"/>
      </c:barChart>
      <c:catAx>
        <c:axId val="-198001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993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93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0012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0.987414405633737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0.183032624811819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0.0218050123673287</c:v>
                </c:pt>
                <c:pt idx="1">
                  <c:v>0.0218050123673287</c:v>
                </c:pt>
                <c:pt idx="2">
                  <c:v>0.0218050123673287</c:v>
                </c:pt>
                <c:pt idx="3">
                  <c:v>0.0218050123673287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0.0941276971358056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0.0244807039317089</c:v>
                </c:pt>
                <c:pt idx="1">
                  <c:v>0.0146917519345346</c:v>
                </c:pt>
                <c:pt idx="2">
                  <c:v>0.0195862279331217</c:v>
                </c:pt>
                <c:pt idx="3">
                  <c:v>0.0244807039317089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0.10051472839696</c:v>
                </c:pt>
                <c:pt idx="1">
                  <c:v>0.10051472839696</c:v>
                </c:pt>
                <c:pt idx="2">
                  <c:v>0.10051472839696</c:v>
                </c:pt>
                <c:pt idx="3">
                  <c:v>0.10051472839696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-0.108864774237924</c:v>
                </c:pt>
                <c:pt idx="1">
                  <c:v>-0.0741362970845853</c:v>
                </c:pt>
                <c:pt idx="2">
                  <c:v>-0.0697516730834215</c:v>
                </c:pt>
                <c:pt idx="3">
                  <c:v>1.333976916570087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2417160"/>
        <c:axId val="1982653304"/>
      </c:barChart>
      <c:catAx>
        <c:axId val="1982417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653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8265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41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0.293397998617906</c:v>
                </c:pt>
                <c:pt idx="1">
                  <c:v>0.0399353347154271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0.324852571062228</c:v>
                </c:pt>
                <c:pt idx="1">
                  <c:v>0.0442167166090048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-1.505913360228976</c:v>
                </c:pt>
                <c:pt idx="1">
                  <c:v>-1.505913360228976</c:v>
                </c:pt>
                <c:pt idx="2">
                  <c:v>-1.505913360228976</c:v>
                </c:pt>
                <c:pt idx="3">
                  <c:v>-1.505913360228976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852040"/>
        <c:axId val="1789855352"/>
      </c:barChart>
      <c:catAx>
        <c:axId val="1789852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55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985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5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0.0191456159402242</c:v>
                </c:pt>
                <c:pt idx="1">
                  <c:v>0.0191456159402242</c:v>
                </c:pt>
                <c:pt idx="2">
                  <c:v>0.0371650191780822</c:v>
                </c:pt>
                <c:pt idx="3">
                  <c:v>0.0371650191780822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0.00982336650250995</c:v>
                </c:pt>
                <c:pt idx="1">
                  <c:v>0.00946447865449725</c:v>
                </c:pt>
                <c:pt idx="2">
                  <c:v>0.0043378553411248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0.577161084519094</c:v>
                </c:pt>
                <c:pt idx="1">
                  <c:v>0.556075024101129</c:v>
                </c:pt>
                <c:pt idx="2">
                  <c:v>0.254865915114827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0.0858204384595957</c:v>
                </c:pt>
                <c:pt idx="1">
                  <c:v>0.0826850660323936</c:v>
                </c:pt>
                <c:pt idx="2">
                  <c:v>0.0378970536480044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0.0101438747989135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0.0327880825597799</c:v>
                </c:pt>
                <c:pt idx="1">
                  <c:v>0.0327880825597799</c:v>
                </c:pt>
                <c:pt idx="2">
                  <c:v>0.0327880825597799</c:v>
                </c:pt>
                <c:pt idx="3">
                  <c:v>0.0327880825597799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0.246017377633727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0.0248783876146605</c:v>
                </c:pt>
                <c:pt idx="1">
                  <c:v>0.0149304162325317</c:v>
                </c:pt>
                <c:pt idx="2">
                  <c:v>0.0199044019235961</c:v>
                </c:pt>
                <c:pt idx="3">
                  <c:v>0.0248783876146605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0.207655562691747</c:v>
                </c:pt>
                <c:pt idx="1">
                  <c:v>0.207655562691747</c:v>
                </c:pt>
                <c:pt idx="2">
                  <c:v>0.207655562691747</c:v>
                </c:pt>
                <c:pt idx="3">
                  <c:v>0.207655562691747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0.346078433712801</c:v>
                </c:pt>
                <c:pt idx="3">
                  <c:v>0.330668525625215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39432"/>
        <c:axId val="1789725784"/>
      </c:barChart>
      <c:catAx>
        <c:axId val="1789739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25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9725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3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0.0656421117950542</c:v>
                </c:pt>
                <c:pt idx="1">
                  <c:v>0.0656421117950542</c:v>
                </c:pt>
                <c:pt idx="2">
                  <c:v>0.127422922896282</c:v>
                </c:pt>
                <c:pt idx="3">
                  <c:v>0.127422922896282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0.257420046255115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0.165374522912146</c:v>
                </c:pt>
                <c:pt idx="1">
                  <c:v>0.0636667508825527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0.270737411368532</c:v>
                </c:pt>
                <c:pt idx="1">
                  <c:v>0.104229908093791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0.142255079582688</c:v>
                </c:pt>
                <c:pt idx="1">
                  <c:v>0.0547661063752858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-0.0161491109263334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0.0367994786662404</c:v>
                </c:pt>
                <c:pt idx="1">
                  <c:v>0.0367994786662404</c:v>
                </c:pt>
                <c:pt idx="2">
                  <c:v>0.0367994786662404</c:v>
                </c:pt>
                <c:pt idx="3">
                  <c:v>0.0367994786662404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0.200523270126457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0.0277710396710252</c:v>
                </c:pt>
                <c:pt idx="1">
                  <c:v>0.0166664008906357</c:v>
                </c:pt>
                <c:pt idx="2">
                  <c:v>0.0222187202808305</c:v>
                </c:pt>
                <c:pt idx="3">
                  <c:v>0.0277710396710252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0.285761638494424</c:v>
                </c:pt>
                <c:pt idx="1">
                  <c:v>0.285761638494424</c:v>
                </c:pt>
                <c:pt idx="2">
                  <c:v>0.285761638494424</c:v>
                </c:pt>
                <c:pt idx="3">
                  <c:v>0.285761638494424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0.299605871366682</c:v>
                </c:pt>
                <c:pt idx="2">
                  <c:v>0.429634871464392</c:v>
                </c:pt>
                <c:pt idx="3">
                  <c:v>0.00488631557165031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616392"/>
        <c:axId val="1789608680"/>
      </c:barChart>
      <c:catAx>
        <c:axId val="1789616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08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960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1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0.0294594196494329</c:v>
                </c:pt>
                <c:pt idx="2">
                  <c:v>0.0294594196494329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0.00441891294741494</c:v>
                </c:pt>
                <c:pt idx="2">
                  <c:v>0.00428827224370411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0.00441891294741494</c:v>
                </c:pt>
                <c:pt idx="2">
                  <c:v>0.00428827224370411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0.0147297098247165</c:v>
                </c:pt>
                <c:pt idx="2">
                  <c:v>0.014294240812347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0.0132567388422448</c:v>
                </c:pt>
                <c:pt idx="2">
                  <c:v>0.0128648167311123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0.00257769921932538</c:v>
                </c:pt>
                <c:pt idx="2">
                  <c:v>0.00250149214216073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0.0184121372808956</c:v>
                </c:pt>
                <c:pt idx="2">
                  <c:v>0.0192558584923613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0.0159080866106938</c:v>
                </c:pt>
                <c:pt idx="2">
                  <c:v>0.0160256632440335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0.0307114449845338</c:v>
                </c:pt>
                <c:pt idx="2">
                  <c:v>0.0307114449845338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0.0212107821475917</c:v>
                </c:pt>
                <c:pt idx="2">
                  <c:v>0.0212107821475917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0.155545735749006</c:v>
                </c:pt>
                <c:pt idx="2">
                  <c:v>0.155545735749006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0.212107821475917</c:v>
                </c:pt>
                <c:pt idx="2">
                  <c:v>0.212107821475917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0.0945647370746796</c:v>
                </c:pt>
                <c:pt idx="2">
                  <c:v>0.0951238792865619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0.0141405214317278</c:v>
                </c:pt>
                <c:pt idx="2">
                  <c:v>0.0141405214317278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0.297834732655767</c:v>
                </c:pt>
                <c:pt idx="2">
                  <c:v>0.297834732655767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0.070702607158639</c:v>
                </c:pt>
                <c:pt idx="2">
                  <c:v>0.070702607158639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301752"/>
        <c:axId val="1789289992"/>
      </c:barChart>
      <c:catAx>
        <c:axId val="178930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8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28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30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1561.4803991998731</v>
      </c>
      <c r="S7" s="221">
        <f>IF($B$81=0,0,(SUMIF($N$6:$N$28,$U7,L$6:L$28)+SUMIF($N$91:$N$118,$U7,L$91:L$118))*$I$83*Poor!$B$81/$B$81)</f>
        <v>1561.4803991998731</v>
      </c>
      <c r="T7" s="221">
        <f>IF($B$81=0,0,(SUMIF($N$6:$N$28,$U7,M$6:M$28)+SUMIF($N$91:$N$118,$U7,M$91:M$118))*$I$83*Poor!$B$81/$B$81)</f>
        <v>1926.8934789742825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1137.9999999999998</v>
      </c>
      <c r="S8" s="221">
        <f>IF($B$81=0,0,(SUMIF($N$6:$N$28,$U8,L$6:L$28)+SUMIF($N$91:$N$118,$U8,L$91:L$118))*$I$83*Poor!$B$81/$B$81)</f>
        <v>1137.9999999999998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0.88019399585371871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0.29339799861790622</v>
      </c>
      <c r="AB9" s="125">
        <f>IF($Y9=0,0,AC9/$Y9)</f>
        <v>0.11980600414628129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3.9935334715427095E-2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</v>
      </c>
      <c r="H10" s="24">
        <f t="shared" si="1"/>
        <v>1</v>
      </c>
      <c r="I10" s="22">
        <f t="shared" si="2"/>
        <v>9.2267321917808204E-2</v>
      </c>
      <c r="J10" s="24">
        <f t="shared" si="3"/>
        <v>9.2267321917808204E-2</v>
      </c>
      <c r="K10" s="22">
        <f t="shared" si="4"/>
        <v>9.2267321917808204E-2</v>
      </c>
      <c r="L10" s="22">
        <f t="shared" si="5"/>
        <v>9.2267321917808204E-2</v>
      </c>
      <c r="M10" s="223">
        <f t="shared" si="6"/>
        <v>9.2267321917808204E-2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0.36906928767123282</v>
      </c>
      <c r="Z10" s="125">
        <f>IF($Y10=0,0,AA10/$Y10)</f>
        <v>0.88019399585371871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0.32485257106222803</v>
      </c>
      <c r="AB10" s="125">
        <f>IF($Y10=0,0,AC10/$Y10)</f>
        <v>0.11980600414628123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4.421671660900478E-2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9.2267321917808204E-2</v>
      </c>
      <c r="AJ10" s="120">
        <f t="shared" si="14"/>
        <v>0.18453464383561641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1429.9444455892944</v>
      </c>
      <c r="S12" s="221">
        <f>IF($B$81=0,0,(SUMIF($N$6:$N$28,$U12,L$6:L$28)+SUMIF($N$91:$N$118,$U12,L$91:L$118))*$I$83*Poor!$B$81/$B$81)</f>
        <v>1429.9444455892944</v>
      </c>
      <c r="T12" s="221">
        <f>IF($B$81=0,0,(SUMIF($N$6:$N$28,$U12,M$6:M$28)+SUMIF($N$91:$N$118,$U12,M$91:M$118))*$I$83*Poor!$B$81/$B$81)</f>
        <v>2253.4721022092517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8333.1103502765345</v>
      </c>
      <c r="S13" s="221">
        <f>IF($B$81=0,0,(SUMIF($N$6:$N$28,$U13,L$6:L$28)+SUMIF($N$91:$N$118,$U13,L$91:L$118))*$I$83*Poor!$B$81/$B$81)</f>
        <v>8333.1103502765345</v>
      </c>
      <c r="T13" s="221">
        <f>IF($B$81=0,0,(SUMIF($N$6:$N$28,$U13,M$6:M$28)+SUMIF($N$91:$N$118,$U13,M$91:M$118))*$I$83*Poor!$B$81/$B$81)</f>
        <v>8333.1103502765345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6.6102618655699186E-4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6.6102618655699186E-4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1.0114195380768182E-2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1.0114195380768182E-2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692.73307796457379</v>
      </c>
      <c r="S18" s="221">
        <f>IF($B$81=0,0,(SUMIF($N$6:$N$28,$U18,L$6:L$28)+SUMIF($N$91:$N$118,$U18,L$91:L$118))*$I$83*Poor!$B$81/$B$81)</f>
        <v>692.73307796457379</v>
      </c>
      <c r="T18" s="221">
        <f>IF($B$81=0,0,(SUMIF($N$6:$N$28,$U18,M$6:M$28)+SUMIF($N$91:$N$118,$U18,M$91:M$118))*$I$83*Poor!$B$81/$B$81)</f>
        <v>692.73307796457379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45.762444034764293</v>
      </c>
      <c r="S19" s="221">
        <f>IF($B$81=0,0,(SUMIF($N$6:$N$28,$U19,L$6:L$28)+SUMIF($N$91:$N$118,$U19,L$91:L$118))*$I$83*Poor!$B$81/$B$81)</f>
        <v>45.762444034764293</v>
      </c>
      <c r="T19" s="221">
        <f>IF($B$81=0,0,(SUMIF($N$6:$N$28,$U19,M$6:M$28)+SUMIF($N$91:$N$118,$U19,M$91:M$118))*$I$83*Poor!$B$81/$B$81)</f>
        <v>45.762444034764293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20220</v>
      </c>
      <c r="S20" s="221">
        <f>IF($B$81=0,0,(SUMIF($N$6:$N$28,$U20,L$6:L$28)+SUMIF($N$91:$N$118,$U20,L$91:L$118))*$I$83*Poor!$B$81/$B$81)</f>
        <v>20220</v>
      </c>
      <c r="T20" s="221">
        <f>IF($B$81=0,0,(SUMIF($N$6:$N$28,$U20,M$6:M$28)+SUMIF($N$91:$N$118,$U20,M$91:M$118))*$I$83*Poor!$B$81/$B$81)</f>
        <v>20220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33421.030717065041</v>
      </c>
      <c r="S23" s="179">
        <f>SUM(S7:S22)</f>
        <v>33421.030717065041</v>
      </c>
      <c r="T23" s="179">
        <f>SUM(T7:T22)</f>
        <v>33471.97145345941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27014.536414639457</v>
      </c>
      <c r="S24" s="41">
        <f>IF($B$81=0,0,(SUM(($B$70*$H$70))+((1-$D$29)*$I$83))*Poor!$B$81/$B$81)</f>
        <v>27014.536414639457</v>
      </c>
      <c r="T24" s="41">
        <f>IF($B$81=0,0,(SUM(($B$70*$H$70))+((1-$D$29)*$I$83))*Poor!$B$81/$B$81)</f>
        <v>27014.536414639457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44193.203081306121</v>
      </c>
      <c r="S25" s="41">
        <f>IF($B$81=0,0,(SUM(($B$70*$H$70),($B$71*$H$71))+((1-$D$29)*$I$83))*Poor!$B$81/$B$81)</f>
        <v>44193.203081306121</v>
      </c>
      <c r="T25" s="41">
        <f>IF($B$81=0,0,(SUM(($B$70*$H$70),($B$71*$H$71))+((1-$D$29)*$I$83))*Poor!$B$81/$B$81)</f>
        <v>44193.203081306121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71937.203081306128</v>
      </c>
      <c r="S26" s="41">
        <f>IF($B$81=0,0,(SUM(($B$70*$H$70),($B$71*$H$71),($B$72*$H$72))+((1-$D$29)*$I$83))*Poor!$B$81/$B$81)</f>
        <v>71937.203081306128</v>
      </c>
      <c r="T26" s="41">
        <f>IF($B$81=0,0,(SUM(($B$70*$H$70),($B$71*$H$71),($B$72*$H$72))+((1-$D$29)*$I$83))*Poor!$B$81/$B$81)</f>
        <v>71937.203081306128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1.1002234048317345</v>
      </c>
      <c r="J30" s="230">
        <f>IF(I$32&lt;=1,I30,1-SUM(J6:J29))</f>
        <v>0.26793068165369749</v>
      </c>
      <c r="K30" s="22">
        <f t="shared" si="4"/>
        <v>0.56623471980074724</v>
      </c>
      <c r="L30" s="22">
        <f>IF(L124=L119,0,IF(K30="",0,(L119-L124)/(B119-B124)*K30))</f>
        <v>0.56623471980074724</v>
      </c>
      <c r="M30" s="175">
        <f t="shared" si="6"/>
        <v>0.26793068165369749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1.07172272661479</v>
      </c>
      <c r="Z30" s="122">
        <f>IF($Y30=0,0,AA30/($Y$30))</f>
        <v>-1.4051333640984243</v>
      </c>
      <c r="AA30" s="187">
        <f>IF(AA79*4/$I$83+SUM(AA6:AA29)&lt;1,AA79*4/$I$83,1-SUM(AA6:AA29))</f>
        <v>-1.5059133602289756</v>
      </c>
      <c r="AB30" s="122">
        <f>IF($Y30=0,0,AC30/($Y$30))</f>
        <v>-1.4051333640984243</v>
      </c>
      <c r="AC30" s="187">
        <f>IF(AC79*4/$I$83+SUM(AC6:AC29)&lt;1,AC79*4/$I$83,1-SUM(AC6:AC29))</f>
        <v>-1.5059133602289756</v>
      </c>
      <c r="AD30" s="122">
        <f>IF($Y30=0,0,AE30/($Y$30))</f>
        <v>-1.4051333640984243</v>
      </c>
      <c r="AE30" s="187">
        <f>IF(AE79*4/$I$83+SUM(AE6:AE29)&lt;1,AE79*4/$I$83,1-SUM(AE6:AE29))</f>
        <v>-1.5059133602289756</v>
      </c>
      <c r="AF30" s="122">
        <f>IF($Y30=0,0,AG30/($Y$30))</f>
        <v>-1.4051333640984243</v>
      </c>
      <c r="AG30" s="187">
        <f>IF(AG79*4/$I$83+SUM(AG6:AG29)&lt;1,AG79*4/$I$83,1-SUM(AG6:AG29))</f>
        <v>-1.5059133602289756</v>
      </c>
      <c r="AH30" s="123">
        <f t="shared" si="12"/>
        <v>-5.6205334563936971</v>
      </c>
      <c r="AI30" s="183">
        <f t="shared" si="13"/>
        <v>-1.5059133602289756</v>
      </c>
      <c r="AJ30" s="120">
        <f t="shared" si="14"/>
        <v>-1.5059133602289756</v>
      </c>
      <c r="AK30" s="119">
        <f t="shared" si="15"/>
        <v>-1.5059133602289756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-0.14136400916948366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10772.17236424108</v>
      </c>
      <c r="S31" s="233">
        <f t="shared" si="24"/>
        <v>10772.17236424108</v>
      </c>
      <c r="T31" s="233">
        <f>IF(T25&gt;T$23,T25-T$23,0)</f>
        <v>10721.231627846711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1.5059133602289756</v>
      </c>
      <c r="AB31" s="131"/>
      <c r="AC31" s="133">
        <f>1-AC32+IF($Y32&lt;0,$Y32/4,0)</f>
        <v>2.0130149944003692</v>
      </c>
      <c r="AD31" s="134"/>
      <c r="AE31" s="133">
        <f>1-AE32+IF($Y32&lt;0,$Y32/4,0)</f>
        <v>2.1373851977795955</v>
      </c>
      <c r="AF31" s="134"/>
      <c r="AG31" s="133">
        <f>1-AG32+IF($Y32&lt;0,$Y32/4,0)</f>
        <v>2.1396454441058719</v>
      </c>
      <c r="AH31" s="123"/>
      <c r="AI31" s="182">
        <f>SUM(AA31,AC31,AE31,AG31)/4</f>
        <v>1.9489897491287032</v>
      </c>
      <c r="AJ31" s="135">
        <f t="shared" si="14"/>
        <v>1.7594641773146724</v>
      </c>
      <c r="AK31" s="136">
        <f t="shared" si="15"/>
        <v>2.1385153209427337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1.826700020290662</v>
      </c>
      <c r="J32" s="17"/>
      <c r="L32" s="22">
        <f>SUM(L6:L30)</f>
        <v>1.1413640091694837</v>
      </c>
      <c r="M32" s="23"/>
      <c r="N32" s="56"/>
      <c r="O32" s="2"/>
      <c r="P32" s="22"/>
      <c r="Q32" s="233" t="s">
        <v>143</v>
      </c>
      <c r="R32" s="233">
        <f t="shared" si="24"/>
        <v>38516.172364241087</v>
      </c>
      <c r="S32" s="233">
        <f t="shared" si="24"/>
        <v>38516.172364241087</v>
      </c>
      <c r="T32" s="233">
        <f t="shared" si="24"/>
        <v>38465.231627846719</v>
      </c>
      <c r="V32" s="56"/>
      <c r="W32" s="110"/>
      <c r="X32" s="118"/>
      <c r="Y32" s="115">
        <f>SUM(Y6:Y31)</f>
        <v>3.2994171710158802</v>
      </c>
      <c r="Z32" s="137"/>
      <c r="AA32" s="138">
        <f>SUM(AA6:AA30)</f>
        <v>-0.50591336022897559</v>
      </c>
      <c r="AB32" s="137"/>
      <c r="AC32" s="139">
        <f>SUM(AC6:AC30)</f>
        <v>-1.0130149944003692</v>
      </c>
      <c r="AD32" s="137"/>
      <c r="AE32" s="139">
        <f>SUM(AE6:AE30)</f>
        <v>-1.1373851977795955</v>
      </c>
      <c r="AF32" s="137"/>
      <c r="AG32" s="139">
        <f>SUM(AG6:AG30)</f>
        <v>-1.1396454441058719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0.12754921446097819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10721.231627846717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0.88019399585371871</v>
      </c>
      <c r="AA40" s="147">
        <f t="shared" si="40"/>
        <v>0</v>
      </c>
      <c r="AB40" s="122">
        <f>AB9</f>
        <v>0.11980600414628129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3.3514310610630739E-2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4.6249748642670421E-3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2175</v>
      </c>
      <c r="J48" s="38">
        <f t="shared" si="32"/>
        <v>2175</v>
      </c>
      <c r="K48" s="40">
        <f t="shared" si="33"/>
        <v>4.4909176218245188E-2</v>
      </c>
      <c r="L48" s="22">
        <f t="shared" si="34"/>
        <v>4.4909176218245188E-2</v>
      </c>
      <c r="M48" s="24">
        <f t="shared" si="35"/>
        <v>7.2893625578121859E-2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543.75</v>
      </c>
      <c r="AB48" s="156">
        <f>Poor!AB48</f>
        <v>0.25</v>
      </c>
      <c r="AC48" s="147">
        <f t="shared" si="41"/>
        <v>543.75</v>
      </c>
      <c r="AD48" s="156">
        <f>Poor!AD48</f>
        <v>0.25</v>
      </c>
      <c r="AE48" s="147">
        <f t="shared" si="42"/>
        <v>543.75</v>
      </c>
      <c r="AF48" s="122">
        <f t="shared" si="29"/>
        <v>0.25</v>
      </c>
      <c r="AG48" s="147">
        <f t="shared" si="36"/>
        <v>543.75</v>
      </c>
      <c r="AH48" s="123">
        <f t="shared" si="37"/>
        <v>1</v>
      </c>
      <c r="AI48" s="112">
        <f t="shared" si="37"/>
        <v>2175</v>
      </c>
      <c r="AJ48" s="148">
        <f t="shared" si="38"/>
        <v>1087.5</v>
      </c>
      <c r="AK48" s="147">
        <f t="shared" si="39"/>
        <v>1087.5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900</v>
      </c>
      <c r="J49" s="38">
        <f t="shared" si="32"/>
        <v>900</v>
      </c>
      <c r="K49" s="40">
        <f t="shared" si="33"/>
        <v>3.0162879549567666E-2</v>
      </c>
      <c r="L49" s="22">
        <f t="shared" si="34"/>
        <v>3.0162879549567666E-2</v>
      </c>
      <c r="M49" s="24">
        <f t="shared" si="35"/>
        <v>3.0162879549567666E-2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225</v>
      </c>
      <c r="AB49" s="156">
        <f>Poor!AB49</f>
        <v>0.25</v>
      </c>
      <c r="AC49" s="147">
        <f t="shared" si="41"/>
        <v>225</v>
      </c>
      <c r="AD49" s="156">
        <f>Poor!AD49</f>
        <v>0.25</v>
      </c>
      <c r="AE49" s="147">
        <f t="shared" si="42"/>
        <v>225</v>
      </c>
      <c r="AF49" s="122">
        <f t="shared" si="29"/>
        <v>0.25</v>
      </c>
      <c r="AG49" s="147">
        <f t="shared" si="36"/>
        <v>225</v>
      </c>
      <c r="AH49" s="123">
        <f t="shared" si="37"/>
        <v>1</v>
      </c>
      <c r="AI49" s="112">
        <f t="shared" si="37"/>
        <v>900</v>
      </c>
      <c r="AJ49" s="148">
        <f t="shared" si="38"/>
        <v>450</v>
      </c>
      <c r="AK49" s="147">
        <f t="shared" si="39"/>
        <v>450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1440</v>
      </c>
      <c r="J50" s="38">
        <f t="shared" si="32"/>
        <v>1440</v>
      </c>
      <c r="K50" s="40">
        <f t="shared" si="33"/>
        <v>4.8260607279308268E-2</v>
      </c>
      <c r="L50" s="22">
        <f t="shared" si="34"/>
        <v>4.8260607279308268E-2</v>
      </c>
      <c r="M50" s="24">
        <f t="shared" si="35"/>
        <v>4.8260607279308268E-2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360</v>
      </c>
      <c r="AB50" s="156">
        <f>Poor!AB55</f>
        <v>0.25</v>
      </c>
      <c r="AC50" s="147">
        <f t="shared" si="41"/>
        <v>360</v>
      </c>
      <c r="AD50" s="156">
        <f>Poor!AD55</f>
        <v>0.25</v>
      </c>
      <c r="AE50" s="147">
        <f t="shared" si="42"/>
        <v>360</v>
      </c>
      <c r="AF50" s="122">
        <f t="shared" si="29"/>
        <v>0.25</v>
      </c>
      <c r="AG50" s="147">
        <f t="shared" si="36"/>
        <v>360</v>
      </c>
      <c r="AH50" s="123">
        <f t="shared" si="37"/>
        <v>1</v>
      </c>
      <c r="AI50" s="112">
        <f t="shared" si="37"/>
        <v>1440</v>
      </c>
      <c r="AJ50" s="148">
        <f t="shared" si="38"/>
        <v>720</v>
      </c>
      <c r="AK50" s="147">
        <f t="shared" si="39"/>
        <v>720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4800</v>
      </c>
      <c r="J51" s="38">
        <f t="shared" si="32"/>
        <v>4800</v>
      </c>
      <c r="K51" s="40">
        <f t="shared" si="33"/>
        <v>0.16086869093102754</v>
      </c>
      <c r="L51" s="22">
        <f t="shared" si="34"/>
        <v>0.16086869093102754</v>
      </c>
      <c r="M51" s="24">
        <f t="shared" si="35"/>
        <v>0.16086869093102754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1200</v>
      </c>
      <c r="AB51" s="156">
        <f>Poor!AB56</f>
        <v>0.25</v>
      </c>
      <c r="AC51" s="147">
        <f t="shared" si="41"/>
        <v>1200</v>
      </c>
      <c r="AD51" s="156">
        <f>Poor!AD56</f>
        <v>0.25</v>
      </c>
      <c r="AE51" s="147">
        <f t="shared" si="42"/>
        <v>1200</v>
      </c>
      <c r="AF51" s="122">
        <f t="shared" si="29"/>
        <v>0.25</v>
      </c>
      <c r="AG51" s="147">
        <f t="shared" si="36"/>
        <v>1200</v>
      </c>
      <c r="AH51" s="123">
        <f t="shared" si="37"/>
        <v>1</v>
      </c>
      <c r="AI51" s="112">
        <f t="shared" si="37"/>
        <v>4800</v>
      </c>
      <c r="AJ51" s="148">
        <f t="shared" si="38"/>
        <v>2400</v>
      </c>
      <c r="AK51" s="147">
        <f t="shared" si="39"/>
        <v>2400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20220</v>
      </c>
      <c r="J56" s="38">
        <f t="shared" si="32"/>
        <v>20220</v>
      </c>
      <c r="K56" s="40">
        <f t="shared" si="33"/>
        <v>0.67765936054695353</v>
      </c>
      <c r="L56" s="22">
        <f t="shared" si="34"/>
        <v>0.67765936054695353</v>
      </c>
      <c r="M56" s="24">
        <f t="shared" si="35"/>
        <v>0.67765936054695353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29535</v>
      </c>
      <c r="J65" s="39">
        <f>SUM(J37:J64)</f>
        <v>29535</v>
      </c>
      <c r="K65" s="40">
        <f>SUM(K37:K64)</f>
        <v>1</v>
      </c>
      <c r="L65" s="22">
        <f>SUM(L37:L64)</f>
        <v>1</v>
      </c>
      <c r="M65" s="24">
        <f>SUM(M37:M64)</f>
        <v>0.9898451638849789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2328.75</v>
      </c>
      <c r="AB65" s="137"/>
      <c r="AC65" s="153">
        <f>SUM(AC37:AC64)</f>
        <v>2328.75</v>
      </c>
      <c r="AD65" s="137"/>
      <c r="AE65" s="153">
        <f>SUM(AE37:AE64)</f>
        <v>2328.75</v>
      </c>
      <c r="AF65" s="137"/>
      <c r="AG65" s="153">
        <f>SUM(AG37:AG64)</f>
        <v>2328.75</v>
      </c>
      <c r="AH65" s="137"/>
      <c r="AI65" s="153">
        <f>SUM(AI37:AI64)</f>
        <v>9315</v>
      </c>
      <c r="AJ65" s="153">
        <f>SUM(AJ37:AJ64)</f>
        <v>4657.5</v>
      </c>
      <c r="AK65" s="153">
        <f>SUM(AK37:AK64)</f>
        <v>4657.5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20998.795168409193</v>
      </c>
      <c r="J70" s="51">
        <f t="shared" ref="J70:J77" si="44">J124*I$83</f>
        <v>20998.795168409193</v>
      </c>
      <c r="K70" s="40">
        <f>B70/B$76</f>
        <v>0.70376014372307771</v>
      </c>
      <c r="L70" s="22">
        <f t="shared" ref="L70:L74" si="45">(L124*G$37*F$9/F$7)/B$130</f>
        <v>0.7037601437230776</v>
      </c>
      <c r="M70" s="24">
        <f>J70/B$76</f>
        <v>0.70376014372307771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5249.6987921022983</v>
      </c>
      <c r="AB70" s="156">
        <f>Poor!AB70</f>
        <v>0.25</v>
      </c>
      <c r="AC70" s="147">
        <f>$J70*AB70</f>
        <v>5249.6987921022983</v>
      </c>
      <c r="AD70" s="156">
        <f>Poor!AD70</f>
        <v>0.25</v>
      </c>
      <c r="AE70" s="147">
        <f>$J70*AD70</f>
        <v>5249.6987921022983</v>
      </c>
      <c r="AF70" s="156">
        <f>Poor!AF70</f>
        <v>0.25</v>
      </c>
      <c r="AG70" s="147">
        <f>$J70*AF70</f>
        <v>5249.6987921022983</v>
      </c>
      <c r="AH70" s="155">
        <f>SUM(Z70,AB70,AD70,AF70)</f>
        <v>1</v>
      </c>
      <c r="AI70" s="147">
        <f>SUM(AA70,AC70,AE70,AG70)</f>
        <v>20998.795168409193</v>
      </c>
      <c r="AJ70" s="148">
        <f>(AA70+AC70)</f>
        <v>10499.397584204597</v>
      </c>
      <c r="AK70" s="147">
        <f>(AE70+AG70)</f>
        <v>10499.397584204597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8536.2048315908087</v>
      </c>
      <c r="J71" s="51">
        <f t="shared" si="44"/>
        <v>8536.2048315908087</v>
      </c>
      <c r="K71" s="40">
        <f t="shared" ref="K71:K72" si="47">B71/B$76</f>
        <v>0.57573117054315526</v>
      </c>
      <c r="L71" s="22">
        <f t="shared" si="45"/>
        <v>0.29623985627692234</v>
      </c>
      <c r="M71" s="24">
        <f t="shared" ref="M71:M72" si="48">J71/B$76</f>
        <v>0.28608502016190124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159.75</v>
      </c>
      <c r="AB73" s="156">
        <f>Poor!AB73</f>
        <v>0.09</v>
      </c>
      <c r="AC73" s="147">
        <f>$H$73*$B$73*AB73</f>
        <v>159.75</v>
      </c>
      <c r="AD73" s="156">
        <f>Poor!AD73</f>
        <v>0.23</v>
      </c>
      <c r="AE73" s="147">
        <f>$H$73*$B$73*AD73</f>
        <v>408.25</v>
      </c>
      <c r="AF73" s="156">
        <f>Poor!AF73</f>
        <v>0.59</v>
      </c>
      <c r="AG73" s="147">
        <f>$H$73*$B$73*AF73</f>
        <v>1047.25</v>
      </c>
      <c r="AH73" s="155">
        <f>SUM(Z73,AB73,AD73,AF73)</f>
        <v>1</v>
      </c>
      <c r="AI73" s="147">
        <f>SUM(AA73,AC73,AE73,AG73)</f>
        <v>1775</v>
      </c>
      <c r="AJ73" s="148">
        <f>(AA73+AC73)</f>
        <v>319.5</v>
      </c>
      <c r="AK73" s="147">
        <f>(AE73+AG73)</f>
        <v>1455.5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8536.2048315908087</v>
      </c>
      <c r="J74" s="51">
        <f t="shared" si="44"/>
        <v>2078.7697927708568</v>
      </c>
      <c r="K74" s="40">
        <f>B74/B$76</f>
        <v>0.14723488931353881</v>
      </c>
      <c r="L74" s="22">
        <f t="shared" si="45"/>
        <v>0.14723488931353881</v>
      </c>
      <c r="M74" s="24">
        <f>J74/B$76</f>
        <v>6.9668536522918989E-2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-2920.9487921022983</v>
      </c>
      <c r="AB74" s="156"/>
      <c r="AC74" s="147">
        <f>AC30*$I$83/4</f>
        <v>-2920.9487921022983</v>
      </c>
      <c r="AD74" s="156"/>
      <c r="AE74" s="147">
        <f>AE30*$I$83/4</f>
        <v>-2920.9487921022983</v>
      </c>
      <c r="AF74" s="156"/>
      <c r="AG74" s="147">
        <f>AG30*$I$83/4</f>
        <v>-2920.9487921022983</v>
      </c>
      <c r="AH74" s="155"/>
      <c r="AI74" s="147">
        <f>SUM(AA74,AC74,AE74,AG74)</f>
        <v>-11683.795168409193</v>
      </c>
      <c r="AJ74" s="148">
        <f>(AA74+AC74)</f>
        <v>-5841.8975842045966</v>
      </c>
      <c r="AK74" s="147">
        <f>(AE74+AG74)</f>
        <v>-5841.8975842045966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29535</v>
      </c>
      <c r="J76" s="51">
        <f t="shared" si="44"/>
        <v>29535</v>
      </c>
      <c r="K76" s="40">
        <f>SUM(K70:K75)</f>
        <v>2.4160351384949807</v>
      </c>
      <c r="L76" s="22">
        <f>SUM(L70:L75)</f>
        <v>1.1472348893135389</v>
      </c>
      <c r="M76" s="24">
        <f>SUM(M70:M75)</f>
        <v>1.0595137004078981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2328.75</v>
      </c>
      <c r="AB76" s="137"/>
      <c r="AC76" s="153">
        <f>AC65</f>
        <v>2328.75</v>
      </c>
      <c r="AD76" s="137"/>
      <c r="AE76" s="153">
        <f>AE65</f>
        <v>2328.75</v>
      </c>
      <c r="AF76" s="137"/>
      <c r="AG76" s="153">
        <f>AG65</f>
        <v>2328.75</v>
      </c>
      <c r="AH76" s="137"/>
      <c r="AI76" s="153">
        <f>SUM(AA76,AC76,AE76,AG76)</f>
        <v>9315</v>
      </c>
      <c r="AJ76" s="154">
        <f>SUM(AA76,AC76)</f>
        <v>4657.5</v>
      </c>
      <c r="AK76" s="154">
        <f>SUM(AE76,AG76)</f>
        <v>4657.5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17178.666666666664</v>
      </c>
      <c r="J77" s="100">
        <f t="shared" si="44"/>
        <v>10721.231627846717</v>
      </c>
      <c r="K77" s="40"/>
      <c r="L77" s="22">
        <f>-(L131*G$37*F$9/F$7)/B$130</f>
        <v>-0.57573117054315515</v>
      </c>
      <c r="M77" s="24">
        <f>-J77/B$76</f>
        <v>-0.35931468690417312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2920.9487921022983</v>
      </c>
      <c r="AB77" s="112"/>
      <c r="AC77" s="111">
        <f>AC31*$I$83/4</f>
        <v>3904.5498045674599</v>
      </c>
      <c r="AD77" s="112"/>
      <c r="AE77" s="111">
        <f>AE31*$I$83/4</f>
        <v>4145.7847951905796</v>
      </c>
      <c r="AF77" s="112"/>
      <c r="AG77" s="111">
        <f>AG31*$I$83/4</f>
        <v>4150.1688878953464</v>
      </c>
      <c r="AH77" s="110"/>
      <c r="AI77" s="154">
        <f>SUM(AA77,AC77,AE77,AG77)</f>
        <v>15121.452279755686</v>
      </c>
      <c r="AJ77" s="153">
        <f>SUM(AA77,AC77)</f>
        <v>6825.4985966697586</v>
      </c>
      <c r="AK77" s="160">
        <f>SUM(AE77,AG77)</f>
        <v>8295.9536830859251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-2920.9487921022983</v>
      </c>
      <c r="AB79" s="112"/>
      <c r="AC79" s="112">
        <f>AA79-AA74+AC65-AC70</f>
        <v>-2920.9487921022983</v>
      </c>
      <c r="AD79" s="112"/>
      <c r="AE79" s="112">
        <f>AC79-AC74+AE65-AE70</f>
        <v>-2920.9487921022983</v>
      </c>
      <c r="AF79" s="112"/>
      <c r="AG79" s="112">
        <f>AE79-AE74+AG65-AG70</f>
        <v>-2920.9487921022983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7758.6104732032263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1939.6526183008066</v>
      </c>
      <c r="AB83" s="112"/>
      <c r="AC83" s="165">
        <f>$I$83*AB82/4</f>
        <v>1939.6526183008066</v>
      </c>
      <c r="AD83" s="112"/>
      <c r="AE83" s="165">
        <f>$I$83*AD82/4</f>
        <v>1939.6526183008066</v>
      </c>
      <c r="AF83" s="112"/>
      <c r="AG83" s="165">
        <f>$I$83*AF82/4</f>
        <v>1939.6526183008066</v>
      </c>
      <c r="AH83" s="165">
        <f>SUM(AA83,AC83,AE83,AG83)</f>
        <v>7758.6104732032263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27014.536414639457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0.12888905860834371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1.7786690087951432E-2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1</v>
      </c>
      <c r="I102" s="22">
        <f t="shared" si="54"/>
        <v>0.28033370247314759</v>
      </c>
      <c r="J102" s="24">
        <f>IF(I$32&lt;=1+I131,I102,L102+J$33*(I102-L102))</f>
        <v>0.28033370247314759</v>
      </c>
      <c r="K102" s="22">
        <f t="shared" si="56"/>
        <v>0.17271133853518059</v>
      </c>
      <c r="L102" s="22">
        <f t="shared" si="57"/>
        <v>0.17271133853518059</v>
      </c>
      <c r="M102" s="227">
        <f t="shared" si="49"/>
        <v>0.28033370247314759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1</v>
      </c>
      <c r="I103" s="22">
        <f t="shared" si="54"/>
        <v>0.11600015274750934</v>
      </c>
      <c r="J103" s="24">
        <f>IF(I$32&lt;=1+I131,I103,L103+J$33*(I103-L103))</f>
        <v>0.11600015274750934</v>
      </c>
      <c r="K103" s="22">
        <f t="shared" si="56"/>
        <v>0.11600015274750934</v>
      </c>
      <c r="L103" s="22">
        <f t="shared" si="57"/>
        <v>0.11600015274750934</v>
      </c>
      <c r="M103" s="227">
        <f t="shared" si="49"/>
        <v>0.11600015274750934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1</v>
      </c>
      <c r="I104" s="22">
        <f t="shared" si="54"/>
        <v>0.18560024439601494</v>
      </c>
      <c r="J104" s="24">
        <f>IF(I$32&lt;=1+I131,I104,L104+J$33*(I104-L104))</f>
        <v>0.18560024439601494</v>
      </c>
      <c r="K104" s="22">
        <f t="shared" si="56"/>
        <v>0.18560024439601494</v>
      </c>
      <c r="L104" s="22">
        <f t="shared" si="57"/>
        <v>0.18560024439601494</v>
      </c>
      <c r="M104" s="227">
        <f t="shared" si="49"/>
        <v>0.18560024439601494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1</v>
      </c>
      <c r="I105" s="22">
        <f t="shared" si="54"/>
        <v>0.61866748132004978</v>
      </c>
      <c r="J105" s="24">
        <f>IF(I$32&lt;=1+I131,I105,L105+J$33*(I105-L105))</f>
        <v>0.61866748132004978</v>
      </c>
      <c r="K105" s="22">
        <f t="shared" si="56"/>
        <v>0.61866748132004978</v>
      </c>
      <c r="L105" s="22">
        <f t="shared" si="57"/>
        <v>0.61866748132004978</v>
      </c>
      <c r="M105" s="227">
        <f t="shared" si="49"/>
        <v>0.61866748132004978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1</v>
      </c>
      <c r="I110" s="22">
        <f t="shared" si="61"/>
        <v>2.6061367650607101</v>
      </c>
      <c r="J110" s="24">
        <f t="shared" si="62"/>
        <v>2.6061367650607101</v>
      </c>
      <c r="K110" s="22">
        <f t="shared" si="63"/>
        <v>2.6061367650607101</v>
      </c>
      <c r="L110" s="22">
        <f t="shared" si="64"/>
        <v>2.6061367650607101</v>
      </c>
      <c r="M110" s="227">
        <f t="shared" si="65"/>
        <v>2.6061367650607101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3.8067383459974318</v>
      </c>
      <c r="J119" s="24">
        <f>SUM(J91:J118)</f>
        <v>3.8067383459974318</v>
      </c>
      <c r="K119" s="22">
        <f>SUM(K91:K118)</f>
        <v>3.8457917307557601</v>
      </c>
      <c r="L119" s="22">
        <f>SUM(L91:L118)</f>
        <v>3.8457917307557601</v>
      </c>
      <c r="M119" s="57">
        <f t="shared" si="49"/>
        <v>3.8067383459974318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2.7065149411656972</v>
      </c>
      <c r="J124" s="236">
        <f>IF(SUMPRODUCT($B$124:$B124,$H$124:$H124)&lt;J$119,($B124*$H124),J$119)</f>
        <v>2.7065149411656972</v>
      </c>
      <c r="K124" s="29">
        <f>(B124)</f>
        <v>2.7065149411656972</v>
      </c>
      <c r="L124" s="29">
        <f>IF(SUMPRODUCT($B$124:$B124,$H$124:$H124)&lt;L$119,($B124*$H124),L$119)</f>
        <v>2.7065149411656972</v>
      </c>
      <c r="M124" s="239">
        <f t="shared" si="66"/>
        <v>2.7065149411656972</v>
      </c>
      <c r="N124" s="58"/>
      <c r="O124" s="174">
        <f>B124*H124</f>
        <v>2.7065149411656972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1.1002234048317345</v>
      </c>
      <c r="J125" s="236">
        <f>IF(SUMPRODUCT($B$124:$B125,$H$124:$H125)&lt;J$119,($B125*$H125),IF(SUMPRODUCT($B$124:$B124,$H$124:$H124)&lt;J$119,J$119-SUMPRODUCT($B$124:$B124,$H$124:$H124),0))</f>
        <v>1.1002234048317345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1.1392767895900628</v>
      </c>
      <c r="M125" s="239">
        <f t="shared" si="66"/>
        <v>1.1002234048317345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0.22877807902981009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1.1002234048317345</v>
      </c>
      <c r="J128" s="227">
        <f>(J30)</f>
        <v>0.26793068165369749</v>
      </c>
      <c r="K128" s="29">
        <f>(B128)</f>
        <v>0.56623471980074724</v>
      </c>
      <c r="L128" s="29">
        <f>IF(L124=L119,0,(L119-L124)/(B119-B124)*K128)</f>
        <v>0.56623471980074724</v>
      </c>
      <c r="M128" s="239">
        <f t="shared" si="66"/>
        <v>0.26793068165369749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3.8067383459974318</v>
      </c>
      <c r="J130" s="227">
        <f>(J119)</f>
        <v>3.8067383459974318</v>
      </c>
      <c r="K130" s="29">
        <f>(B130)</f>
        <v>3.8457917307557601</v>
      </c>
      <c r="L130" s="29">
        <f>(L119)</f>
        <v>3.8457917307557601</v>
      </c>
      <c r="M130" s="239">
        <f t="shared" si="66"/>
        <v>3.8067383459974318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2.2141421748132002</v>
      </c>
      <c r="J131" s="236">
        <f>IF(SUMPRODUCT($B124:$B125,$H124:$H125)&gt;(J119-J128),SUMPRODUCT($B124:$B125,$H124:$H125)+J128-J119,0)</f>
        <v>1.3818494516351638</v>
      </c>
      <c r="K131" s="29"/>
      <c r="L131" s="29">
        <f>IF(I131&lt;SUM(L126:L127),0,I131-(SUM(L126:L127)))</f>
        <v>2.2141421748132002</v>
      </c>
      <c r="M131" s="236">
        <f>IF(I131&lt;SUM(M126:M127),0,I131-(SUM(M126:M127)))</f>
        <v>2.2141421748132002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1.4077658779576585E-2</v>
      </c>
      <c r="J6" s="24">
        <f t="shared" ref="J6:J13" si="3">IF(I$32&lt;=1+I$131,I6,B6*H6+J$33*(I6-B6*H6))</f>
        <v>1.4077658779576585E-2</v>
      </c>
      <c r="K6" s="22">
        <f t="shared" ref="K6:K31" si="4">B6</f>
        <v>1.4077658779576585E-2</v>
      </c>
      <c r="L6" s="22">
        <f t="shared" ref="L6:L29" si="5">IF(K6="","",K6*H6)</f>
        <v>1.4077658779576585E-2</v>
      </c>
      <c r="M6" s="223">
        <f t="shared" ref="M6:M31" si="6">J6</f>
        <v>1.4077658779576585E-2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5.6310635118306342E-2</v>
      </c>
      <c r="Z6" s="116">
        <v>0.17</v>
      </c>
      <c r="AA6" s="121">
        <f>$M6*Z6*4</f>
        <v>9.5728079701120784E-3</v>
      </c>
      <c r="AB6" s="116">
        <v>0.17</v>
      </c>
      <c r="AC6" s="121">
        <f t="shared" ref="AC6:AC29" si="7">$M6*AB6*4</f>
        <v>9.5728079701120784E-3</v>
      </c>
      <c r="AD6" s="116">
        <v>0.33</v>
      </c>
      <c r="AE6" s="121">
        <f t="shared" ref="AE6:AE29" si="8">$M6*AD6*4</f>
        <v>1.8582509589041094E-2</v>
      </c>
      <c r="AF6" s="122">
        <f>1-SUM(Z6,AB6,AD6)</f>
        <v>0.32999999999999996</v>
      </c>
      <c r="AG6" s="121">
        <f>$M6*AF6*4</f>
        <v>1.8582509589041091E-2</v>
      </c>
      <c r="AH6" s="123">
        <f>SUM(Z6,AB6,AD6,AF6)</f>
        <v>1</v>
      </c>
      <c r="AI6" s="183">
        <f>SUM(AA6,AC6,AE6,AG6)/4</f>
        <v>1.4077658779576585E-2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9.3851058530510581E-3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3225.5569470389132</v>
      </c>
      <c r="S7" s="221">
        <f>IF($B$81=0,0,(SUMIF($N$6:$N$28,$U7,L$6:L$28)+SUMIF($N$91:$N$118,$U7,L$91:L$118))*$I$83*Poor!$B$81/$B$81)</f>
        <v>3225.5569470389132</v>
      </c>
      <c r="T7" s="221">
        <f>IF($B$81=0,0,(SUMIF($N$6:$N$28,$U7,M$6:M$28)+SUMIF($N$91:$N$118,$U7,M$91:M$118))*$I$83*Poor!$B$81/$B$81)</f>
        <v>3266.2955683737391</v>
      </c>
      <c r="U7" s="222">
        <v>1</v>
      </c>
      <c r="V7" s="56"/>
      <c r="W7" s="115"/>
      <c r="X7" s="124"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2675.0000000000005</v>
      </c>
      <c r="S8" s="221">
        <f>IF($B$81=0,0,(SUMIF($N$6:$N$28,$U8,L$6:L$28)+SUMIF($N$91:$N$118,$U8,L$91:L$118))*$I$83*Poor!$B$81/$B$81)</f>
        <v>2675.0000000000005</v>
      </c>
      <c r="T8" s="221">
        <f>IF($B$81=0,0,(SUMIF($N$6:$N$28,$U8,M$6:M$28)+SUMIF($N$91:$N$118,$U8,M$91:M$118))*$I$83*Poor!$B$81/$B$81)</f>
        <v>2595.9163234068956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182.03845140900708</v>
      </c>
      <c r="S9" s="221">
        <f>IF($B$81=0,0,(SUMIF($N$6:$N$28,$U9,L$6:L$28)+SUMIF($N$91:$N$118,$U9,L$91:L$118))*$I$83*Poor!$B$81/$B$81)</f>
        <v>182.03845140900708</v>
      </c>
      <c r="T9" s="221">
        <f>IF($B$81=0,0,(SUMIF($N$6:$N$28,$U9,M$6:M$28)+SUMIF($N$91:$N$118,$U9,M$91:M$118))*$I$83*Poor!$B$81/$B$81)</f>
        <v>182.03845140900708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</v>
      </c>
      <c r="H10" s="24">
        <f t="shared" si="1"/>
        <v>1</v>
      </c>
      <c r="I10" s="22">
        <f t="shared" si="2"/>
        <v>0.2927713099315068</v>
      </c>
      <c r="J10" s="24">
        <f t="shared" si="3"/>
        <v>0.24685360140843426</v>
      </c>
      <c r="K10" s="22">
        <f t="shared" si="4"/>
        <v>0.24545473458904107</v>
      </c>
      <c r="L10" s="22">
        <f t="shared" si="5"/>
        <v>0.24545473458904107</v>
      </c>
      <c r="M10" s="223">
        <f t="shared" si="6"/>
        <v>0.24685360140843426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0.98741440563373706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0.98741440563373706</v>
      </c>
      <c r="AH10" s="123">
        <f t="shared" si="12"/>
        <v>1</v>
      </c>
      <c r="AI10" s="183">
        <f t="shared" si="13"/>
        <v>0.24685360140843426</v>
      </c>
      <c r="AJ10" s="120">
        <f t="shared" si="14"/>
        <v>0</v>
      </c>
      <c r="AK10" s="119">
        <f t="shared" si="15"/>
        <v>0.49370720281686853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</v>
      </c>
      <c r="H11" s="24">
        <f t="shared" si="1"/>
        <v>1</v>
      </c>
      <c r="I11" s="22">
        <f t="shared" si="2"/>
        <v>9.1675864726027401E-2</v>
      </c>
      <c r="J11" s="24">
        <f t="shared" si="3"/>
        <v>4.5758156202954835E-2</v>
      </c>
      <c r="K11" s="22">
        <f t="shared" si="4"/>
        <v>4.4359289383561637E-2</v>
      </c>
      <c r="L11" s="22">
        <f t="shared" si="5"/>
        <v>4.4359289383561637E-2</v>
      </c>
      <c r="M11" s="223">
        <f t="shared" si="6"/>
        <v>4.5758156202954835E-2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2000</v>
      </c>
      <c r="S11" s="221">
        <f>IF($B$81=0,0,(SUMIF($N$6:$N$28,$U11,L$6:L$28)+SUMIF($N$91:$N$118,$U11,L$91:L$118))*$I$83*Poor!$B$81/$B$81)</f>
        <v>2000</v>
      </c>
      <c r="T11" s="221">
        <f>IF($B$81=0,0,(SUMIF($N$6:$N$28,$U11,M$6:M$28)+SUMIF($N$91:$N$118,$U11,M$91:M$118))*$I$83*Poor!$B$81/$B$81)</f>
        <v>2000</v>
      </c>
      <c r="U11" s="222">
        <v>5</v>
      </c>
      <c r="V11" s="56"/>
      <c r="W11" s="115"/>
      <c r="X11" s="124">
        <v>1</v>
      </c>
      <c r="Y11" s="183">
        <f t="shared" si="9"/>
        <v>0.18303262481181934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0.18303262481181934</v>
      </c>
      <c r="AH11" s="123">
        <f t="shared" si="12"/>
        <v>1</v>
      </c>
      <c r="AI11" s="183">
        <f t="shared" si="13"/>
        <v>4.5758156202954835E-2</v>
      </c>
      <c r="AJ11" s="120">
        <f t="shared" si="14"/>
        <v>0</v>
      </c>
      <c r="AK11" s="119">
        <f t="shared" si="15"/>
        <v>9.1516312405909669E-2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2330</v>
      </c>
      <c r="S12" s="221">
        <f>IF($B$81=0,0,(SUMIF($N$6:$N$28,$U12,L$6:L$28)+SUMIF($N$91:$N$118,$U12,L$91:L$118))*$I$83*Poor!$B$81/$B$81)</f>
        <v>2330</v>
      </c>
      <c r="T12" s="221">
        <f>IF($B$81=0,0,(SUMIF($N$6:$N$28,$U12,M$6:M$28)+SUMIF($N$91:$N$118,$U12,M$91:M$118))*$I$83*Poor!$B$81/$B$81)</f>
        <v>2395.2625106838418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14704.499604951277</v>
      </c>
      <c r="S13" s="221">
        <f>IF($B$81=0,0,(SUMIF($N$6:$N$28,$U13,L$6:L$28)+SUMIF($N$91:$N$118,$U13,L$91:L$118))*$I$83*Poor!$B$81/$B$81)</f>
        <v>14704.499604951277</v>
      </c>
      <c r="T13" s="221">
        <f>IF($B$81=0,0,(SUMIF($N$6:$N$28,$U13,M$6:M$28)+SUMIF($N$91:$N$118,$U13,M$91:M$118))*$I$83*Poor!$B$81/$B$81)</f>
        <v>14704.499604951277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14400</v>
      </c>
      <c r="S14" s="221">
        <f>IF($B$81=0,0,(SUMIF($N$6:$N$28,$U14,L$6:L$28)+SUMIF($N$91:$N$118,$U14,L$91:L$118))*$I$83*Poor!$B$81/$B$81)</f>
        <v>14400</v>
      </c>
      <c r="T14" s="221">
        <f>IF($B$81=0,0,(SUMIF($N$6:$N$28,$U14,M$6:M$28)+SUMIF($N$91:$N$118,$U14,M$91:M$118))*$I$83*Poor!$B$81/$B$81)</f>
        <v>14400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2.1805012367328742E-2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2.1805012367328742E-2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8.722004946931497E-2</v>
      </c>
      <c r="Z15" s="116">
        <v>0.25</v>
      </c>
      <c r="AA15" s="121">
        <f t="shared" si="16"/>
        <v>2.1805012367328742E-2</v>
      </c>
      <c r="AB15" s="116">
        <v>0.25</v>
      </c>
      <c r="AC15" s="121">
        <f t="shared" si="7"/>
        <v>2.1805012367328742E-2</v>
      </c>
      <c r="AD15" s="116">
        <v>0.25</v>
      </c>
      <c r="AE15" s="121">
        <f t="shared" si="8"/>
        <v>2.1805012367328742E-2</v>
      </c>
      <c r="AF15" s="122">
        <f t="shared" si="10"/>
        <v>0.25</v>
      </c>
      <c r="AG15" s="121">
        <f t="shared" si="11"/>
        <v>2.1805012367328742E-2</v>
      </c>
      <c r="AH15" s="123">
        <f t="shared" si="12"/>
        <v>1</v>
      </c>
      <c r="AI15" s="183">
        <f t="shared" si="13"/>
        <v>2.1805012367328742E-2</v>
      </c>
      <c r="AJ15" s="120">
        <f t="shared" si="14"/>
        <v>2.1805012367328742E-2</v>
      </c>
      <c r="AK15" s="119">
        <f t="shared" si="15"/>
        <v>2.1805012367328742E-2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2.3531924283951407E-2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2.3531924283951407E-2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6420</v>
      </c>
      <c r="S16" s="221">
        <f>IF($B$81=0,0,(SUMIF($N$6:$N$28,$U16,L$6:L$28)+SUMIF($N$91:$N$118,$U16,L$91:L$118))*$I$83*Poor!$B$81/$B$81)</f>
        <v>6420</v>
      </c>
      <c r="T16" s="221">
        <f>IF($B$81=0,0,(SUMIF($N$6:$N$28,$U16,M$6:M$28)+SUMIF($N$91:$N$118,$U16,M$91:M$118))*$I$83*Poor!$B$81/$B$81)</f>
        <v>6457.9601647646896</v>
      </c>
      <c r="U16" s="222">
        <v>10</v>
      </c>
      <c r="V16" s="56"/>
      <c r="W16" s="110"/>
      <c r="X16" s="118"/>
      <c r="Y16" s="183">
        <f t="shared" si="9"/>
        <v>9.4127697135805627E-2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9.4127697135805627E-2</v>
      </c>
      <c r="AH16" s="123">
        <f t="shared" si="12"/>
        <v>1</v>
      </c>
      <c r="AI16" s="183">
        <f t="shared" si="13"/>
        <v>2.3531924283951407E-2</v>
      </c>
      <c r="AJ16" s="120">
        <f t="shared" si="14"/>
        <v>0</v>
      </c>
      <c r="AK16" s="119">
        <f t="shared" si="15"/>
        <v>4.7063848567902813E-2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2.0809846932768543E-2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2.0809846932768543E-2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960</v>
      </c>
      <c r="S17" s="221">
        <f>IF($B$81=0,0,(SUMIF($N$6:$N$28,$U17,L$6:L$28)+SUMIF($N$91:$N$118,$U17,L$91:L$118))*$I$83*Poor!$B$81/$B$81)</f>
        <v>960</v>
      </c>
      <c r="T17" s="221">
        <f>IF($B$81=0,0,(SUMIF($N$6:$N$28,$U17,M$6:M$28)+SUMIF($N$91:$N$118,$U17,M$91:M$118))*$I$83*Poor!$B$81/$B$81)</f>
        <v>960</v>
      </c>
      <c r="U17" s="222">
        <v>11</v>
      </c>
      <c r="V17" s="56"/>
      <c r="W17" s="110"/>
      <c r="X17" s="118"/>
      <c r="Y17" s="183">
        <f t="shared" si="9"/>
        <v>8.3239387731074171E-2</v>
      </c>
      <c r="Z17" s="116">
        <v>0.29409999999999997</v>
      </c>
      <c r="AA17" s="121">
        <f t="shared" si="16"/>
        <v>2.4480703931708911E-2</v>
      </c>
      <c r="AB17" s="116">
        <v>0.17649999999999999</v>
      </c>
      <c r="AC17" s="121">
        <f t="shared" si="7"/>
        <v>1.469175193453459E-2</v>
      </c>
      <c r="AD17" s="116">
        <v>0.23530000000000001</v>
      </c>
      <c r="AE17" s="121">
        <f t="shared" si="8"/>
        <v>1.9586227933121755E-2</v>
      </c>
      <c r="AF17" s="122">
        <f t="shared" si="10"/>
        <v>0.29410000000000003</v>
      </c>
      <c r="AG17" s="121">
        <f t="shared" si="11"/>
        <v>2.4480703931708918E-2</v>
      </c>
      <c r="AH17" s="123">
        <f t="shared" si="12"/>
        <v>1</v>
      </c>
      <c r="AI17" s="183">
        <f t="shared" si="13"/>
        <v>2.0809846932768543E-2</v>
      </c>
      <c r="AJ17" s="120">
        <f t="shared" si="14"/>
        <v>1.9586227933121751E-2</v>
      </c>
      <c r="AK17" s="119">
        <f t="shared" si="15"/>
        <v>2.2033465932415335E-2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577.27756497047812</v>
      </c>
      <c r="S18" s="221">
        <f>IF($B$81=0,0,(SUMIF($N$6:$N$28,$U18,L$6:L$28)+SUMIF($N$91:$N$118,$U18,L$91:L$118))*$I$83*Poor!$B$81/$B$81)</f>
        <v>577.27756497047812</v>
      </c>
      <c r="T18" s="221">
        <f>IF($B$81=0,0,(SUMIF($N$6:$N$28,$U18,M$6:M$28)+SUMIF($N$91:$N$118,$U18,M$91:M$118))*$I$83*Poor!$B$81/$B$81)</f>
        <v>577.27756497047812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54.914932841717139</v>
      </c>
      <c r="S19" s="221">
        <f>IF($B$81=0,0,(SUMIF($N$6:$N$28,$U19,L$6:L$28)+SUMIF($N$91:$N$118,$U19,L$91:L$118))*$I$83*Poor!$B$81/$B$81)</f>
        <v>54.914932841717139</v>
      </c>
      <c r="T19" s="221">
        <f>IF($B$81=0,0,(SUMIF($N$6:$N$28,$U19,M$6:M$28)+SUMIF($N$91:$N$118,$U19,M$91:M$118))*$I$83*Poor!$B$81/$B$81)</f>
        <v>54.914932841717139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20220</v>
      </c>
      <c r="S20" s="221">
        <f>IF($B$81=0,0,(SUMIF($N$6:$N$28,$U20,L$6:L$28)+SUMIF($N$91:$N$118,$U20,L$91:L$118))*$I$83*Poor!$B$81/$B$81)</f>
        <v>20220</v>
      </c>
      <c r="T20" s="221">
        <f>IF($B$81=0,0,(SUMIF($N$6:$N$28,$U20,M$6:M$28)+SUMIF($N$91:$N$118,$U20,M$91:M$118))*$I$83*Poor!$B$81/$B$81)</f>
        <v>20220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4800</v>
      </c>
      <c r="S21" s="221">
        <f>IF($B$81=0,0,(SUMIF($N$6:$N$28,$U21,L$6:L$28)+SUMIF($N$91:$N$118,$U21,L$91:L$118))*$I$83*Poor!$B$81/$B$81)</f>
        <v>4800</v>
      </c>
      <c r="T21" s="221">
        <f>IF($B$81=0,0,(SUMIF($N$6:$N$28,$U21,M$6:M$28)+SUMIF($N$91:$N$118,$U21,M$91:M$118))*$I$83*Poor!$B$81/$B$81)</f>
        <v>4800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72549.287501211395</v>
      </c>
      <c r="S23" s="179">
        <f>SUM(S7:S22)</f>
        <v>72549.287501211395</v>
      </c>
      <c r="T23" s="179">
        <f>SUM(T7:T22)</f>
        <v>72614.16512140166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27014.536414639457</v>
      </c>
      <c r="S24" s="41">
        <f>IF($B$81=0,0,(SUM(($B$70*$H$70))+((1-$D$29)*$I$83))*Poor!$B$81/$B$81)</f>
        <v>27014.536414639457</v>
      </c>
      <c r="T24" s="41">
        <f>IF($B$81=0,0,(SUM(($B$70*$H$70))+((1-$D$29)*$I$83))*Poor!$B$81/$B$81)</f>
        <v>27014.536414639457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44193.203081306121</v>
      </c>
      <c r="S25" s="41">
        <f>IF($B$81=0,0,(SUM(($B$70*$H$70),($B$71*$H$71))+((1-$D$29)*$I$83))*Poor!$B$81/$B$81)</f>
        <v>44193.203081306121</v>
      </c>
      <c r="T25" s="41">
        <f>IF($B$81=0,0,(SUM(($B$70*$H$70),($B$71*$H$71))+((1-$D$29)*$I$83))*Poor!$B$81/$B$81)</f>
        <v>44193.203081306121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71937.203081306128</v>
      </c>
      <c r="S26" s="41">
        <f>IF($B$81=0,0,(SUM(($B$70*$H$70),($B$71*$H$71),($B$72*$H$72))+((1-$D$29)*$I$83))*Poor!$B$81/$B$81)</f>
        <v>71937.203081306128</v>
      </c>
      <c r="T26" s="41">
        <f>IF($B$81=0,0,(SUM(($B$70*$H$70),($B$71*$H$71),($B$72*$H$72))+((1-$D$29)*$I$83))*Poor!$B$81/$B$81)</f>
        <v>71937.203081306128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2.3397286192394895E-2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2.3397286192394895E-2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9.358914476957958E-2</v>
      </c>
      <c r="Z27" s="116">
        <v>0.25</v>
      </c>
      <c r="AA27" s="121">
        <f t="shared" si="16"/>
        <v>2.3397286192394895E-2</v>
      </c>
      <c r="AB27" s="116">
        <v>0.25</v>
      </c>
      <c r="AC27" s="121">
        <f t="shared" si="7"/>
        <v>2.3397286192394895E-2</v>
      </c>
      <c r="AD27" s="116">
        <v>0.25</v>
      </c>
      <c r="AE27" s="121">
        <f t="shared" si="8"/>
        <v>2.3397286192394895E-2</v>
      </c>
      <c r="AF27" s="122">
        <f t="shared" si="10"/>
        <v>0.25</v>
      </c>
      <c r="AG27" s="121">
        <f t="shared" si="11"/>
        <v>2.3397286192394895E-2</v>
      </c>
      <c r="AH27" s="123">
        <f t="shared" si="12"/>
        <v>1</v>
      </c>
      <c r="AI27" s="183">
        <f t="shared" si="13"/>
        <v>2.3397286192394895E-2</v>
      </c>
      <c r="AJ27" s="120">
        <f t="shared" si="14"/>
        <v>2.3397286192394895E-2</v>
      </c>
      <c r="AK27" s="119">
        <f t="shared" si="15"/>
        <v>2.3397286192394895E-2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0.10051472839696013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0.10051472839696013</v>
      </c>
      <c r="N29" s="228"/>
      <c r="P29" s="22"/>
      <c r="V29" s="56"/>
      <c r="W29" s="110"/>
      <c r="X29" s="118"/>
      <c r="Y29" s="183">
        <f t="shared" si="9"/>
        <v>0.40205891358784052</v>
      </c>
      <c r="Z29" s="116">
        <v>0.25</v>
      </c>
      <c r="AA29" s="121">
        <f t="shared" si="16"/>
        <v>0.10051472839696013</v>
      </c>
      <c r="AB29" s="116">
        <v>0.25</v>
      </c>
      <c r="AC29" s="121">
        <f t="shared" si="7"/>
        <v>0.10051472839696013</v>
      </c>
      <c r="AD29" s="116">
        <v>0.25</v>
      </c>
      <c r="AE29" s="121">
        <f t="shared" si="8"/>
        <v>0.10051472839696013</v>
      </c>
      <c r="AF29" s="122">
        <f t="shared" si="10"/>
        <v>0.25</v>
      </c>
      <c r="AG29" s="121">
        <f t="shared" si="11"/>
        <v>0.10051472839696013</v>
      </c>
      <c r="AH29" s="123">
        <f t="shared" si="12"/>
        <v>1</v>
      </c>
      <c r="AI29" s="183">
        <f t="shared" si="13"/>
        <v>0.10051472839696013</v>
      </c>
      <c r="AJ29" s="120">
        <f t="shared" si="14"/>
        <v>0.10051472839696013</v>
      </c>
      <c r="AK29" s="119">
        <f t="shared" si="15"/>
        <v>0.10051472839696013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6.1490011641084692</v>
      </c>
      <c r="J30" s="230">
        <f>IF(I$32&lt;=1,I30,1-SUM(J6:J29))</f>
        <v>0.27030604304103911</v>
      </c>
      <c r="K30" s="22">
        <f t="shared" si="4"/>
        <v>0.59392078206724785</v>
      </c>
      <c r="L30" s="22">
        <f>IF(L124=L119,0,IF(K30="",0,(L119-L124)/(B119-B124)*K30))</f>
        <v>0.59392078206724785</v>
      </c>
      <c r="M30" s="175">
        <f t="shared" si="6"/>
        <v>0.27030604304103911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1.0812241721641564</v>
      </c>
      <c r="Z30" s="122">
        <f>IF($Y30=0,0,AA30/($Y$30))</f>
        <v>-0.10068658936844016</v>
      </c>
      <c r="AA30" s="187">
        <f>IF(AA79*4/$I$83+SUM(AA6:AA29)&lt;1,AA79*4/$I$83,1-SUM(AA6:AA29))</f>
        <v>-0.10886477423792407</v>
      </c>
      <c r="AB30" s="122">
        <f>IF($Y30=0,0,AC30/($Y$30))</f>
        <v>-6.8566999326509365E-2</v>
      </c>
      <c r="AC30" s="187">
        <f>IF(AC79*4/$I$83+SUM(AC6:AC29)&lt;1,AC79*4/$I$83,1-SUM(AC6:AC29))</f>
        <v>-7.4136297084585356E-2</v>
      </c>
      <c r="AD30" s="122">
        <f>IF($Y30=0,0,AE30/($Y$30))</f>
        <v>-6.4511758874025188E-2</v>
      </c>
      <c r="AE30" s="187">
        <f>IF(AE79*4/$I$83+SUM(AE6:AE29)&lt;1,AE79*4/$I$83,1-SUM(AE6:AE29))</f>
        <v>-6.9751673083421561E-2</v>
      </c>
      <c r="AF30" s="122">
        <f>IF($Y30=0,0,AG30/($Y$30))</f>
        <v>1.233765347568974</v>
      </c>
      <c r="AG30" s="187">
        <f>IF(AG79*4/$I$83+SUM(AG6:AG29)&lt;1,AG79*4/$I$83,1-SUM(AG6:AG29))</f>
        <v>1.3339769165700868</v>
      </c>
      <c r="AH30" s="123">
        <f t="shared" si="12"/>
        <v>0.99999999999999933</v>
      </c>
      <c r="AI30" s="183">
        <f t="shared" si="13"/>
        <v>0.27030604304103895</v>
      </c>
      <c r="AJ30" s="120">
        <f t="shared" si="14"/>
        <v>-9.1500535661254712E-2</v>
      </c>
      <c r="AK30" s="119">
        <f t="shared" si="15"/>
        <v>0.6321126217433326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-0.31529543215175226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7.1517758052893914</v>
      </c>
      <c r="J32" s="17"/>
      <c r="L32" s="22">
        <f>SUM(L6:L30)</f>
        <v>1.3152954321517523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0</v>
      </c>
      <c r="T32" s="233">
        <f t="shared" si="50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2.9563991249758559E-2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2000</v>
      </c>
      <c r="J37" s="38">
        <f t="shared" ref="J37:J49" si="53">J91*I$83</f>
        <v>2000</v>
      </c>
      <c r="K37" s="40">
        <f t="shared" ref="K37:K49" si="54">(B37/B$65)</f>
        <v>2.9459419649432907E-2</v>
      </c>
      <c r="L37" s="22">
        <f t="shared" ref="L37:L49" si="55">(K37*H37)</f>
        <v>2.9459419649432907E-2</v>
      </c>
      <c r="M37" s="24">
        <f t="shared" ref="M37:M49" si="56">J37/B$65</f>
        <v>2.9459419649432907E-2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2000</v>
      </c>
      <c r="AH37" s="123">
        <f>SUM(Z37,AB37,AD37,AF37)</f>
        <v>1</v>
      </c>
      <c r="AI37" s="112">
        <f>SUM(AA37,AC37,AE37,AG37)</f>
        <v>2000</v>
      </c>
      <c r="AJ37" s="148">
        <f>(AA37+AC37)</f>
        <v>0</v>
      </c>
      <c r="AK37" s="147">
        <f>(AE37+AG37)</f>
        <v>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291.13080262507242</v>
      </c>
      <c r="K40" s="40">
        <f t="shared" si="54"/>
        <v>4.4189129474149361E-3</v>
      </c>
      <c r="L40" s="22">
        <f t="shared" si="55"/>
        <v>4.4189129474149361E-3</v>
      </c>
      <c r="M40" s="24">
        <f t="shared" si="56"/>
        <v>4.288272243704116E-3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291.13080262507242</v>
      </c>
      <c r="AH40" s="123">
        <f t="shared" si="61"/>
        <v>1</v>
      </c>
      <c r="AI40" s="112">
        <f t="shared" si="61"/>
        <v>291.13080262507242</v>
      </c>
      <c r="AJ40" s="148">
        <f t="shared" si="62"/>
        <v>0</v>
      </c>
      <c r="AK40" s="147">
        <f t="shared" si="63"/>
        <v>291.13080262507242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291.13080262507242</v>
      </c>
      <c r="K41" s="40">
        <f t="shared" si="54"/>
        <v>4.4189129474149361E-3</v>
      </c>
      <c r="L41" s="22">
        <f t="shared" si="55"/>
        <v>4.4189129474149361E-3</v>
      </c>
      <c r="M41" s="24">
        <f t="shared" si="56"/>
        <v>4.288272243704116E-3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291.13080262507242</v>
      </c>
      <c r="AH41" s="123">
        <f t="shared" si="61"/>
        <v>1</v>
      </c>
      <c r="AI41" s="112">
        <f t="shared" si="61"/>
        <v>291.13080262507242</v>
      </c>
      <c r="AJ41" s="148">
        <f t="shared" si="62"/>
        <v>0</v>
      </c>
      <c r="AK41" s="147">
        <f t="shared" si="63"/>
        <v>291.13080262507242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970.4360087502414</v>
      </c>
      <c r="K43" s="40">
        <f t="shared" si="54"/>
        <v>1.4729709824716454E-2</v>
      </c>
      <c r="L43" s="22">
        <f t="shared" si="55"/>
        <v>1.4729709824716454E-2</v>
      </c>
      <c r="M43" s="24">
        <f t="shared" si="56"/>
        <v>1.4294240812347052E-2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242.60900218756035</v>
      </c>
      <c r="AB43" s="116">
        <v>0.25</v>
      </c>
      <c r="AC43" s="147">
        <f t="shared" si="65"/>
        <v>242.60900218756035</v>
      </c>
      <c r="AD43" s="116">
        <v>0.25</v>
      </c>
      <c r="AE43" s="147">
        <f t="shared" si="66"/>
        <v>242.60900218756035</v>
      </c>
      <c r="AF43" s="122">
        <f t="shared" si="57"/>
        <v>0.25</v>
      </c>
      <c r="AG43" s="147">
        <f t="shared" si="60"/>
        <v>242.60900218756035</v>
      </c>
      <c r="AH43" s="123">
        <f t="shared" si="61"/>
        <v>1</v>
      </c>
      <c r="AI43" s="112">
        <f t="shared" si="61"/>
        <v>970.4360087502414</v>
      </c>
      <c r="AJ43" s="148">
        <f t="shared" si="62"/>
        <v>485.2180043751207</v>
      </c>
      <c r="AK43" s="147">
        <f t="shared" si="63"/>
        <v>485.2180043751207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873.39240787521726</v>
      </c>
      <c r="K44" s="40">
        <f t="shared" si="54"/>
        <v>1.3256738842244807E-2</v>
      </c>
      <c r="L44" s="22">
        <f t="shared" si="55"/>
        <v>1.3256738842244807E-2</v>
      </c>
      <c r="M44" s="24">
        <f t="shared" si="56"/>
        <v>1.2864816731112347E-2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218.34810196880431</v>
      </c>
      <c r="AB44" s="116">
        <v>0.25</v>
      </c>
      <c r="AC44" s="147">
        <f t="shared" si="65"/>
        <v>218.34810196880431</v>
      </c>
      <c r="AD44" s="116">
        <v>0.25</v>
      </c>
      <c r="AE44" s="147">
        <f t="shared" si="66"/>
        <v>218.34810196880431</v>
      </c>
      <c r="AF44" s="122">
        <f t="shared" si="57"/>
        <v>0.25</v>
      </c>
      <c r="AG44" s="147">
        <f t="shared" si="60"/>
        <v>218.34810196880431</v>
      </c>
      <c r="AH44" s="123">
        <f t="shared" si="61"/>
        <v>1</v>
      </c>
      <c r="AI44" s="112">
        <f t="shared" si="61"/>
        <v>873.39240787521726</v>
      </c>
      <c r="AJ44" s="148">
        <f t="shared" si="62"/>
        <v>436.69620393760863</v>
      </c>
      <c r="AK44" s="147">
        <f t="shared" si="63"/>
        <v>436.69620393760863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169.82630153129227</v>
      </c>
      <c r="K45" s="40">
        <f t="shared" si="54"/>
        <v>2.5776992193253792E-3</v>
      </c>
      <c r="L45" s="22">
        <f t="shared" si="55"/>
        <v>2.5776992193253792E-3</v>
      </c>
      <c r="M45" s="24">
        <f t="shared" si="56"/>
        <v>2.5014921421607347E-3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42.456575382823068</v>
      </c>
      <c r="AB45" s="116">
        <v>0.25</v>
      </c>
      <c r="AC45" s="147">
        <f t="shared" si="65"/>
        <v>42.456575382823068</v>
      </c>
      <c r="AD45" s="116">
        <v>0.25</v>
      </c>
      <c r="AE45" s="147">
        <f t="shared" si="66"/>
        <v>42.456575382823068</v>
      </c>
      <c r="AF45" s="122">
        <f t="shared" si="57"/>
        <v>0.25</v>
      </c>
      <c r="AG45" s="147">
        <f t="shared" si="60"/>
        <v>42.456575382823068</v>
      </c>
      <c r="AH45" s="123">
        <f t="shared" si="61"/>
        <v>1</v>
      </c>
      <c r="AI45" s="112">
        <f t="shared" si="61"/>
        <v>169.82630153129227</v>
      </c>
      <c r="AJ45" s="148">
        <f t="shared" si="62"/>
        <v>84.913150765646137</v>
      </c>
      <c r="AK45" s="147">
        <f t="shared" si="63"/>
        <v>84.913150765646137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3187.5</v>
      </c>
      <c r="J47" s="38">
        <f t="shared" si="53"/>
        <v>1307.2802330464071</v>
      </c>
      <c r="K47" s="40">
        <f t="shared" si="54"/>
        <v>1.8412137280895566E-2</v>
      </c>
      <c r="L47" s="22">
        <f t="shared" si="55"/>
        <v>1.8412137280895566E-2</v>
      </c>
      <c r="M47" s="24">
        <f t="shared" si="56"/>
        <v>1.9255858492361277E-2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326.82005826160179</v>
      </c>
      <c r="AB47" s="116">
        <v>0.25</v>
      </c>
      <c r="AC47" s="147">
        <f t="shared" si="65"/>
        <v>326.82005826160179</v>
      </c>
      <c r="AD47" s="116">
        <v>0.25</v>
      </c>
      <c r="AE47" s="147">
        <f t="shared" si="66"/>
        <v>326.82005826160179</v>
      </c>
      <c r="AF47" s="122">
        <f t="shared" si="57"/>
        <v>0.25</v>
      </c>
      <c r="AG47" s="147">
        <f t="shared" si="60"/>
        <v>326.82005826160179</v>
      </c>
      <c r="AH47" s="123">
        <f t="shared" si="61"/>
        <v>1</v>
      </c>
      <c r="AI47" s="112">
        <f t="shared" si="61"/>
        <v>1307.2802330464071</v>
      </c>
      <c r="AJ47" s="148">
        <f t="shared" si="62"/>
        <v>653.64011652320357</v>
      </c>
      <c r="AK47" s="147">
        <f t="shared" si="63"/>
        <v>653.64011652320357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1350</v>
      </c>
      <c r="J48" s="38">
        <f t="shared" si="53"/>
        <v>1087.9822776374347</v>
      </c>
      <c r="K48" s="40">
        <f t="shared" si="54"/>
        <v>1.5908086610693768E-2</v>
      </c>
      <c r="L48" s="22">
        <f t="shared" si="55"/>
        <v>1.5908086610693768E-2</v>
      </c>
      <c r="M48" s="24">
        <f t="shared" si="56"/>
        <v>1.6025663244033504E-2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271.99556940935867</v>
      </c>
      <c r="AB48" s="116">
        <v>0.25</v>
      </c>
      <c r="AC48" s="147">
        <f t="shared" si="65"/>
        <v>271.99556940935867</v>
      </c>
      <c r="AD48" s="116">
        <v>0.25</v>
      </c>
      <c r="AE48" s="147">
        <f t="shared" si="66"/>
        <v>271.99556940935867</v>
      </c>
      <c r="AF48" s="122">
        <f t="shared" si="57"/>
        <v>0.25</v>
      </c>
      <c r="AG48" s="147">
        <f t="shared" si="60"/>
        <v>271.99556940935867</v>
      </c>
      <c r="AH48" s="123">
        <f t="shared" si="61"/>
        <v>1</v>
      </c>
      <c r="AI48" s="112">
        <f t="shared" si="61"/>
        <v>1087.9822776374347</v>
      </c>
      <c r="AJ48" s="148">
        <f t="shared" si="62"/>
        <v>543.99113881871733</v>
      </c>
      <c r="AK48" s="147">
        <f t="shared" si="63"/>
        <v>543.99113881871733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2085</v>
      </c>
      <c r="J49" s="38">
        <f t="shared" si="53"/>
        <v>2085</v>
      </c>
      <c r="K49" s="40">
        <f t="shared" si="54"/>
        <v>3.0711444984533806E-2</v>
      </c>
      <c r="L49" s="22">
        <f t="shared" si="55"/>
        <v>3.0711444984533806E-2</v>
      </c>
      <c r="M49" s="24">
        <f t="shared" si="56"/>
        <v>3.0711444984533806E-2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521.25</v>
      </c>
      <c r="AB49" s="116">
        <v>0.25</v>
      </c>
      <c r="AC49" s="147">
        <f t="shared" si="65"/>
        <v>521.25</v>
      </c>
      <c r="AD49" s="116">
        <v>0.25</v>
      </c>
      <c r="AE49" s="147">
        <f t="shared" si="66"/>
        <v>521.25</v>
      </c>
      <c r="AF49" s="122">
        <f t="shared" si="57"/>
        <v>0.25</v>
      </c>
      <c r="AG49" s="147">
        <f t="shared" si="60"/>
        <v>521.25</v>
      </c>
      <c r="AH49" s="123">
        <f t="shared" si="61"/>
        <v>1</v>
      </c>
      <c r="AI49" s="112">
        <f t="shared" si="61"/>
        <v>2085</v>
      </c>
      <c r="AJ49" s="148">
        <f t="shared" si="62"/>
        <v>1042.5</v>
      </c>
      <c r="AK49" s="147">
        <f t="shared" si="63"/>
        <v>1042.5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1440</v>
      </c>
      <c r="J50" s="38">
        <f t="shared" ref="J50:J64" si="70">J104*I$83</f>
        <v>1440</v>
      </c>
      <c r="K50" s="40">
        <f t="shared" ref="K50:K64" si="71">(B50/B$65)</f>
        <v>2.1210782147591693E-2</v>
      </c>
      <c r="L50" s="22">
        <f t="shared" ref="L50:L64" si="72">(K50*H50)</f>
        <v>2.1210782147591693E-2</v>
      </c>
      <c r="M50" s="24">
        <f t="shared" ref="M50:M64" si="73">J50/B$65</f>
        <v>2.1210782147591693E-2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10560</v>
      </c>
      <c r="J51" s="38">
        <f t="shared" si="70"/>
        <v>10560</v>
      </c>
      <c r="K51" s="40">
        <f t="shared" si="71"/>
        <v>0.15554573574900574</v>
      </c>
      <c r="L51" s="22">
        <f t="shared" si="72"/>
        <v>0.15554573574900574</v>
      </c>
      <c r="M51" s="24">
        <f t="shared" si="73"/>
        <v>0.15554573574900574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14400</v>
      </c>
      <c r="J52" s="38">
        <f t="shared" si="70"/>
        <v>14400</v>
      </c>
      <c r="K52" s="40">
        <f t="shared" si="71"/>
        <v>0.21210782147591692</v>
      </c>
      <c r="L52" s="22">
        <f t="shared" si="72"/>
        <v>0.21210782147591692</v>
      </c>
      <c r="M52" s="24">
        <f t="shared" si="73"/>
        <v>0.21210782147591692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7704</v>
      </c>
      <c r="J54" s="38">
        <f t="shared" si="70"/>
        <v>6457.9601647646896</v>
      </c>
      <c r="K54" s="40">
        <f t="shared" si="71"/>
        <v>9.4564737074679633E-2</v>
      </c>
      <c r="L54" s="22">
        <f t="shared" si="72"/>
        <v>9.4564737074679633E-2</v>
      </c>
      <c r="M54" s="24">
        <f t="shared" si="73"/>
        <v>9.5123879286561935E-2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960</v>
      </c>
      <c r="J55" s="38">
        <f t="shared" si="70"/>
        <v>960</v>
      </c>
      <c r="K55" s="40">
        <f t="shared" si="71"/>
        <v>1.4140521431727796E-2</v>
      </c>
      <c r="L55" s="22">
        <f t="shared" si="72"/>
        <v>1.4140521431727796E-2</v>
      </c>
      <c r="M55" s="24">
        <f t="shared" si="73"/>
        <v>1.4140521431727796E-2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240</v>
      </c>
      <c r="AB55" s="116">
        <v>0.25</v>
      </c>
      <c r="AC55" s="147">
        <f t="shared" si="65"/>
        <v>240</v>
      </c>
      <c r="AD55" s="116">
        <v>0.25</v>
      </c>
      <c r="AE55" s="147">
        <f t="shared" si="66"/>
        <v>240</v>
      </c>
      <c r="AF55" s="122">
        <f t="shared" si="57"/>
        <v>0.25</v>
      </c>
      <c r="AG55" s="147">
        <f t="shared" si="60"/>
        <v>240</v>
      </c>
      <c r="AH55" s="123">
        <f t="shared" si="61"/>
        <v>1</v>
      </c>
      <c r="AI55" s="112">
        <f t="shared" si="61"/>
        <v>960</v>
      </c>
      <c r="AJ55" s="148">
        <f t="shared" si="62"/>
        <v>480</v>
      </c>
      <c r="AK55" s="147">
        <f t="shared" si="63"/>
        <v>480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20220</v>
      </c>
      <c r="J56" s="38">
        <f t="shared" si="70"/>
        <v>20220</v>
      </c>
      <c r="K56" s="40">
        <f t="shared" si="71"/>
        <v>0.29783473265576665</v>
      </c>
      <c r="L56" s="22">
        <f t="shared" si="72"/>
        <v>0.29783473265576665</v>
      </c>
      <c r="M56" s="24">
        <f t="shared" si="73"/>
        <v>0.29783473265576665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5055</v>
      </c>
      <c r="AB56" s="116">
        <v>0.25</v>
      </c>
      <c r="AC56" s="147">
        <f t="shared" si="65"/>
        <v>5055</v>
      </c>
      <c r="AD56" s="116">
        <v>0.25</v>
      </c>
      <c r="AE56" s="147">
        <f t="shared" si="66"/>
        <v>5055</v>
      </c>
      <c r="AF56" s="122">
        <f t="shared" si="57"/>
        <v>0.25</v>
      </c>
      <c r="AG56" s="147">
        <f t="shared" si="60"/>
        <v>5055</v>
      </c>
      <c r="AH56" s="123">
        <f t="shared" si="61"/>
        <v>1</v>
      </c>
      <c r="AI56" s="112">
        <f t="shared" si="61"/>
        <v>20220</v>
      </c>
      <c r="AJ56" s="148">
        <f t="shared" si="62"/>
        <v>10110</v>
      </c>
      <c r="AK56" s="147">
        <f t="shared" si="63"/>
        <v>10110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4800</v>
      </c>
      <c r="J57" s="38">
        <f t="shared" si="70"/>
        <v>4800</v>
      </c>
      <c r="K57" s="40">
        <f t="shared" si="71"/>
        <v>7.0702607158638978E-2</v>
      </c>
      <c r="L57" s="22">
        <f t="shared" si="72"/>
        <v>7.0702607158638978E-2</v>
      </c>
      <c r="M57" s="24">
        <f t="shared" si="73"/>
        <v>7.0702607158638978E-2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1200</v>
      </c>
      <c r="AB57" s="116">
        <v>0.25</v>
      </c>
      <c r="AC57" s="147">
        <f t="shared" si="65"/>
        <v>1200</v>
      </c>
      <c r="AD57" s="116">
        <v>0.25</v>
      </c>
      <c r="AE57" s="147">
        <f t="shared" si="66"/>
        <v>1200</v>
      </c>
      <c r="AF57" s="122">
        <f t="shared" si="57"/>
        <v>0.25</v>
      </c>
      <c r="AG57" s="147">
        <f t="shared" si="60"/>
        <v>1200</v>
      </c>
      <c r="AH57" s="123">
        <f t="shared" si="61"/>
        <v>1</v>
      </c>
      <c r="AI57" s="112">
        <f t="shared" si="61"/>
        <v>4800</v>
      </c>
      <c r="AJ57" s="148">
        <f t="shared" si="62"/>
        <v>2400</v>
      </c>
      <c r="AK57" s="147">
        <f t="shared" si="63"/>
        <v>2400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68706.5</v>
      </c>
      <c r="J65" s="39">
        <f>SUM(J37:J64)</f>
        <v>67914.138998855429</v>
      </c>
      <c r="K65" s="40">
        <f>SUM(K37:K64)</f>
        <v>1</v>
      </c>
      <c r="L65" s="22">
        <f>SUM(L37:L64)</f>
        <v>1</v>
      </c>
      <c r="M65" s="24">
        <f>SUM(M37:M64)</f>
        <v>1.0003555604485996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8118.4793072101484</v>
      </c>
      <c r="AB65" s="137"/>
      <c r="AC65" s="153">
        <f>SUM(AC37:AC64)</f>
        <v>8118.4793072101484</v>
      </c>
      <c r="AD65" s="137"/>
      <c r="AE65" s="153">
        <f>SUM(AE37:AE64)</f>
        <v>8118.4793072101484</v>
      </c>
      <c r="AF65" s="137"/>
      <c r="AG65" s="153">
        <f>SUM(AG37:AG64)</f>
        <v>10700.740912460293</v>
      </c>
      <c r="AH65" s="137"/>
      <c r="AI65" s="153">
        <f>SUM(AI37:AI64)</f>
        <v>35056.178834090737</v>
      </c>
      <c r="AJ65" s="153">
        <f>SUM(AJ37:AJ64)</f>
        <v>16236.958614420297</v>
      </c>
      <c r="AK65" s="153">
        <f>SUM(AK37:AK64)</f>
        <v>18819.220219670442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20998.795168409193</v>
      </c>
      <c r="J70" s="51">
        <f t="shared" ref="J70:J77" si="75">J124*I$83</f>
        <v>20998.795168409193</v>
      </c>
      <c r="K70" s="40">
        <f>B70/B$76</f>
        <v>0.30930615949932527</v>
      </c>
      <c r="L70" s="22">
        <f t="shared" ref="L70:L75" si="76">(L124*G$37*F$9/F$7)/B$130</f>
        <v>0.30930615949932527</v>
      </c>
      <c r="M70" s="24">
        <f>J70/B$76</f>
        <v>0.30930615949932527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5249.6987921022983</v>
      </c>
      <c r="AB70" s="116">
        <v>0.25</v>
      </c>
      <c r="AC70" s="147">
        <f>$J70*AB70</f>
        <v>5249.6987921022983</v>
      </c>
      <c r="AD70" s="116">
        <v>0.25</v>
      </c>
      <c r="AE70" s="147">
        <f>$J70*AD70</f>
        <v>5249.6987921022983</v>
      </c>
      <c r="AF70" s="122">
        <f>1-SUM(Z70,AB70,AD70)</f>
        <v>0.25</v>
      </c>
      <c r="AG70" s="147">
        <f>$J70*AF70</f>
        <v>5249.6987921022983</v>
      </c>
      <c r="AH70" s="155">
        <f>SUM(Z70,AB70,AD70,AF70)</f>
        <v>1</v>
      </c>
      <c r="AI70" s="147">
        <f>SUM(AA70,AC70,AE70,AG70)</f>
        <v>20998.795168409193</v>
      </c>
      <c r="AJ70" s="148">
        <f>(AA70+AC70)</f>
        <v>10499.397584204597</v>
      </c>
      <c r="AK70" s="147">
        <f>(AE70+AG70)</f>
        <v>10499.397584204597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17178.666666666668</v>
      </c>
      <c r="J71" s="51">
        <f t="shared" si="75"/>
        <v>17178.666666666668</v>
      </c>
      <c r="K71" s="40">
        <f t="shared" ref="K71:K72" si="78">B71/B$76</f>
        <v>0.25303677517552908</v>
      </c>
      <c r="L71" s="22">
        <f t="shared" si="76"/>
        <v>0.25303677517552908</v>
      </c>
      <c r="M71" s="24">
        <f t="shared" ref="M71:M72" si="79">J71/B$76</f>
        <v>0.25303677517552908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27639.477867271235</v>
      </c>
      <c r="K72" s="40">
        <f t="shared" si="78"/>
        <v>0.40866106937693325</v>
      </c>
      <c r="L72" s="22">
        <f t="shared" si="76"/>
        <v>0.36978256245285229</v>
      </c>
      <c r="M72" s="24">
        <f t="shared" si="79"/>
        <v>0.40712148869157805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340.65</v>
      </c>
      <c r="AB73" s="116">
        <v>0.09</v>
      </c>
      <c r="AC73" s="147">
        <f>$H$73*$B$73*AB73</f>
        <v>340.65</v>
      </c>
      <c r="AD73" s="116">
        <v>0.23</v>
      </c>
      <c r="AE73" s="147">
        <f>$H$73*$B$73*AD73</f>
        <v>870.55000000000007</v>
      </c>
      <c r="AF73" s="122">
        <f>1-SUM(Z73,AB73,AD73)</f>
        <v>0.59</v>
      </c>
      <c r="AG73" s="147">
        <f>$H$73*$B$73*AF73</f>
        <v>2233.15</v>
      </c>
      <c r="AH73" s="155">
        <f>SUM(Z73,AB73,AD73,AF73)</f>
        <v>1</v>
      </c>
      <c r="AI73" s="147">
        <f>SUM(AA73,AC73,AE73,AG73)</f>
        <v>3785</v>
      </c>
      <c r="AJ73" s="148">
        <f>(AA73+AC73)</f>
        <v>681.3</v>
      </c>
      <c r="AK73" s="147">
        <f>(AE73+AG73)</f>
        <v>3103.7000000000003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47707.704831590803</v>
      </c>
      <c r="J74" s="51">
        <f t="shared" si="75"/>
        <v>2097.1992965083282</v>
      </c>
      <c r="K74" s="40">
        <f>B74/B$76</f>
        <v>6.7874502872293421E-2</v>
      </c>
      <c r="L74" s="22">
        <f t="shared" si="76"/>
        <v>6.7874502872293421E-2</v>
      </c>
      <c r="M74" s="24">
        <f>J74/B$76</f>
        <v>3.0891137082167154E-2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-211.1598443913156</v>
      </c>
      <c r="AB74" s="156"/>
      <c r="AC74" s="147">
        <f>AC30*$I$83/4</f>
        <v>-143.79866275124243</v>
      </c>
      <c r="AD74" s="156"/>
      <c r="AE74" s="147">
        <f>AE30*$I$83/4</f>
        <v>-135.29401532712052</v>
      </c>
      <c r="AF74" s="156"/>
      <c r="AG74" s="147">
        <f>AG30*$I$83/4</f>
        <v>2587.4518189780056</v>
      </c>
      <c r="AH74" s="155"/>
      <c r="AI74" s="147">
        <f>SUM(AA74,AC74,AE74,AG74)</f>
        <v>2097.1992965083273</v>
      </c>
      <c r="AJ74" s="148">
        <f>(AA74+AC74)</f>
        <v>-354.95850714255801</v>
      </c>
      <c r="AK74" s="147">
        <f>(AE74+AG74)</f>
        <v>2452.1578036508849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5943.5306608791543</v>
      </c>
      <c r="AB75" s="158"/>
      <c r="AC75" s="149">
        <f>AA75+AC65-SUM(AC70,AC74)</f>
        <v>8956.1098387382481</v>
      </c>
      <c r="AD75" s="158"/>
      <c r="AE75" s="149">
        <f>AC75+AE65-SUM(AE70,AE74)</f>
        <v>11960.184369173219</v>
      </c>
      <c r="AF75" s="158"/>
      <c r="AG75" s="149">
        <f>IF(SUM(AG6:AG29)+((AG65-AG70-$J$75)*4/I$83)&lt;1,0,AG65-AG70-$J$75-(1-SUM(AG6:AG29))*I$83/4)</f>
        <v>2863.5903013799889</v>
      </c>
      <c r="AH75" s="134"/>
      <c r="AI75" s="149">
        <f>AI76-SUM(AI70,AI74)</f>
        <v>11960.184369173217</v>
      </c>
      <c r="AJ75" s="151">
        <f>AJ76-SUM(AJ70,AJ74)</f>
        <v>6092.5195373582574</v>
      </c>
      <c r="AK75" s="149">
        <f>AJ75+AK76-SUM(AK70,AK74)</f>
        <v>11960.184369173217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68706.499999999985</v>
      </c>
      <c r="J76" s="51">
        <f t="shared" si="75"/>
        <v>67914.138998855415</v>
      </c>
      <c r="K76" s="40">
        <f>SUM(K70:K75)</f>
        <v>1.0946304586106326</v>
      </c>
      <c r="L76" s="22">
        <f>SUM(L70:L75)</f>
        <v>1</v>
      </c>
      <c r="M76" s="24">
        <f>SUM(M70:M75)</f>
        <v>1.0003555604485994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8118.4793072101484</v>
      </c>
      <c r="AB76" s="137"/>
      <c r="AC76" s="153">
        <f>AC65</f>
        <v>8118.4793072101484</v>
      </c>
      <c r="AD76" s="137"/>
      <c r="AE76" s="153">
        <f>AE65</f>
        <v>8118.4793072101484</v>
      </c>
      <c r="AF76" s="137"/>
      <c r="AG76" s="153">
        <f>AG65</f>
        <v>10700.740912460293</v>
      </c>
      <c r="AH76" s="137"/>
      <c r="AI76" s="153">
        <f>SUM(AA76,AC76,AE76,AG76)</f>
        <v>35056.178834090737</v>
      </c>
      <c r="AJ76" s="154">
        <f>SUM(AA76,AC76)</f>
        <v>16236.958614420297</v>
      </c>
      <c r="AK76" s="154">
        <f>SUM(AE76,AG76)</f>
        <v>18819.220219670442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17178.666666666672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2863.5903013799889</v>
      </c>
      <c r="AB78" s="112"/>
      <c r="AC78" s="112">
        <f>IF(AA75&lt;0,0,AA75)</f>
        <v>5943.5306608791543</v>
      </c>
      <c r="AD78" s="112"/>
      <c r="AE78" s="112">
        <f>AC75</f>
        <v>8956.1098387382481</v>
      </c>
      <c r="AF78" s="112"/>
      <c r="AG78" s="112">
        <f>AE75</f>
        <v>11960.184369173219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5732.370816487839</v>
      </c>
      <c r="AB79" s="112"/>
      <c r="AC79" s="112">
        <f>AA79-AA74+AC65-AC70</f>
        <v>8812.3111759870044</v>
      </c>
      <c r="AD79" s="112"/>
      <c r="AE79" s="112">
        <f>AC79-AC74+AE65-AE70</f>
        <v>11824.890353846095</v>
      </c>
      <c r="AF79" s="112"/>
      <c r="AG79" s="112">
        <f>AE79-AE74+AG65-AG70</f>
        <v>17411.226489531207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7758.6104732032263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1939.6526183008066</v>
      </c>
      <c r="AB83" s="112"/>
      <c r="AC83" s="165">
        <f>$I$83*AB82/4</f>
        <v>1939.6526183008066</v>
      </c>
      <c r="AD83" s="112"/>
      <c r="AE83" s="165">
        <f>$I$83*AD82/4</f>
        <v>1939.6526183008066</v>
      </c>
      <c r="AF83" s="112"/>
      <c r="AG83" s="165">
        <f>$I$83*AF82/4</f>
        <v>1939.6526183008066</v>
      </c>
      <c r="AH83" s="165">
        <f>SUM(AA83,AC83,AE83,AG83)</f>
        <v>7758.6104732032263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27014.536414639457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1</v>
      </c>
      <c r="I91" s="22">
        <f t="shared" ref="I91" si="82">(D91*H91)</f>
        <v>0.25777811721668742</v>
      </c>
      <c r="J91" s="24">
        <f>IF(I$32&lt;=1+I$131,I91,L91+J$33*(I91-L91))</f>
        <v>0.25777811721668742</v>
      </c>
      <c r="K91" s="22">
        <f t="shared" ref="K91" si="83">IF(B91="",0,B91)</f>
        <v>0.25777811721668742</v>
      </c>
      <c r="L91" s="22">
        <f t="shared" ref="L91" si="84">(K91*H91)</f>
        <v>0.25777811721668742</v>
      </c>
      <c r="M91" s="226">
        <f t="shared" si="80"/>
        <v>0.25777811721668742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3.7523575082237103E-2</v>
      </c>
      <c r="K94" s="22">
        <f t="shared" si="90"/>
        <v>3.8666717582503111E-2</v>
      </c>
      <c r="L94" s="22">
        <f t="shared" si="91"/>
        <v>3.8666717582503111E-2</v>
      </c>
      <c r="M94" s="226">
        <f t="shared" si="92"/>
        <v>3.7523575082237103E-2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3.7523575082237103E-2</v>
      </c>
      <c r="K95" s="22">
        <f t="shared" si="90"/>
        <v>3.8666717582503111E-2</v>
      </c>
      <c r="L95" s="22">
        <f t="shared" si="91"/>
        <v>3.8666717582503111E-2</v>
      </c>
      <c r="M95" s="226">
        <f t="shared" si="92"/>
        <v>3.7523575082237103E-2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0.12507858360745702</v>
      </c>
      <c r="K97" s="22">
        <f t="shared" si="90"/>
        <v>0.12888905860834371</v>
      </c>
      <c r="L97" s="22">
        <f t="shared" si="91"/>
        <v>0.12888905860834371</v>
      </c>
      <c r="M97" s="226">
        <f t="shared" si="92"/>
        <v>0.12507858360745702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0.11257072524671131</v>
      </c>
      <c r="K98" s="22">
        <f t="shared" si="90"/>
        <v>0.11600015274750934</v>
      </c>
      <c r="L98" s="22">
        <f t="shared" si="91"/>
        <v>0.11600015274750934</v>
      </c>
      <c r="M98" s="226">
        <f t="shared" si="92"/>
        <v>0.11257072524671131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2.1888752131304982E-2</v>
      </c>
      <c r="K99" s="22">
        <f t="shared" si="90"/>
        <v>2.2555585256460151E-2</v>
      </c>
      <c r="L99" s="22">
        <f t="shared" si="91"/>
        <v>2.2555585256460151E-2</v>
      </c>
      <c r="M99" s="226">
        <f t="shared" si="92"/>
        <v>2.1888752131304982E-2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1</v>
      </c>
      <c r="I101" s="22">
        <f t="shared" si="88"/>
        <v>0.41083387431409557</v>
      </c>
      <c r="J101" s="24">
        <f t="shared" si="89"/>
        <v>0.16849411857464761</v>
      </c>
      <c r="K101" s="22">
        <f t="shared" si="90"/>
        <v>0.16111132326042965</v>
      </c>
      <c r="L101" s="22">
        <f t="shared" si="91"/>
        <v>0.16111132326042965</v>
      </c>
      <c r="M101" s="226">
        <f t="shared" si="92"/>
        <v>0.16849411857464761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1</v>
      </c>
      <c r="I102" s="22">
        <f t="shared" si="88"/>
        <v>0.17400022912126401</v>
      </c>
      <c r="J102" s="24">
        <f t="shared" si="89"/>
        <v>0.14022901154725059</v>
      </c>
      <c r="K102" s="22">
        <f t="shared" si="90"/>
        <v>0.1392001832970112</v>
      </c>
      <c r="L102" s="22">
        <f t="shared" si="91"/>
        <v>0.1392001832970112</v>
      </c>
      <c r="M102" s="226">
        <f t="shared" si="92"/>
        <v>0.14022901154725059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1</v>
      </c>
      <c r="I103" s="22">
        <f t="shared" si="88"/>
        <v>0.26873368719839663</v>
      </c>
      <c r="J103" s="24">
        <f t="shared" si="89"/>
        <v>0.26873368719839663</v>
      </c>
      <c r="K103" s="22">
        <f t="shared" si="90"/>
        <v>0.26873368719839663</v>
      </c>
      <c r="L103" s="22">
        <f t="shared" si="91"/>
        <v>0.26873368719839663</v>
      </c>
      <c r="M103" s="226">
        <f t="shared" si="92"/>
        <v>0.26873368719839663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1</v>
      </c>
      <c r="I104" s="22">
        <f t="shared" si="88"/>
        <v>0.18560024439601494</v>
      </c>
      <c r="J104" s="24">
        <f t="shared" si="89"/>
        <v>0.18560024439601494</v>
      </c>
      <c r="K104" s="22">
        <f t="shared" si="90"/>
        <v>0.18560024439601494</v>
      </c>
      <c r="L104" s="22">
        <f t="shared" si="91"/>
        <v>0.18560024439601494</v>
      </c>
      <c r="M104" s="226">
        <f t="shared" si="92"/>
        <v>0.18560024439601494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1</v>
      </c>
      <c r="I105" s="22">
        <f t="shared" si="88"/>
        <v>1.3610684589041095</v>
      </c>
      <c r="J105" s="24">
        <f t="shared" si="89"/>
        <v>1.3610684589041095</v>
      </c>
      <c r="K105" s="22">
        <f t="shared" si="90"/>
        <v>1.3610684589041095</v>
      </c>
      <c r="L105" s="22">
        <f t="shared" si="91"/>
        <v>1.3610684589041095</v>
      </c>
      <c r="M105" s="226">
        <f t="shared" si="92"/>
        <v>1.3610684589041095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1</v>
      </c>
      <c r="I106" s="22">
        <f t="shared" si="88"/>
        <v>1.8560024439601495</v>
      </c>
      <c r="J106" s="24">
        <f t="shared" si="89"/>
        <v>1.8560024439601495</v>
      </c>
      <c r="K106" s="22">
        <f t="shared" si="90"/>
        <v>1.8560024439601495</v>
      </c>
      <c r="L106" s="22">
        <f t="shared" si="91"/>
        <v>1.8560024439601495</v>
      </c>
      <c r="M106" s="226">
        <f t="shared" si="92"/>
        <v>1.8560024439601495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1</v>
      </c>
      <c r="I108" s="22">
        <f t="shared" si="88"/>
        <v>0.99296130751868006</v>
      </c>
      <c r="J108" s="24">
        <f t="shared" si="89"/>
        <v>0.83236040616670515</v>
      </c>
      <c r="K108" s="22">
        <f t="shared" si="90"/>
        <v>0.82746775626556668</v>
      </c>
      <c r="L108" s="22">
        <f t="shared" si="91"/>
        <v>0.82746775626556668</v>
      </c>
      <c r="M108" s="226">
        <f t="shared" si="92"/>
        <v>0.83236040616670515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1</v>
      </c>
      <c r="I109" s="22">
        <f t="shared" si="88"/>
        <v>0.12373349626400997</v>
      </c>
      <c r="J109" s="24">
        <f t="shared" si="89"/>
        <v>0.12373349626400997</v>
      </c>
      <c r="K109" s="22">
        <f t="shared" si="90"/>
        <v>0.12373349626400997</v>
      </c>
      <c r="L109" s="22">
        <f t="shared" si="91"/>
        <v>0.12373349626400997</v>
      </c>
      <c r="M109" s="226">
        <f t="shared" si="92"/>
        <v>0.12373349626400997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1</v>
      </c>
      <c r="I110" s="22">
        <f t="shared" si="88"/>
        <v>2.6061367650607101</v>
      </c>
      <c r="J110" s="24">
        <f t="shared" si="89"/>
        <v>2.6061367650607101</v>
      </c>
      <c r="K110" s="22">
        <f t="shared" si="90"/>
        <v>2.6061367650607101</v>
      </c>
      <c r="L110" s="22">
        <f t="shared" si="91"/>
        <v>2.6061367650607101</v>
      </c>
      <c r="M110" s="226">
        <f t="shared" si="92"/>
        <v>2.6061367650607101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1</v>
      </c>
      <c r="I111" s="22">
        <f t="shared" si="88"/>
        <v>0.61866748132004978</v>
      </c>
      <c r="J111" s="24">
        <f t="shared" si="89"/>
        <v>0.61866748132004978</v>
      </c>
      <c r="K111" s="22">
        <f t="shared" si="90"/>
        <v>0.61866748132004978</v>
      </c>
      <c r="L111" s="22">
        <f t="shared" si="91"/>
        <v>0.61866748132004978</v>
      </c>
      <c r="M111" s="226">
        <f t="shared" si="92"/>
        <v>0.61866748132004978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8.855516105274166</v>
      </c>
      <c r="J119" s="24">
        <f>SUM(J91:J118)</f>
        <v>8.7533894417586779</v>
      </c>
      <c r="K119" s="22">
        <f>SUM(K91:K118)</f>
        <v>8.7502781889204542</v>
      </c>
      <c r="L119" s="22">
        <f>SUM(L91:L118)</f>
        <v>8.7502781889204542</v>
      </c>
      <c r="M119" s="57">
        <f t="shared" si="80"/>
        <v>8.7533894417586779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2.7065149411656972</v>
      </c>
      <c r="J124" s="236">
        <f>IF(SUMPRODUCT($B$124:$B124,$H$124:$H124)&lt;J$119,($B124*$H124),J$119)</f>
        <v>2.7065149411656972</v>
      </c>
      <c r="K124" s="29">
        <f>(B124)</f>
        <v>2.7065149411656972</v>
      </c>
      <c r="L124" s="29">
        <f>IF(SUMPRODUCT($B$124:$B124,$H$124:$H124)&lt;L$119,($B124*$H124),L$119)</f>
        <v>2.7065149411656972</v>
      </c>
      <c r="M124" s="239">
        <f t="shared" si="93"/>
        <v>2.7065149411656972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2.2141421748132006</v>
      </c>
      <c r="J125" s="236">
        <f>IF(SUMPRODUCT($B$124:$B125,$H$124:$H125)&lt;J$119,($B125*$H125),IF(SUMPRODUCT($B$124:$B124,$H$124:$H124)&lt;J$119,J$119-SUMPRODUCT($B$124:$B124,$H$124:$H124),0))</f>
        <v>2.2141421748132006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2.2141421748132006</v>
      </c>
      <c r="M125" s="239">
        <f t="shared" si="93"/>
        <v>2.2141421748132006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3.5624262827387412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3.2357002908743091</v>
      </c>
      <c r="M126" s="239">
        <f t="shared" si="93"/>
        <v>3.5624262827387412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6.1490011641084692</v>
      </c>
      <c r="J128" s="227">
        <f>(J30)</f>
        <v>0.27030604304103911</v>
      </c>
      <c r="K128" s="29">
        <f>(B128)</f>
        <v>0.59392078206724785</v>
      </c>
      <c r="L128" s="29">
        <f>IF(L124=L119,0,(L119-L124)/(B119-B124)*K128)</f>
        <v>0.59392078206724785</v>
      </c>
      <c r="M128" s="239">
        <f t="shared" si="93"/>
        <v>0.27030604304103911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8.855516105274166</v>
      </c>
      <c r="J130" s="227">
        <f>(J119)</f>
        <v>8.7533894417586779</v>
      </c>
      <c r="K130" s="29">
        <f>(B130)</f>
        <v>8.7502781889204542</v>
      </c>
      <c r="L130" s="29">
        <f>(L119)</f>
        <v>8.7502781889204542</v>
      </c>
      <c r="M130" s="239">
        <f t="shared" si="93"/>
        <v>8.7533894417586779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2.2141421748132011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2.8155317559153167E-2</v>
      </c>
      <c r="J6" s="24">
        <f t="shared" ref="J6:J13" si="3">IF(I$32&lt;=1+I$131,I6,B6*H6+J$33*(I6-B6*H6))</f>
        <v>2.8155317559153167E-2</v>
      </c>
      <c r="K6" s="22">
        <f t="shared" ref="K6:K31" si="4">B6</f>
        <v>2.8155317559153167E-2</v>
      </c>
      <c r="L6" s="22">
        <f t="shared" ref="L6:L29" si="5">IF(K6="","",K6*H6)</f>
        <v>2.8155317559153167E-2</v>
      </c>
      <c r="M6" s="223">
        <f t="shared" ref="M6:M31" si="6">J6</f>
        <v>2.8155317559153167E-2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0.11262127023661267</v>
      </c>
      <c r="Z6" s="156">
        <f>Poor!Z6</f>
        <v>0.17</v>
      </c>
      <c r="AA6" s="121">
        <f>$M6*Z6*4</f>
        <v>1.9145615940224157E-2</v>
      </c>
      <c r="AB6" s="156">
        <f>Poor!AB6</f>
        <v>0.17</v>
      </c>
      <c r="AC6" s="121">
        <f t="shared" ref="AC6:AC29" si="7">$M6*AB6*4</f>
        <v>1.9145615940224157E-2</v>
      </c>
      <c r="AD6" s="156">
        <f>Poor!AD6</f>
        <v>0.33</v>
      </c>
      <c r="AE6" s="121">
        <f t="shared" ref="AE6:AE29" si="8">$M6*AD6*4</f>
        <v>3.7165019178082181E-2</v>
      </c>
      <c r="AF6" s="122">
        <f>1-SUM(Z6,AB6,AD6)</f>
        <v>0.32999999999999996</v>
      </c>
      <c r="AG6" s="121">
        <f>$M6*AF6*4</f>
        <v>3.7165019178082175E-2</v>
      </c>
      <c r="AH6" s="123">
        <f>SUM(Z6,AB6,AD6,AF6)</f>
        <v>1</v>
      </c>
      <c r="AI6" s="183">
        <f>SUM(AA6,AC6,AE6,AG6)/4</f>
        <v>2.8155317559153167E-2</v>
      </c>
      <c r="AJ6" s="120">
        <f>(AA6+AC6)/2</f>
        <v>1.9145615940224157E-2</v>
      </c>
      <c r="AK6" s="119">
        <f>(AE6+AG6)/2</f>
        <v>3.7165019178082181E-2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1.8770211706102116E-2</v>
      </c>
      <c r="L7" s="22">
        <f t="shared" si="5"/>
        <v>1.8770211706102116E-2</v>
      </c>
      <c r="M7" s="223">
        <f t="shared" si="6"/>
        <v>1.8770211706102116E-2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3774.0657544955047</v>
      </c>
      <c r="S7" s="221">
        <f>IF($B$81=0,0,(SUMIF($N$6:$N$28,$U7,L$6:L$28)+SUMIF($N$91:$N$118,$U7,L$91:L$118))*$I$83*Poor!$B$81/$B$81)</f>
        <v>3774.0657544955047</v>
      </c>
      <c r="T7" s="221">
        <f>IF($B$81=0,0,(SUMIF($N$6:$N$28,$U7,M$6:M$28)+SUMIF($N$91:$N$118,$U7,M$91:M$118))*$I$83*Poor!$B$81/$B$81)</f>
        <v>4172.1319247472111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5.906425124533001E-3</v>
      </c>
      <c r="J8" s="24">
        <f t="shared" si="3"/>
        <v>5.906425124533001E-3</v>
      </c>
      <c r="K8" s="22">
        <f t="shared" si="4"/>
        <v>5.906425124533001E-3</v>
      </c>
      <c r="L8" s="22">
        <f t="shared" si="5"/>
        <v>5.906425124533001E-3</v>
      </c>
      <c r="M8" s="223">
        <f t="shared" si="6"/>
        <v>5.906425124533001E-3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5374.9999999999991</v>
      </c>
      <c r="S8" s="221">
        <f>IF($B$81=0,0,(SUMIF($N$6:$N$28,$U8,L$6:L$28)+SUMIF($N$91:$N$118,$U8,L$91:L$118))*$I$83*Poor!$B$81/$B$81)</f>
        <v>5374.9999999999991</v>
      </c>
      <c r="T8" s="221">
        <f>IF($B$81=0,0,(SUMIF($N$6:$N$28,$U8,M$6:M$28)+SUMIF($N$91:$N$118,$U8,M$91:M$118))*$I$83*Poor!$B$81/$B$81)</f>
        <v>4674.839924951405</v>
      </c>
      <c r="U8" s="222">
        <v>2</v>
      </c>
      <c r="V8" s="56"/>
      <c r="W8" s="115"/>
      <c r="X8" s="118">
        <f>Poor!X8</f>
        <v>1</v>
      </c>
      <c r="Y8" s="183">
        <f t="shared" si="9"/>
        <v>2.3625700498132004E-2</v>
      </c>
      <c r="Z8" s="125">
        <f>IF($Y8=0,0,AA8/$Y8)</f>
        <v>0.4157915446056995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9.8233665025099504E-3</v>
      </c>
      <c r="AB8" s="125">
        <f>IF($Y8=0,0,AC8/$Y8)</f>
        <v>0.40060097499524183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9.4644786544972517E-3</v>
      </c>
      <c r="AD8" s="125">
        <f>IF($Y8=0,0,AE8/$Y8)</f>
        <v>0.18360748039905864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4.3378553411248019E-3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5.9064251245330018E-3</v>
      </c>
      <c r="AJ8" s="120">
        <f t="shared" si="14"/>
        <v>9.6439225785036019E-3</v>
      </c>
      <c r="AK8" s="119">
        <f t="shared" si="15"/>
        <v>2.1689276705624009E-3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409.90255464840658</v>
      </c>
      <c r="S9" s="221">
        <f>IF($B$81=0,0,(SUMIF($N$6:$N$28,$U9,L$6:L$28)+SUMIF($N$91:$N$118,$U9,L$91:L$118))*$I$83*Poor!$B$81/$B$81)</f>
        <v>409.90255464840658</v>
      </c>
      <c r="T9" s="221">
        <f>IF($B$81=0,0,(SUMIF($N$6:$N$28,$U9,M$6:M$28)+SUMIF($N$91:$N$118,$U9,M$91:M$118))*$I$83*Poor!$B$81/$B$81)</f>
        <v>409.90255464840658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</v>
      </c>
      <c r="H10" s="24">
        <f t="shared" si="1"/>
        <v>1</v>
      </c>
      <c r="I10" s="22">
        <f t="shared" si="2"/>
        <v>0.4672511815068493</v>
      </c>
      <c r="J10" s="24">
        <f t="shared" si="3"/>
        <v>0.34702550593376241</v>
      </c>
      <c r="K10" s="22">
        <f t="shared" si="4"/>
        <v>0.32530145547945205</v>
      </c>
      <c r="L10" s="22">
        <f t="shared" si="5"/>
        <v>0.32530145547945205</v>
      </c>
      <c r="M10" s="223">
        <f t="shared" si="6"/>
        <v>0.34702550593376241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1.3881020237350497</v>
      </c>
      <c r="Z10" s="125">
        <f>IF($Y10=0,0,AA10/$Y10)</f>
        <v>0.41579154460569956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0.57716108451909376</v>
      </c>
      <c r="AB10" s="125">
        <f>IF($Y10=0,0,AC10/$Y10)</f>
        <v>0.40060097499524183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0.55607502410112919</v>
      </c>
      <c r="AD10" s="125">
        <f>IF($Y10=0,0,AE10/$Y10)</f>
        <v>0.18360748039905861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0.2548659151148267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0.34702550593376241</v>
      </c>
      <c r="AJ10" s="120">
        <f t="shared" si="14"/>
        <v>0.56661805431011147</v>
      </c>
      <c r="AK10" s="119">
        <f t="shared" si="15"/>
        <v>0.12743295755741335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</v>
      </c>
      <c r="H11" s="24">
        <f t="shared" si="1"/>
        <v>1</v>
      </c>
      <c r="I11" s="22">
        <f t="shared" si="2"/>
        <v>9.1675864726027401E-2</v>
      </c>
      <c r="J11" s="24">
        <f t="shared" si="3"/>
        <v>5.1600639534998431E-2</v>
      </c>
      <c r="K11" s="22">
        <f t="shared" si="4"/>
        <v>4.4359289383561637E-2</v>
      </c>
      <c r="L11" s="22">
        <f t="shared" si="5"/>
        <v>4.4359289383561637E-2</v>
      </c>
      <c r="M11" s="223">
        <f t="shared" si="6"/>
        <v>5.1600639534998431E-2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8800</v>
      </c>
      <c r="S11" s="221">
        <f>IF($B$81=0,0,(SUMIF($N$6:$N$28,$U11,L$6:L$28)+SUMIF($N$91:$N$118,$U11,L$91:L$118))*$I$83*Poor!$B$81/$B$81)</f>
        <v>8800</v>
      </c>
      <c r="T11" s="221">
        <f>IF($B$81=0,0,(SUMIF($N$6:$N$28,$U11,M$6:M$28)+SUMIF($N$91:$N$118,$U11,M$91:M$118))*$I$83*Poor!$B$81/$B$81)</f>
        <v>9144.3410205157033</v>
      </c>
      <c r="U11" s="222">
        <v>5</v>
      </c>
      <c r="V11" s="56"/>
      <c r="W11" s="115"/>
      <c r="X11" s="118">
        <f>Poor!X11</f>
        <v>1</v>
      </c>
      <c r="Y11" s="183">
        <f t="shared" si="9"/>
        <v>0.20640255813999372</v>
      </c>
      <c r="Z11" s="125">
        <f>IF($Y11=0,0,AA11/$Y11)</f>
        <v>0.41579154460569956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8.5820438459595694E-2</v>
      </c>
      <c r="AB11" s="125">
        <f>IF($Y11=0,0,AC11/$Y11)</f>
        <v>0.40060097499524183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8.2685066032393575E-2</v>
      </c>
      <c r="AD11" s="125">
        <f>IF($Y11=0,0,AE11/$Y11)</f>
        <v>0.18360748039905861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3.7897053648004456E-2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5.1600639534998424E-2</v>
      </c>
      <c r="AJ11" s="120">
        <f t="shared" si="14"/>
        <v>8.4252752245994628E-2</v>
      </c>
      <c r="AK11" s="119">
        <f t="shared" si="15"/>
        <v>1.8948526824002228E-2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2.535968699728382E-3</v>
      </c>
      <c r="K13" s="22">
        <f t="shared" si="4"/>
        <v>0</v>
      </c>
      <c r="L13" s="22">
        <f t="shared" si="5"/>
        <v>0</v>
      </c>
      <c r="M13" s="224">
        <f t="shared" si="6"/>
        <v>2.535968699728382E-3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1.0143874798913528E-2</v>
      </c>
      <c r="Z13" s="156">
        <f>Poor!Z13</f>
        <v>1</v>
      </c>
      <c r="AA13" s="121">
        <f>$M13*Z13*4</f>
        <v>1.0143874798913528E-2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2.535968699728382E-3</v>
      </c>
      <c r="AJ13" s="120">
        <f t="shared" si="14"/>
        <v>5.071937399456764E-3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78000</v>
      </c>
      <c r="S14" s="221">
        <f>IF($B$81=0,0,(SUMIF($N$6:$N$28,$U14,L$6:L$28)+SUMIF($N$91:$N$118,$U14,L$91:L$118))*$I$83*Poor!$B$81/$B$81)</f>
        <v>78000</v>
      </c>
      <c r="T14" s="221">
        <f>IF($B$81=0,0,(SUMIF($N$6:$N$28,$U14,M$6:M$28)+SUMIF($N$91:$N$118,$U14,M$91:M$118))*$I$83*Poor!$B$81/$B$81)</f>
        <v>78000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3.2788082559779858E-2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3.2788082559779858E-2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0.13115233023911943</v>
      </c>
      <c r="Z15" s="156">
        <f>Poor!Z15</f>
        <v>0.25</v>
      </c>
      <c r="AA15" s="121">
        <f t="shared" si="16"/>
        <v>3.2788082559779858E-2</v>
      </c>
      <c r="AB15" s="156">
        <f>Poor!AB15</f>
        <v>0.25</v>
      </c>
      <c r="AC15" s="121">
        <f t="shared" si="7"/>
        <v>3.2788082559779858E-2</v>
      </c>
      <c r="AD15" s="156">
        <f>Poor!AD15</f>
        <v>0.25</v>
      </c>
      <c r="AE15" s="121">
        <f t="shared" si="8"/>
        <v>3.2788082559779858E-2</v>
      </c>
      <c r="AF15" s="122">
        <f t="shared" si="10"/>
        <v>0.25</v>
      </c>
      <c r="AG15" s="121">
        <f t="shared" si="11"/>
        <v>3.2788082559779858E-2</v>
      </c>
      <c r="AH15" s="123">
        <f t="shared" si="12"/>
        <v>1</v>
      </c>
      <c r="AI15" s="183">
        <f t="shared" si="13"/>
        <v>3.2788082559779858E-2</v>
      </c>
      <c r="AJ15" s="120">
        <f t="shared" si="14"/>
        <v>3.2788082559779858E-2</v>
      </c>
      <c r="AK15" s="119">
        <f t="shared" si="15"/>
        <v>3.2788082559779858E-2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6.1504344408431708E-2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6.1504344408431708E-2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1200</v>
      </c>
      <c r="S16" s="221">
        <f>IF($B$81=0,0,(SUMIF($N$6:$N$28,$U16,L$6:L$28)+SUMIF($N$91:$N$118,$U16,L$91:L$118))*$I$83*Poor!$B$81/$B$81)</f>
        <v>1200</v>
      </c>
      <c r="T16" s="221">
        <f>IF($B$81=0,0,(SUMIF($N$6:$N$28,$U16,M$6:M$28)+SUMIF($N$91:$N$118,$U16,M$91:M$118))*$I$83*Poor!$B$81/$B$81)</f>
        <v>1236.7297088550083</v>
      </c>
      <c r="U16" s="222">
        <v>10</v>
      </c>
      <c r="V16" s="56"/>
      <c r="W16" s="110"/>
      <c r="X16" s="118"/>
      <c r="Y16" s="183">
        <f t="shared" si="9"/>
        <v>0.24601737763372683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0.24601737763372683</v>
      </c>
      <c r="AH16" s="123">
        <f t="shared" si="12"/>
        <v>1</v>
      </c>
      <c r="AI16" s="183">
        <f t="shared" si="13"/>
        <v>6.1504344408431708E-2</v>
      </c>
      <c r="AJ16" s="120">
        <f t="shared" si="14"/>
        <v>0</v>
      </c>
      <c r="AK16" s="119">
        <f t="shared" si="15"/>
        <v>0.12300868881686342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2.1147898346362246E-2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2.1147898346362246E-2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8.4591593385448985E-2</v>
      </c>
      <c r="Z17" s="156">
        <f>Poor!Z17</f>
        <v>0.29409999999999997</v>
      </c>
      <c r="AA17" s="121">
        <f t="shared" si="16"/>
        <v>2.4878387614660543E-2</v>
      </c>
      <c r="AB17" s="156">
        <f>Poor!AB17</f>
        <v>0.17649999999999999</v>
      </c>
      <c r="AC17" s="121">
        <f t="shared" si="7"/>
        <v>1.4930416232531746E-2</v>
      </c>
      <c r="AD17" s="156">
        <f>Poor!AD17</f>
        <v>0.23530000000000001</v>
      </c>
      <c r="AE17" s="121">
        <f t="shared" si="8"/>
        <v>1.9904401923596146E-2</v>
      </c>
      <c r="AF17" s="122">
        <f t="shared" si="10"/>
        <v>0.29410000000000003</v>
      </c>
      <c r="AG17" s="121">
        <f t="shared" si="11"/>
        <v>2.487838761466055E-2</v>
      </c>
      <c r="AH17" s="123">
        <f t="shared" si="12"/>
        <v>1</v>
      </c>
      <c r="AI17" s="183">
        <f t="shared" si="13"/>
        <v>2.1147898346362246E-2</v>
      </c>
      <c r="AJ17" s="120">
        <f t="shared" si="14"/>
        <v>1.9904401923596146E-2</v>
      </c>
      <c r="AK17" s="119">
        <f t="shared" si="15"/>
        <v>2.2391394769128346E-2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73.219910455622866</v>
      </c>
      <c r="S19" s="221">
        <f>IF($B$81=0,0,(SUMIF($N$6:$N$28,$U19,L$6:L$28)+SUMIF($N$91:$N$118,$U19,L$91:L$118))*$I$83*Poor!$B$81/$B$81)</f>
        <v>73.219910455622866</v>
      </c>
      <c r="T19" s="221">
        <f>IF($B$81=0,0,(SUMIF($N$6:$N$28,$U19,M$6:M$28)+SUMIF($N$91:$N$118,$U19,M$91:M$118))*$I$83*Poor!$B$81/$B$81)</f>
        <v>73.219910455622866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7620</v>
      </c>
      <c r="S20" s="221">
        <f>IF($B$81=0,0,(SUMIF($N$6:$N$28,$U20,L$6:L$28)+SUMIF($N$91:$N$118,$U20,L$91:L$118))*$I$83*Poor!$B$81/$B$81)</f>
        <v>7620</v>
      </c>
      <c r="T20" s="221">
        <f>IF($B$81=0,0,(SUMIF($N$6:$N$28,$U20,M$6:M$28)+SUMIF($N$91:$N$118,$U20,M$91:M$118))*$I$83*Poor!$B$81/$B$81)</f>
        <v>7620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105252.18821959953</v>
      </c>
      <c r="S23" s="179">
        <f>SUM(S7:S22)</f>
        <v>105252.18821959953</v>
      </c>
      <c r="T23" s="179">
        <f>SUM(T7:T22)</f>
        <v>105331.16504417335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27014.536414639457</v>
      </c>
      <c r="S24" s="41">
        <f>IF($B$81=0,0,(SUM(($B$70*$H$70))+((1-$D$29)*$I$83))*Poor!$B$81/$B$81)</f>
        <v>27014.536414639457</v>
      </c>
      <c r="T24" s="41">
        <f>IF($B$81=0,0,(SUM(($B$70*$H$70))+((1-$D$29)*$I$83))*Poor!$B$81/$B$81)</f>
        <v>27014.536414639457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44193.203081306128</v>
      </c>
      <c r="S25" s="41">
        <f>IF($B$81=0,0,(SUM(($B$70*$H$70),($B$71*$H$71))+((1-$D$29)*$I$83))*Poor!$B$81/$B$81)</f>
        <v>44193.203081306128</v>
      </c>
      <c r="T25" s="41">
        <f>IF($B$81=0,0,(SUM(($B$70*$H$70),($B$71*$H$71))+((1-$D$29)*$I$83))*Poor!$B$81/$B$81)</f>
        <v>44193.203081306128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71937.203081306128</v>
      </c>
      <c r="S26" s="41">
        <f>IF($B$81=0,0,(SUM(($B$70*$H$70),($B$71*$H$71),($B$72*$H$72))+((1-$D$29)*$I$83))*Poor!$B$81/$B$81)</f>
        <v>71937.203081306128</v>
      </c>
      <c r="T26" s="41">
        <f>IF($B$81=0,0,(SUM(($B$70*$H$70),($B$71*$H$71),($B$72*$H$72))+((1-$D$29)*$I$83))*Poor!$B$81/$B$81)</f>
        <v>71937.203081306128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3.2583586913475598E-2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3.2583586913475598E-2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0.13033434765390239</v>
      </c>
      <c r="Z27" s="156">
        <f>Poor!Z27</f>
        <v>0.25</v>
      </c>
      <c r="AA27" s="121">
        <f t="shared" si="16"/>
        <v>3.2583586913475598E-2</v>
      </c>
      <c r="AB27" s="156">
        <f>Poor!AB27</f>
        <v>0.25</v>
      </c>
      <c r="AC27" s="121">
        <f t="shared" si="7"/>
        <v>3.2583586913475598E-2</v>
      </c>
      <c r="AD27" s="156">
        <f>Poor!AD27</f>
        <v>0.25</v>
      </c>
      <c r="AE27" s="121">
        <f t="shared" si="8"/>
        <v>3.2583586913475598E-2</v>
      </c>
      <c r="AF27" s="122">
        <f t="shared" si="10"/>
        <v>0.25</v>
      </c>
      <c r="AG27" s="121">
        <f t="shared" si="11"/>
        <v>3.2583586913475598E-2</v>
      </c>
      <c r="AH27" s="123">
        <f t="shared" si="12"/>
        <v>1</v>
      </c>
      <c r="AI27" s="183">
        <f t="shared" si="13"/>
        <v>3.2583586913475598E-2</v>
      </c>
      <c r="AJ27" s="120">
        <f t="shared" si="14"/>
        <v>3.2583586913475598E-2</v>
      </c>
      <c r="AK27" s="119">
        <f t="shared" si="15"/>
        <v>3.2583586913475598E-2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0.20765556269174693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0.20765556269174693</v>
      </c>
      <c r="N29" s="228"/>
      <c r="P29" s="22"/>
      <c r="V29" s="56"/>
      <c r="W29" s="110"/>
      <c r="X29" s="118"/>
      <c r="Y29" s="183">
        <f t="shared" si="9"/>
        <v>0.8306222507669877</v>
      </c>
      <c r="Z29" s="156">
        <f>Poor!Z29</f>
        <v>0.25</v>
      </c>
      <c r="AA29" s="121">
        <f t="shared" si="16"/>
        <v>0.20765556269174693</v>
      </c>
      <c r="AB29" s="156">
        <f>Poor!AB29</f>
        <v>0.25</v>
      </c>
      <c r="AC29" s="121">
        <f t="shared" si="7"/>
        <v>0.20765556269174693</v>
      </c>
      <c r="AD29" s="156">
        <f>Poor!AD29</f>
        <v>0.25</v>
      </c>
      <c r="AE29" s="121">
        <f t="shared" si="8"/>
        <v>0.20765556269174693</v>
      </c>
      <c r="AF29" s="122">
        <f t="shared" si="10"/>
        <v>0.25</v>
      </c>
      <c r="AG29" s="121">
        <f t="shared" si="11"/>
        <v>0.20765556269174693</v>
      </c>
      <c r="AH29" s="123">
        <f t="shared" si="12"/>
        <v>1</v>
      </c>
      <c r="AI29" s="183">
        <f t="shared" si="13"/>
        <v>0.20765556269174693</v>
      </c>
      <c r="AJ29" s="120">
        <f t="shared" si="14"/>
        <v>0.20765556269174693</v>
      </c>
      <c r="AK29" s="119">
        <f t="shared" si="15"/>
        <v>0.20765556269174693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10.041901845785581</v>
      </c>
      <c r="J30" s="230">
        <f>IF(I$32&lt;=1,I30,1-SUM(J6:J29))</f>
        <v>0.15974949450449161</v>
      </c>
      <c r="K30" s="22">
        <f t="shared" si="4"/>
        <v>0.63544987546699883</v>
      </c>
      <c r="L30" s="22">
        <f>IF(L124=L119,0,IF(K30="",0,(L119-L124)/(B119-B124)*K30))</f>
        <v>0.63544987546699883</v>
      </c>
      <c r="M30" s="175">
        <f t="shared" si="6"/>
        <v>0.15974949450449161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0.63899797801796643</v>
      </c>
      <c r="Z30" s="122">
        <f>IF($Y30=0,0,AA30/($Y$30))</f>
        <v>-3.4748874419566345E-16</v>
      </c>
      <c r="AA30" s="187">
        <f>IF(AA79*4/$I$84+SUM(AA6:AA29)&lt;1,AA79*4/$I$84,1-SUM(AA6:AA29))</f>
        <v>-2.2204460492503131E-16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0.54159550674363799</v>
      </c>
      <c r="AE30" s="187">
        <f>IF(AE79*4/$I$84+SUM(AE6:AE29)&lt;1,AE79*4/$I$84,1-SUM(AE6:AE29))</f>
        <v>0.34607843371280056</v>
      </c>
      <c r="AF30" s="122">
        <f>IF($Y30=0,0,AG30/($Y$30))</f>
        <v>0.517479768325524</v>
      </c>
      <c r="AG30" s="187">
        <f>IF(AG79*4/$I$84+SUM(AG6:AG29)&lt;1,AG79*4/$I$84,1-SUM(AG6:AG29))</f>
        <v>0.33066852562521554</v>
      </c>
      <c r="AH30" s="123">
        <f t="shared" si="12"/>
        <v>1.0590752750691617</v>
      </c>
      <c r="AI30" s="183">
        <f t="shared" si="13"/>
        <v>0.16918673983450397</v>
      </c>
      <c r="AJ30" s="120">
        <f t="shared" si="14"/>
        <v>-1.1102230246251565E-16</v>
      </c>
      <c r="AK30" s="119">
        <f t="shared" si="15"/>
        <v>0.33837347966900805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-0.42721326167496887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11.150490738967926</v>
      </c>
      <c r="J32" s="17"/>
      <c r="L32" s="22">
        <f>SUM(L6:L30)</f>
        <v>1.4272132616749689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0.15304045356253451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2800</v>
      </c>
      <c r="J37" s="38">
        <f>J91*I$83</f>
        <v>2800</v>
      </c>
      <c r="K37" s="40">
        <f>(B37/B$65)</f>
        <v>2.7724144759641568E-2</v>
      </c>
      <c r="L37" s="22">
        <f t="shared" ref="L37" si="28">(K37*H37)</f>
        <v>2.7724144759641568E-2</v>
      </c>
      <c r="M37" s="24">
        <f>J37/B$65</f>
        <v>2.7724144759641568E-2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2800</v>
      </c>
      <c r="AH37" s="123">
        <f>SUM(Z37,AB37,AD37,AF37)</f>
        <v>1</v>
      </c>
      <c r="AI37" s="112">
        <f>SUM(AA37,AC37,AE37,AG37)</f>
        <v>2800</v>
      </c>
      <c r="AJ37" s="148">
        <f>(AA37+AC37)</f>
        <v>0</v>
      </c>
      <c r="AK37" s="147">
        <f>(AE37+AG37)</f>
        <v>2800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7500</v>
      </c>
      <c r="J38" s="38">
        <f t="shared" ref="J38:J64" si="32">J92*I$83</f>
        <v>5382.6011339063361</v>
      </c>
      <c r="K38" s="40">
        <f t="shared" ref="K38:K64" si="33">(B38/B$65)</f>
        <v>4.9507401356502799E-2</v>
      </c>
      <c r="L38" s="22">
        <f t="shared" ref="L38:L64" si="34">(K38*H38)</f>
        <v>4.9507401356502799E-2</v>
      </c>
      <c r="M38" s="24">
        <f t="shared" ref="M38:M64" si="35">J38/B$65</f>
        <v>5.3295718935653609E-2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5382.6011339063361</v>
      </c>
      <c r="AH38" s="123">
        <f t="shared" ref="AH38:AI58" si="37">SUM(Z38,AB38,AD38,AF38)</f>
        <v>1</v>
      </c>
      <c r="AI38" s="112">
        <f t="shared" si="37"/>
        <v>5382.6011339063361</v>
      </c>
      <c r="AJ38" s="148">
        <f t="shared" ref="AJ38:AJ64" si="38">(AA38+AC38)</f>
        <v>0</v>
      </c>
      <c r="AK38" s="147">
        <f t="shared" ref="AK38:AK64" si="39">(AE38+AG38)</f>
        <v>5382.6011339063361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750</v>
      </c>
      <c r="J39" s="38">
        <f t="shared" si="32"/>
        <v>961.73988660936629</v>
      </c>
      <c r="K39" s="40">
        <f t="shared" si="33"/>
        <v>9.9014802713005591E-3</v>
      </c>
      <c r="L39" s="22">
        <f t="shared" si="34"/>
        <v>9.9014802713005591E-3</v>
      </c>
      <c r="M39" s="24">
        <f t="shared" si="35"/>
        <v>9.5226485133854781E-3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0.4157915446056995</v>
      </c>
      <c r="AA39" s="147">
        <f t="shared" ref="AA39:AA64" si="40">$J39*Z39</f>
        <v>399.88331296221872</v>
      </c>
      <c r="AB39" s="122">
        <f>AB8</f>
        <v>0.40060097499524183</v>
      </c>
      <c r="AC39" s="147">
        <f t="shared" ref="AC39:AC64" si="41">$J39*AB39</f>
        <v>385.27393626752547</v>
      </c>
      <c r="AD39" s="122">
        <f>AD8</f>
        <v>0.18360748039905864</v>
      </c>
      <c r="AE39" s="147">
        <f t="shared" ref="AE39:AE64" si="42">$J39*AD39</f>
        <v>176.5826373796221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961.73988660936629</v>
      </c>
      <c r="AJ39" s="148">
        <f t="shared" si="38"/>
        <v>785.15724922974414</v>
      </c>
      <c r="AK39" s="147">
        <f t="shared" si="39"/>
        <v>176.5826373796221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762.26359179371889</v>
      </c>
      <c r="K40" s="40">
        <f t="shared" si="33"/>
        <v>8.9113322441705042E-3</v>
      </c>
      <c r="L40" s="22">
        <f t="shared" si="34"/>
        <v>8.9113322441705042E-3</v>
      </c>
      <c r="M40" s="24">
        <f t="shared" si="35"/>
        <v>7.5475379156762102E-3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762.26359179371889</v>
      </c>
      <c r="AH40" s="123">
        <f t="shared" si="37"/>
        <v>1</v>
      </c>
      <c r="AI40" s="112">
        <f t="shared" si="37"/>
        <v>762.26359179371889</v>
      </c>
      <c r="AJ40" s="148">
        <f t="shared" si="38"/>
        <v>0</v>
      </c>
      <c r="AK40" s="147">
        <f t="shared" si="39"/>
        <v>762.26359179371889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254.08786393123964</v>
      </c>
      <c r="K41" s="40">
        <f t="shared" si="33"/>
        <v>2.9704440813901676E-3</v>
      </c>
      <c r="L41" s="22">
        <f t="shared" si="34"/>
        <v>2.9704440813901676E-3</v>
      </c>
      <c r="M41" s="24">
        <f t="shared" si="35"/>
        <v>2.5158459718920704E-3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0.41579154460569956</v>
      </c>
      <c r="AA41" s="147">
        <f t="shared" si="40"/>
        <v>105.64758540953295</v>
      </c>
      <c r="AB41" s="122">
        <f>AB11</f>
        <v>0.40060097499524183</v>
      </c>
      <c r="AC41" s="147">
        <f t="shared" si="41"/>
        <v>101.78784602531294</v>
      </c>
      <c r="AD41" s="122">
        <f>AD11</f>
        <v>0.18360748039905861</v>
      </c>
      <c r="AE41" s="147">
        <f t="shared" si="42"/>
        <v>46.65243249639375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254.08786393123964</v>
      </c>
      <c r="AJ41" s="148">
        <f t="shared" si="38"/>
        <v>207.4354314348459</v>
      </c>
      <c r="AK41" s="147">
        <f t="shared" si="39"/>
        <v>46.65243249639375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254.08786393123964</v>
      </c>
      <c r="K42" s="40">
        <f t="shared" si="33"/>
        <v>2.9704440813901676E-3</v>
      </c>
      <c r="L42" s="22">
        <f t="shared" si="34"/>
        <v>2.9704440813901676E-3</v>
      </c>
      <c r="M42" s="24">
        <f t="shared" si="35"/>
        <v>2.5158459718920704E-3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63.52196598280991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127.04393196561982</v>
      </c>
      <c r="AF42" s="122">
        <f t="shared" si="29"/>
        <v>0.25</v>
      </c>
      <c r="AG42" s="147">
        <f t="shared" si="36"/>
        <v>63.52196598280991</v>
      </c>
      <c r="AH42" s="123">
        <f t="shared" si="37"/>
        <v>1</v>
      </c>
      <c r="AI42" s="112">
        <f t="shared" si="37"/>
        <v>254.08786393123964</v>
      </c>
      <c r="AJ42" s="148">
        <f t="shared" si="38"/>
        <v>63.52196598280991</v>
      </c>
      <c r="AK42" s="147">
        <f t="shared" si="39"/>
        <v>190.56589794842972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1693.919092874931</v>
      </c>
      <c r="K43" s="40">
        <f t="shared" si="33"/>
        <v>1.9802960542601118E-2</v>
      </c>
      <c r="L43" s="22">
        <f t="shared" si="34"/>
        <v>1.9802960542601118E-2</v>
      </c>
      <c r="M43" s="24">
        <f t="shared" si="35"/>
        <v>1.677230647928047E-2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423.47977321873276</v>
      </c>
      <c r="AB43" s="156">
        <f>Poor!AB43</f>
        <v>0.25</v>
      </c>
      <c r="AC43" s="147">
        <f t="shared" si="41"/>
        <v>423.47977321873276</v>
      </c>
      <c r="AD43" s="156">
        <f>Poor!AD43</f>
        <v>0.25</v>
      </c>
      <c r="AE43" s="147">
        <f t="shared" si="42"/>
        <v>423.47977321873276</v>
      </c>
      <c r="AF43" s="122">
        <f t="shared" si="29"/>
        <v>0.25</v>
      </c>
      <c r="AG43" s="147">
        <f t="shared" si="36"/>
        <v>423.47977321873276</v>
      </c>
      <c r="AH43" s="123">
        <f t="shared" si="37"/>
        <v>1</v>
      </c>
      <c r="AI43" s="112">
        <f t="shared" si="37"/>
        <v>1693.919092874931</v>
      </c>
      <c r="AJ43" s="148">
        <f t="shared" si="38"/>
        <v>846.95954643746552</v>
      </c>
      <c r="AK43" s="147">
        <f t="shared" si="39"/>
        <v>846.95954643746552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762.26359179371889</v>
      </c>
      <c r="K44" s="40">
        <f t="shared" si="33"/>
        <v>8.9113322441705042E-3</v>
      </c>
      <c r="L44" s="22">
        <f t="shared" si="34"/>
        <v>8.9113322441705042E-3</v>
      </c>
      <c r="M44" s="24">
        <f t="shared" si="35"/>
        <v>7.5475379156762102E-3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190.56589794842972</v>
      </c>
      <c r="AB44" s="156">
        <f>Poor!AB44</f>
        <v>0.25</v>
      </c>
      <c r="AC44" s="147">
        <f t="shared" si="41"/>
        <v>190.56589794842972</v>
      </c>
      <c r="AD44" s="156">
        <f>Poor!AD44</f>
        <v>0.25</v>
      </c>
      <c r="AE44" s="147">
        <f t="shared" si="42"/>
        <v>190.56589794842972</v>
      </c>
      <c r="AF44" s="122">
        <f t="shared" si="29"/>
        <v>0.25</v>
      </c>
      <c r="AG44" s="147">
        <f t="shared" si="36"/>
        <v>190.56589794842972</v>
      </c>
      <c r="AH44" s="123">
        <f t="shared" si="37"/>
        <v>1</v>
      </c>
      <c r="AI44" s="112">
        <f t="shared" si="37"/>
        <v>762.26359179371889</v>
      </c>
      <c r="AJ44" s="148">
        <f t="shared" si="38"/>
        <v>381.13179589685944</v>
      </c>
      <c r="AK44" s="147">
        <f t="shared" si="39"/>
        <v>381.13179589685944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148.21792062655646</v>
      </c>
      <c r="K45" s="40">
        <f t="shared" si="33"/>
        <v>1.732759047477598E-3</v>
      </c>
      <c r="L45" s="22">
        <f t="shared" si="34"/>
        <v>1.732759047477598E-3</v>
      </c>
      <c r="M45" s="24">
        <f t="shared" si="35"/>
        <v>1.467576816937041E-3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37.054480156639116</v>
      </c>
      <c r="AB45" s="156">
        <f>Poor!AB45</f>
        <v>0.25</v>
      </c>
      <c r="AC45" s="147">
        <f t="shared" si="41"/>
        <v>37.054480156639116</v>
      </c>
      <c r="AD45" s="156">
        <f>Poor!AD45</f>
        <v>0.25</v>
      </c>
      <c r="AE45" s="147">
        <f t="shared" si="42"/>
        <v>37.054480156639116</v>
      </c>
      <c r="AF45" s="122">
        <f t="shared" si="29"/>
        <v>0.25</v>
      </c>
      <c r="AG45" s="147">
        <f t="shared" si="36"/>
        <v>37.054480156639116</v>
      </c>
      <c r="AH45" s="123">
        <f t="shared" si="37"/>
        <v>1</v>
      </c>
      <c r="AI45" s="112">
        <f t="shared" si="37"/>
        <v>148.21792062655646</v>
      </c>
      <c r="AJ45" s="148">
        <f t="shared" si="38"/>
        <v>74.108960313278232</v>
      </c>
      <c r="AK45" s="147">
        <f t="shared" si="39"/>
        <v>74.108960313278232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800</v>
      </c>
      <c r="J46" s="38">
        <f t="shared" si="32"/>
        <v>800</v>
      </c>
      <c r="K46" s="40">
        <f t="shared" si="33"/>
        <v>7.9211842170404476E-3</v>
      </c>
      <c r="L46" s="22">
        <f t="shared" si="34"/>
        <v>7.9211842170404476E-3</v>
      </c>
      <c r="M46" s="24">
        <f t="shared" si="35"/>
        <v>7.9211842170404476E-3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200</v>
      </c>
      <c r="AB46" s="156">
        <f>Poor!AB46</f>
        <v>0.25</v>
      </c>
      <c r="AC46" s="147">
        <f t="shared" si="41"/>
        <v>200</v>
      </c>
      <c r="AD46" s="156">
        <f>Poor!AD46</f>
        <v>0.25</v>
      </c>
      <c r="AE46" s="147">
        <f t="shared" si="42"/>
        <v>200</v>
      </c>
      <c r="AF46" s="122">
        <f t="shared" si="29"/>
        <v>0.25</v>
      </c>
      <c r="AG46" s="147">
        <f t="shared" si="36"/>
        <v>200</v>
      </c>
      <c r="AH46" s="123">
        <f t="shared" si="37"/>
        <v>1</v>
      </c>
      <c r="AI46" s="112">
        <f t="shared" si="37"/>
        <v>800</v>
      </c>
      <c r="AJ46" s="148">
        <f t="shared" si="38"/>
        <v>400</v>
      </c>
      <c r="AK46" s="147">
        <f t="shared" si="39"/>
        <v>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42000</v>
      </c>
      <c r="J52" s="38">
        <f t="shared" si="32"/>
        <v>42000</v>
      </c>
      <c r="K52" s="40">
        <f t="shared" si="33"/>
        <v>0.4158621713946235</v>
      </c>
      <c r="L52" s="22">
        <f t="shared" si="34"/>
        <v>0.4158621713946235</v>
      </c>
      <c r="M52" s="24">
        <f t="shared" si="35"/>
        <v>0.4158621713946235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10500</v>
      </c>
      <c r="AB52" s="156">
        <f>Poor!AB57</f>
        <v>0.25</v>
      </c>
      <c r="AC52" s="147">
        <f t="shared" si="41"/>
        <v>10500</v>
      </c>
      <c r="AD52" s="156">
        <f>Poor!AD57</f>
        <v>0.25</v>
      </c>
      <c r="AE52" s="147">
        <f t="shared" si="42"/>
        <v>10500</v>
      </c>
      <c r="AF52" s="122">
        <f t="shared" si="29"/>
        <v>0.25</v>
      </c>
      <c r="AG52" s="147">
        <f t="shared" si="36"/>
        <v>10500</v>
      </c>
      <c r="AH52" s="123">
        <f t="shared" si="37"/>
        <v>1</v>
      </c>
      <c r="AI52" s="112">
        <f t="shared" si="37"/>
        <v>42000</v>
      </c>
      <c r="AJ52" s="148">
        <f t="shared" si="38"/>
        <v>21000</v>
      </c>
      <c r="AK52" s="147">
        <f t="shared" si="39"/>
        <v>21000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36000</v>
      </c>
      <c r="J53" s="38">
        <f t="shared" si="32"/>
        <v>36000</v>
      </c>
      <c r="K53" s="40">
        <f t="shared" si="33"/>
        <v>0.35645328976682011</v>
      </c>
      <c r="L53" s="22">
        <f t="shared" si="34"/>
        <v>0.35645328976682011</v>
      </c>
      <c r="M53" s="24">
        <f t="shared" si="35"/>
        <v>0.35645328976682011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1440</v>
      </c>
      <c r="J54" s="38">
        <f t="shared" si="32"/>
        <v>1236.7297088550083</v>
      </c>
      <c r="K54" s="40">
        <f t="shared" si="33"/>
        <v>1.1881776325560671E-2</v>
      </c>
      <c r="L54" s="22">
        <f t="shared" si="34"/>
        <v>1.1881776325560671E-2</v>
      </c>
      <c r="M54" s="24">
        <f t="shared" si="35"/>
        <v>1.2245454813159149E-2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7620</v>
      </c>
      <c r="J56" s="38">
        <f t="shared" si="32"/>
        <v>7620</v>
      </c>
      <c r="K56" s="40">
        <f t="shared" si="33"/>
        <v>7.5449279667310257E-2</v>
      </c>
      <c r="L56" s="22">
        <f t="shared" si="34"/>
        <v>7.5449279667310257E-2</v>
      </c>
      <c r="M56" s="24">
        <f t="shared" si="35"/>
        <v>7.5449279667310257E-2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98910</v>
      </c>
      <c r="J65" s="39">
        <f>SUM(J37:J64)</f>
        <v>100675.91065432211</v>
      </c>
      <c r="K65" s="40">
        <f>SUM(K37:K64)</f>
        <v>1</v>
      </c>
      <c r="L65" s="22">
        <f>SUM(L37:L64)</f>
        <v>1</v>
      </c>
      <c r="M65" s="24">
        <f>SUM(M37:M64)</f>
        <v>0.99684054313898829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11920.153015678363</v>
      </c>
      <c r="AB65" s="137"/>
      <c r="AC65" s="153">
        <f>SUM(AC37:AC64)</f>
        <v>11838.16193361664</v>
      </c>
      <c r="AD65" s="137"/>
      <c r="AE65" s="153">
        <f>SUM(AE37:AE64)</f>
        <v>11701.379153165437</v>
      </c>
      <c r="AF65" s="137"/>
      <c r="AG65" s="153">
        <f>SUM(AG37:AG64)</f>
        <v>20359.486843006671</v>
      </c>
      <c r="AH65" s="137"/>
      <c r="AI65" s="153">
        <f>SUM(AI37:AI64)</f>
        <v>55819.180945467102</v>
      </c>
      <c r="AJ65" s="153">
        <f>SUM(AJ37:AJ64)</f>
        <v>23758.314949295003</v>
      </c>
      <c r="AK65" s="153">
        <f>SUM(AK37:AK64)</f>
        <v>32060.865996172106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20998.795168409197</v>
      </c>
      <c r="J70" s="51">
        <f t="shared" ref="J70:J77" si="44">J124*I$83</f>
        <v>20998.795168409197</v>
      </c>
      <c r="K70" s="40">
        <f>B70/B$76</f>
        <v>0.20791915608108516</v>
      </c>
      <c r="L70" s="22">
        <f t="shared" ref="L70:L75" si="45">(L124*G$37*F$9/F$7)/B$130</f>
        <v>0.20791915608108516</v>
      </c>
      <c r="M70" s="24">
        <f>J70/B$76</f>
        <v>0.20791915608108516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5249.6987921022992</v>
      </c>
      <c r="AB70" s="156">
        <f>Poor!AB70</f>
        <v>0.25</v>
      </c>
      <c r="AC70" s="147">
        <f>$J70*AB70</f>
        <v>5249.6987921022992</v>
      </c>
      <c r="AD70" s="156">
        <f>Poor!AD70</f>
        <v>0.25</v>
      </c>
      <c r="AE70" s="147">
        <f>$J70*AD70</f>
        <v>5249.6987921022992</v>
      </c>
      <c r="AF70" s="156">
        <f>Poor!AF70</f>
        <v>0.25</v>
      </c>
      <c r="AG70" s="147">
        <f>$J70*AF70</f>
        <v>5249.6987921022992</v>
      </c>
      <c r="AH70" s="155">
        <f>SUM(Z70,AB70,AD70,AF70)</f>
        <v>1</v>
      </c>
      <c r="AI70" s="147">
        <f>SUM(AA70,AC70,AE70,AG70)</f>
        <v>20998.795168409197</v>
      </c>
      <c r="AJ70" s="148">
        <f>(AA70+AC70)</f>
        <v>10499.397584204598</v>
      </c>
      <c r="AK70" s="147">
        <f>(AE70+AG70)</f>
        <v>10499.397584204598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17178.666666666668</v>
      </c>
      <c r="J71" s="51">
        <f t="shared" si="44"/>
        <v>17178.666666666668</v>
      </c>
      <c r="K71" s="40">
        <f t="shared" ref="K71:K72" si="47">B71/B$76</f>
        <v>0.17009422908724856</v>
      </c>
      <c r="L71" s="22">
        <f t="shared" si="45"/>
        <v>0.17009422908724856</v>
      </c>
      <c r="M71" s="24">
        <f t="shared" ref="M71:M72" si="48">J71/B$76</f>
        <v>0.17009422908724856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27744</v>
      </c>
      <c r="K72" s="40">
        <f t="shared" si="47"/>
        <v>0.27470666864696275</v>
      </c>
      <c r="L72" s="22">
        <f t="shared" si="45"/>
        <v>0.27470666864696275</v>
      </c>
      <c r="M72" s="24">
        <f t="shared" si="48"/>
        <v>0.27470666864696275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33515.014718094797</v>
      </c>
      <c r="K73" s="40">
        <f>B73/B$76</f>
        <v>0.39992078815782961</v>
      </c>
      <c r="L73" s="22">
        <f t="shared" si="45"/>
        <v>0.29846358835516806</v>
      </c>
      <c r="M73" s="24">
        <f>J73/B$76</f>
        <v>0.33184825702356352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3635.1</v>
      </c>
      <c r="AB73" s="156">
        <f>Poor!AB73</f>
        <v>0.09</v>
      </c>
      <c r="AC73" s="147">
        <f>$H$73*$B$73*AB73</f>
        <v>3635.1</v>
      </c>
      <c r="AD73" s="156">
        <f>Poor!AD73</f>
        <v>0.23</v>
      </c>
      <c r="AE73" s="147">
        <f>$H$73*$B$73*AD73</f>
        <v>9289.7000000000007</v>
      </c>
      <c r="AF73" s="156">
        <f>Poor!AF73</f>
        <v>0.59</v>
      </c>
      <c r="AG73" s="147">
        <f>$H$73*$B$73*AF73</f>
        <v>23830.1</v>
      </c>
      <c r="AH73" s="155">
        <f>SUM(Z73,AB73,AD73,AF73)</f>
        <v>1</v>
      </c>
      <c r="AI73" s="147">
        <f>SUM(AA73,AC73,AE73,AG73)</f>
        <v>40390</v>
      </c>
      <c r="AJ73" s="148">
        <f>(AA73+AC73)</f>
        <v>7270.2</v>
      </c>
      <c r="AK73" s="147">
        <f>(AE73+AG73)</f>
        <v>33119.800000000003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77911.204831590818</v>
      </c>
      <c r="J74" s="51">
        <f t="shared" si="44"/>
        <v>1239.4341011514698</v>
      </c>
      <c r="K74" s="40">
        <f>B74/B$76</f>
        <v>4.8816357829535556E-2</v>
      </c>
      <c r="L74" s="22">
        <f t="shared" si="45"/>
        <v>4.8816357829535549E-2</v>
      </c>
      <c r="M74" s="24">
        <f>J74/B$76</f>
        <v>1.227223230012842E-2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-1.4996080163553725E-12</v>
      </c>
      <c r="AB74" s="156"/>
      <c r="AC74" s="147">
        <f>AC30*$I$84/4</f>
        <v>0</v>
      </c>
      <c r="AD74" s="156"/>
      <c r="AE74" s="147">
        <f>AE30*$I$84/4</f>
        <v>2337.2871124639596</v>
      </c>
      <c r="AF74" s="156"/>
      <c r="AG74" s="147">
        <f>AG30*$I$84/4</f>
        <v>2233.2142316693812</v>
      </c>
      <c r="AH74" s="155"/>
      <c r="AI74" s="147">
        <f>SUM(AA74,AC74,AE74,AG74)</f>
        <v>4570.5013441333394</v>
      </c>
      <c r="AJ74" s="148">
        <f>(AA74+AC74)</f>
        <v>-1.4996080163553725E-12</v>
      </c>
      <c r="AK74" s="147">
        <f>(AE74+AG74)</f>
        <v>4570.5013441333413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21138.86020296182</v>
      </c>
      <c r="AB75" s="158"/>
      <c r="AC75" s="149">
        <f>AA75+AC65-SUM(AC70,AC74)</f>
        <v>27727.323344476161</v>
      </c>
      <c r="AD75" s="158"/>
      <c r="AE75" s="149">
        <f>AC75+AE65-SUM(AE70,AE74)</f>
        <v>31841.71659307534</v>
      </c>
      <c r="AF75" s="158"/>
      <c r="AG75" s="149">
        <f>IF(SUM(AG6:AG29)+((AG65-AG70-$J$75)*4/I$83)&lt;1,0,AG65-AG70-$J$75-(1-SUM(AG6:AG29))*I$83/4)</f>
        <v>14468.405979385754</v>
      </c>
      <c r="AH75" s="134"/>
      <c r="AI75" s="149">
        <f>AI76-SUM(AI70,AI74)</f>
        <v>30249.884432924573</v>
      </c>
      <c r="AJ75" s="151">
        <f>AJ76-SUM(AJ70,AJ74)</f>
        <v>13258.917365090407</v>
      </c>
      <c r="AK75" s="149">
        <f>AJ75+AK76-SUM(AK70,AK74)</f>
        <v>30249.884432924569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98910.000000000015</v>
      </c>
      <c r="J76" s="51">
        <f t="shared" si="44"/>
        <v>100675.91065432213</v>
      </c>
      <c r="K76" s="40">
        <f>SUM(K70:K75)</f>
        <v>1.1014571998026617</v>
      </c>
      <c r="L76" s="22">
        <f>SUM(L70:L75)</f>
        <v>1</v>
      </c>
      <c r="M76" s="24">
        <f>SUM(M70:M75)</f>
        <v>0.99684054313898829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11920.153015678363</v>
      </c>
      <c r="AB76" s="137"/>
      <c r="AC76" s="153">
        <f>AC65</f>
        <v>11838.16193361664</v>
      </c>
      <c r="AD76" s="137"/>
      <c r="AE76" s="153">
        <f>AE65</f>
        <v>11701.379153165437</v>
      </c>
      <c r="AF76" s="137"/>
      <c r="AG76" s="153">
        <f>AG65</f>
        <v>20359.486843006671</v>
      </c>
      <c r="AH76" s="137"/>
      <c r="AI76" s="153">
        <f>SUM(AA76,AC76,AE76,AG76)</f>
        <v>55819.180945467109</v>
      </c>
      <c r="AJ76" s="154">
        <f>SUM(AA76,AC76)</f>
        <v>23758.314949295003</v>
      </c>
      <c r="AK76" s="154">
        <f>SUM(AE76,AG76)</f>
        <v>32060.865996172106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17178.666666666672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14468.405979385754</v>
      </c>
      <c r="AB78" s="112"/>
      <c r="AC78" s="112">
        <f>IF(AA75&lt;0,0,AA75)</f>
        <v>21138.86020296182</v>
      </c>
      <c r="AD78" s="112"/>
      <c r="AE78" s="112">
        <f>AC75</f>
        <v>27727.323344476161</v>
      </c>
      <c r="AF78" s="112"/>
      <c r="AG78" s="112">
        <f>AE75</f>
        <v>31841.71659307534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21138.86020296182</v>
      </c>
      <c r="AB79" s="112"/>
      <c r="AC79" s="112">
        <f>AA79-AA74+AC65-AC70</f>
        <v>27727.323344476161</v>
      </c>
      <c r="AD79" s="112"/>
      <c r="AE79" s="112">
        <f>AC79-AC74+AE65-AE70</f>
        <v>34179.003705539304</v>
      </c>
      <c r="AF79" s="112"/>
      <c r="AG79" s="112">
        <f>AE79-AE74+AG65-AG70</f>
        <v>46951.504643979715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7758.6104732032263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6753.6341036598642</v>
      </c>
      <c r="AB83" s="112"/>
      <c r="AC83" s="165">
        <f>$I$84*AB82/4</f>
        <v>6753.6341036598642</v>
      </c>
      <c r="AD83" s="112"/>
      <c r="AE83" s="165">
        <f>$I$84*AD82/4</f>
        <v>6753.6341036598642</v>
      </c>
      <c r="AF83" s="112"/>
      <c r="AG83" s="165">
        <f>$I$84*AF82/4</f>
        <v>6753.6341036598642</v>
      </c>
      <c r="AH83" s="165">
        <f>SUM(AA83,AC83,AE83,AG83)</f>
        <v>27014.536414639457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27014.536414639457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1</v>
      </c>
      <c r="I91" s="22">
        <f t="shared" ref="I91" si="52">(D91*H91)</f>
        <v>0.36088936410336242</v>
      </c>
      <c r="J91" s="24">
        <f>IF(I$32&lt;=1+I$131,I91,L91+J$33*(I91-L91))</f>
        <v>0.36088936410336242</v>
      </c>
      <c r="K91" s="22">
        <f t="shared" ref="K91" si="53">(B91)</f>
        <v>0.36088936410336242</v>
      </c>
      <c r="L91" s="22">
        <f t="shared" ref="L91" si="54">(K91*H91)</f>
        <v>0.36088936410336242</v>
      </c>
      <c r="M91" s="226">
        <f t="shared" si="49"/>
        <v>0.36088936410336242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1</v>
      </c>
      <c r="I92" s="22">
        <f t="shared" ref="I92:I118" si="58">(D92*H92)</f>
        <v>0.9666679395625779</v>
      </c>
      <c r="J92" s="24">
        <f t="shared" ref="J92:J118" si="59">IF(I$32&lt;=1+I$131,I92,L92+J$33*(I92-L92))</f>
        <v>0.69375839301339115</v>
      </c>
      <c r="K92" s="22">
        <f t="shared" ref="K92:K118" si="60">(B92)</f>
        <v>0.6444452930417186</v>
      </c>
      <c r="L92" s="22">
        <f t="shared" ref="L92:L118" si="61">(K92*H92)</f>
        <v>0.6444452930417186</v>
      </c>
      <c r="M92" s="226">
        <f t="shared" ref="M92:M118" si="62">(J92)</f>
        <v>0.69375839301339115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1</v>
      </c>
      <c r="I93" s="22">
        <f t="shared" si="58"/>
        <v>9.6666793956257782E-2</v>
      </c>
      <c r="J93" s="24">
        <f t="shared" si="59"/>
        <v>0.12395774861117645</v>
      </c>
      <c r="K93" s="22">
        <f t="shared" si="60"/>
        <v>0.12888905860834371</v>
      </c>
      <c r="L93" s="22">
        <f t="shared" si="61"/>
        <v>0.12888905860834371</v>
      </c>
      <c r="M93" s="226">
        <f t="shared" si="62"/>
        <v>0.12395774861117645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9.8247436757707224E-2</v>
      </c>
      <c r="K94" s="22">
        <f t="shared" si="60"/>
        <v>0.11600015274750934</v>
      </c>
      <c r="L94" s="22">
        <f t="shared" si="61"/>
        <v>0.11600015274750934</v>
      </c>
      <c r="M94" s="226">
        <f t="shared" si="62"/>
        <v>9.8247436757707224E-2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3.274914558590241E-2</v>
      </c>
      <c r="K95" s="22">
        <f t="shared" si="60"/>
        <v>3.8666717582503111E-2</v>
      </c>
      <c r="L95" s="22">
        <f t="shared" si="61"/>
        <v>3.8666717582503111E-2</v>
      </c>
      <c r="M95" s="226">
        <f t="shared" si="62"/>
        <v>3.274914558590241E-2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3.274914558590241E-2</v>
      </c>
      <c r="K96" s="22">
        <f t="shared" si="60"/>
        <v>3.8666717582503111E-2</v>
      </c>
      <c r="L96" s="22">
        <f t="shared" si="61"/>
        <v>3.8666717582503111E-2</v>
      </c>
      <c r="M96" s="226">
        <f t="shared" si="62"/>
        <v>3.274914558590241E-2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0.21832763723934939</v>
      </c>
      <c r="K97" s="22">
        <f t="shared" si="60"/>
        <v>0.25777811721668742</v>
      </c>
      <c r="L97" s="22">
        <f t="shared" si="61"/>
        <v>0.25777811721668742</v>
      </c>
      <c r="M97" s="226">
        <f t="shared" si="62"/>
        <v>0.21832763723934939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9.8247436757707224E-2</v>
      </c>
      <c r="K98" s="22">
        <f t="shared" si="60"/>
        <v>0.11600015274750934</v>
      </c>
      <c r="L98" s="22">
        <f t="shared" si="61"/>
        <v>0.11600015274750934</v>
      </c>
      <c r="M98" s="226">
        <f t="shared" si="62"/>
        <v>9.8247436757707224E-2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1.9103668258443073E-2</v>
      </c>
      <c r="K99" s="22">
        <f t="shared" si="60"/>
        <v>2.2555585256460151E-2</v>
      </c>
      <c r="L99" s="22">
        <f t="shared" si="61"/>
        <v>2.2555585256460151E-2</v>
      </c>
      <c r="M99" s="226">
        <f t="shared" si="62"/>
        <v>1.9103668258443073E-2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1</v>
      </c>
      <c r="I100" s="22">
        <f t="shared" si="58"/>
        <v>0.10311124688667497</v>
      </c>
      <c r="J100" s="24">
        <f t="shared" si="59"/>
        <v>0.10311124688667497</v>
      </c>
      <c r="K100" s="22">
        <f t="shared" si="60"/>
        <v>0.10311124688667497</v>
      </c>
      <c r="L100" s="22">
        <f t="shared" si="61"/>
        <v>0.10311124688667497</v>
      </c>
      <c r="M100" s="226">
        <f t="shared" si="62"/>
        <v>0.10311124688667497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1</v>
      </c>
      <c r="I106" s="22">
        <f t="shared" si="58"/>
        <v>5.4133404615504359</v>
      </c>
      <c r="J106" s="24">
        <f t="shared" si="59"/>
        <v>5.4133404615504359</v>
      </c>
      <c r="K106" s="22">
        <f t="shared" si="60"/>
        <v>5.4133404615504359</v>
      </c>
      <c r="L106" s="22">
        <f t="shared" si="61"/>
        <v>5.4133404615504359</v>
      </c>
      <c r="M106" s="226">
        <f t="shared" si="62"/>
        <v>5.4133404615504359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1</v>
      </c>
      <c r="I107" s="22">
        <f t="shared" si="58"/>
        <v>4.6400061099003738</v>
      </c>
      <c r="J107" s="24">
        <f t="shared" si="59"/>
        <v>4.6400061099003738</v>
      </c>
      <c r="K107" s="22">
        <f t="shared" si="60"/>
        <v>4.6400061099003738</v>
      </c>
      <c r="L107" s="22">
        <f t="shared" si="61"/>
        <v>4.6400061099003738</v>
      </c>
      <c r="M107" s="226">
        <f t="shared" si="62"/>
        <v>4.6400061099003738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1</v>
      </c>
      <c r="I108" s="22">
        <f t="shared" si="58"/>
        <v>0.18560024439601494</v>
      </c>
      <c r="J108" s="24">
        <f t="shared" si="59"/>
        <v>0.15940092792729302</v>
      </c>
      <c r="K108" s="22">
        <f t="shared" si="60"/>
        <v>0.15466687033001245</v>
      </c>
      <c r="L108" s="22">
        <f t="shared" si="61"/>
        <v>0.15466687033001245</v>
      </c>
      <c r="M108" s="226">
        <f t="shared" si="62"/>
        <v>0.15940092792729302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1</v>
      </c>
      <c r="I110" s="22">
        <f t="shared" si="58"/>
        <v>0.98213462659557915</v>
      </c>
      <c r="J110" s="24">
        <f t="shared" si="59"/>
        <v>0.98213462659557915</v>
      </c>
      <c r="K110" s="22">
        <f t="shared" si="60"/>
        <v>0.98213462659557915</v>
      </c>
      <c r="L110" s="22">
        <f t="shared" si="61"/>
        <v>0.98213462659557915</v>
      </c>
      <c r="M110" s="226">
        <f t="shared" si="62"/>
        <v>0.98213462659557915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12.748416786951278</v>
      </c>
      <c r="J119" s="24">
        <f>SUM(J91:J118)</f>
        <v>12.9760233487733</v>
      </c>
      <c r="K119" s="22">
        <f>SUM(K91:K118)</f>
        <v>13.017150474149673</v>
      </c>
      <c r="L119" s="22">
        <f>SUM(L91:L118)</f>
        <v>13.017150474149673</v>
      </c>
      <c r="M119" s="57">
        <f t="shared" si="49"/>
        <v>12.9760233487733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2.7065149411656977</v>
      </c>
      <c r="J124" s="236">
        <f>IF(SUMPRODUCT($B$124:$B124,$H$124:$H124)&lt;J$119,($B124*$H124),J$119)</f>
        <v>2.7065149411656977</v>
      </c>
      <c r="K124" s="22">
        <f>(B124)</f>
        <v>2.7065149411656977</v>
      </c>
      <c r="L124" s="29">
        <f>IF(SUMPRODUCT($B$124:$B124,$H$124:$H124)&lt;L$119,($B124*$H124),L$119)</f>
        <v>2.7065149411656977</v>
      </c>
      <c r="M124" s="57">
        <f t="shared" si="63"/>
        <v>2.7065149411656977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2.2141421748132006</v>
      </c>
      <c r="J125" s="236">
        <f>IF(SUMPRODUCT($B$124:$B125,$H$124:$H125)&lt;J$119,($B125*$H125),IF(SUMPRODUCT($B$124:$B124,$H$124:$H124)&lt;J$119,J$119-SUMPRODUCT($B$124:$B124,$H$124:$H124),0))</f>
        <v>2.2141421748132006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2.2141421748132006</v>
      </c>
      <c r="M125" s="57">
        <f t="shared" ref="M125:M126" si="65">(J125)</f>
        <v>2.2141421748132006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3.575898042029888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3.575898042029888</v>
      </c>
      <c r="M126" s="57">
        <f t="shared" si="65"/>
        <v>3.575898042029888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4.319718696260022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3.8851454406738881</v>
      </c>
      <c r="M127" s="57">
        <f t="shared" si="63"/>
        <v>4.319718696260022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10.041901845785581</v>
      </c>
      <c r="J128" s="227">
        <f>(J30)</f>
        <v>0.15974949450449161</v>
      </c>
      <c r="K128" s="22">
        <f>(B128)</f>
        <v>0.63544987546699883</v>
      </c>
      <c r="L128" s="22">
        <f>IF(L124=L119,0,(L119-L124)/(B119-B124)*K128)</f>
        <v>0.63544987546699883</v>
      </c>
      <c r="M128" s="57">
        <f t="shared" si="63"/>
        <v>0.15974949450449161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12.748416786951278</v>
      </c>
      <c r="J130" s="227">
        <f>(J119)</f>
        <v>12.9760233487733</v>
      </c>
      <c r="K130" s="22">
        <f>(B130)</f>
        <v>13.017150474149673</v>
      </c>
      <c r="L130" s="22">
        <f>(L119)</f>
        <v>13.017150474149673</v>
      </c>
      <c r="M130" s="57">
        <f t="shared" si="63"/>
        <v>12.9760233487733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2.2141421748132011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9.6532517345668034E-2</v>
      </c>
      <c r="J6" s="24">
        <f t="shared" ref="J6:J13" si="3">IF(I$32&lt;=1+I$131,I6,B6*H6+J$33*(I6-B6*H6))</f>
        <v>9.6532517345668034E-2</v>
      </c>
      <c r="K6" s="22">
        <f t="shared" ref="K6:K31" si="4">B6</f>
        <v>9.6532517345668034E-2</v>
      </c>
      <c r="L6" s="22">
        <f t="shared" ref="L6:L29" si="5">IF(K6="","",K6*H6)</f>
        <v>9.6532517345668034E-2</v>
      </c>
      <c r="M6" s="177">
        <f t="shared" ref="M6:M31" si="6">J6</f>
        <v>9.6532517345668034E-2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0.38613006938267214</v>
      </c>
      <c r="Z6" s="156">
        <f>Poor!Z6</f>
        <v>0.17</v>
      </c>
      <c r="AA6" s="121">
        <f>$M6*Z6*4</f>
        <v>6.5642111795054262E-2</v>
      </c>
      <c r="AB6" s="156">
        <f>Poor!AB6</f>
        <v>0.17</v>
      </c>
      <c r="AC6" s="121">
        <f t="shared" ref="AC6:AC29" si="7">$M6*AB6*4</f>
        <v>6.5642111795054262E-2</v>
      </c>
      <c r="AD6" s="156">
        <f>Poor!AD6</f>
        <v>0.33</v>
      </c>
      <c r="AE6" s="121">
        <f t="shared" ref="AE6:AE29" si="8">$M6*AD6*4</f>
        <v>0.12742292289628182</v>
      </c>
      <c r="AF6" s="122">
        <f>1-SUM(Z6,AB6,AD6)</f>
        <v>0.32999999999999996</v>
      </c>
      <c r="AG6" s="121">
        <f>$M6*AF6*4</f>
        <v>0.12742292289628179</v>
      </c>
      <c r="AH6" s="123">
        <f>SUM(Z6,AB6,AD6,AF6)</f>
        <v>1</v>
      </c>
      <c r="AI6" s="183">
        <f>SUM(AA6,AC6,AE6,AG6)/4</f>
        <v>9.6532517345668034E-2</v>
      </c>
      <c r="AJ6" s="120">
        <f>(AA6+AC6)/2</f>
        <v>6.5642111795054262E-2</v>
      </c>
      <c r="AK6" s="119">
        <f>(AE6+AG6)/2</f>
        <v>0.12742292289628182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6.4355011563778666E-2</v>
      </c>
      <c r="J7" s="24">
        <f t="shared" si="3"/>
        <v>6.4355011563778666E-2</v>
      </c>
      <c r="K7" s="22">
        <f t="shared" si="4"/>
        <v>6.4355011563778666E-2</v>
      </c>
      <c r="L7" s="22">
        <f t="shared" si="5"/>
        <v>6.4355011563778666E-2</v>
      </c>
      <c r="M7" s="177">
        <f t="shared" si="6"/>
        <v>6.4355011563778666E-2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2465.3169530428881</v>
      </c>
      <c r="S7" s="221">
        <f>IF($B$81=0,0,(SUMIF($N$6:$N$28,$U7,L$6:L$28)+SUMIF($N$91:$N$118,$U7,L$91:L$118))*$I$83*Poor!$B$81/$B$81)</f>
        <v>2465.3169530428881</v>
      </c>
      <c r="T7" s="221">
        <f>IF($B$81=0,0,(SUMIF($N$6:$N$28,$U7,M$6:M$28)+SUMIF($N$91:$N$118,$U7,M$91:M$118))*$I$83*Poor!$B$81/$B$81)</f>
        <v>2255.8231416218014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0.25742004625511467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0.25742004625511467</v>
      </c>
      <c r="AH7" s="123">
        <f t="shared" ref="AH7:AH30" si="12">SUM(Z7,AB7,AD7,AF7)</f>
        <v>1</v>
      </c>
      <c r="AI7" s="183">
        <f t="shared" ref="AI7:AI30" si="13">SUM(AA7,AC7,AE7,AG7)/4</f>
        <v>6.4355011563778666E-2</v>
      </c>
      <c r="AJ7" s="120">
        <f t="shared" ref="AJ7:AJ31" si="14">(AA7+AC7)/2</f>
        <v>0</v>
      </c>
      <c r="AK7" s="119">
        <f t="shared" ref="AK7:AK31" si="15">(AE7+AG7)/2</f>
        <v>0.12871002312755733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5.7260318448674609E-2</v>
      </c>
      <c r="J8" s="24">
        <f t="shared" si="3"/>
        <v>5.7260318448674609E-2</v>
      </c>
      <c r="K8" s="22">
        <f t="shared" si="4"/>
        <v>5.7260318448674609E-2</v>
      </c>
      <c r="L8" s="22">
        <f t="shared" si="5"/>
        <v>5.7260318448674609E-2</v>
      </c>
      <c r="M8" s="223">
        <f t="shared" si="6"/>
        <v>5.7260318448674609E-2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13571.428571428569</v>
      </c>
      <c r="S8" s="221">
        <f>IF($B$81=0,0,(SUMIF($N$6:$N$28,$U8,L$6:L$28)+SUMIF($N$91:$N$118,$U8,L$91:L$118))*$I$83*Poor!$B$81/$B$81)</f>
        <v>13571.428571428569</v>
      </c>
      <c r="T8" s="221">
        <f>IF($B$81=0,0,(SUMIF($N$6:$N$28,$U8,M$6:M$28)+SUMIF($N$91:$N$118,$U8,M$91:M$118))*$I$83*Poor!$B$81/$B$81)</f>
        <v>13908.719553128516</v>
      </c>
      <c r="U8" s="222">
        <v>2</v>
      </c>
      <c r="V8" s="56"/>
      <c r="W8" s="115"/>
      <c r="X8" s="118">
        <f>Poor!X8</f>
        <v>1</v>
      </c>
      <c r="Y8" s="183">
        <f t="shared" si="9"/>
        <v>0.22904127379469844</v>
      </c>
      <c r="Z8" s="125">
        <f>IF($Y8=0,0,AA8/$Y8)</f>
        <v>0.7220293538027539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0.16537452291214574</v>
      </c>
      <c r="AB8" s="125">
        <f>IF($Y8=0,0,AC8/$Y8)</f>
        <v>0.2779706461972461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6.3666750882552692E-2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5.7260318448674609E-2</v>
      </c>
      <c r="AJ8" s="120">
        <f t="shared" si="14"/>
        <v>0.11452063689734922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1692.5241732194586</v>
      </c>
      <c r="S9" s="221">
        <f>IF($B$81=0,0,(SUMIF($N$6:$N$28,$U9,L$6:L$28)+SUMIF($N$91:$N$118,$U9,L$91:L$118))*$I$83*Poor!$B$81/$B$81)</f>
        <v>1692.5241732194586</v>
      </c>
      <c r="T9" s="221">
        <f>IF($B$81=0,0,(SUMIF($N$6:$N$28,$U9,M$6:M$28)+SUMIF($N$91:$N$118,$U9,M$91:M$118))*$I$83*Poor!$B$81/$B$81)</f>
        <v>1692.5241732194586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</v>
      </c>
      <c r="H10" s="24">
        <f t="shared" si="1"/>
        <v>1</v>
      </c>
      <c r="I10" s="22">
        <f t="shared" si="2"/>
        <v>0.64891303326810168</v>
      </c>
      <c r="J10" s="24">
        <f t="shared" si="3"/>
        <v>9.3741829865580856E-2</v>
      </c>
      <c r="K10" s="22">
        <f t="shared" si="4"/>
        <v>0.10815217221135029</v>
      </c>
      <c r="L10" s="22">
        <f t="shared" si="5"/>
        <v>0.10815217221135029</v>
      </c>
      <c r="M10" s="223">
        <f t="shared" si="6"/>
        <v>9.3741829865580856E-2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0.37496731946232342</v>
      </c>
      <c r="Z10" s="125">
        <f>IF($Y10=0,0,AA10/$Y10)</f>
        <v>0.7220293538027539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0.27073741136853219</v>
      </c>
      <c r="AB10" s="125">
        <f>IF($Y10=0,0,AC10/$Y10)</f>
        <v>0.27797064619724604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0.10422990809379123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9.3741829865580856E-2</v>
      </c>
      <c r="AJ10" s="120">
        <f t="shared" si="14"/>
        <v>0.18748365973116171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</v>
      </c>
      <c r="H11" s="24">
        <f t="shared" si="1"/>
        <v>1</v>
      </c>
      <c r="I11" s="22">
        <f t="shared" si="2"/>
        <v>0.1047724168297456</v>
      </c>
      <c r="J11" s="24">
        <f t="shared" si="3"/>
        <v>4.9255296489493498E-2</v>
      </c>
      <c r="K11" s="22">
        <f t="shared" si="4"/>
        <v>5.069633072407044E-2</v>
      </c>
      <c r="L11" s="22">
        <f t="shared" si="5"/>
        <v>5.069633072407044E-2</v>
      </c>
      <c r="M11" s="223">
        <f t="shared" si="6"/>
        <v>4.9255296489493498E-2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28742.857142857141</v>
      </c>
      <c r="S11" s="221">
        <f>IF($B$81=0,0,(SUMIF($N$6:$N$28,$U11,L$6:L$28)+SUMIF($N$91:$N$118,$U11,L$91:L$118))*$I$83*Poor!$B$81/$B$81)</f>
        <v>28742.857142857141</v>
      </c>
      <c r="T11" s="221">
        <f>IF($B$81=0,0,(SUMIF($N$6:$N$28,$U11,M$6:M$28)+SUMIF($N$91:$N$118,$U11,M$91:M$118))*$I$83*Poor!$B$81/$B$81)</f>
        <v>28765.698518593035</v>
      </c>
      <c r="U11" s="222">
        <v>5</v>
      </c>
      <c r="V11" s="56"/>
      <c r="W11" s="115"/>
      <c r="X11" s="118">
        <f>Poor!X11</f>
        <v>1</v>
      </c>
      <c r="Y11" s="183">
        <f t="shared" si="9"/>
        <v>0.19702118595797399</v>
      </c>
      <c r="Z11" s="125">
        <f>IF($Y11=0,0,AA11/$Y11)</f>
        <v>0.72202935380275379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0.14225507958268815</v>
      </c>
      <c r="AB11" s="125">
        <f>IF($Y11=0,0,AC11/$Y11)</f>
        <v>0.27797064619724621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5.4766106375285839E-2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4.9255296489493498E-2</v>
      </c>
      <c r="AJ11" s="120">
        <f t="shared" si="14"/>
        <v>9.8510592978986997E-2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-4.0372777315833388E-3</v>
      </c>
      <c r="K13" s="22">
        <f t="shared" si="4"/>
        <v>0</v>
      </c>
      <c r="L13" s="22">
        <f t="shared" si="5"/>
        <v>0</v>
      </c>
      <c r="M13" s="224">
        <f t="shared" si="6"/>
        <v>-4.0372777315833388E-3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-1.6149110926333355E-2</v>
      </c>
      <c r="Z13" s="156">
        <f>Poor!Z13</f>
        <v>1</v>
      </c>
      <c r="AA13" s="121">
        <f>$M13*Z13*4</f>
        <v>-1.6149110926333355E-2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-4.0372777315833388E-3</v>
      </c>
      <c r="AJ13" s="120">
        <f t="shared" si="14"/>
        <v>-8.0745554631666775E-3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212571.42857142858</v>
      </c>
      <c r="S14" s="221">
        <f>IF($B$81=0,0,(SUMIF($N$6:$N$28,$U14,L$6:L$28)+SUMIF($N$91:$N$118,$U14,L$91:L$118))*$I$83*Poor!$B$81/$B$81)</f>
        <v>212571.42857142858</v>
      </c>
      <c r="T14" s="221">
        <f>IF($B$81=0,0,(SUMIF($N$6:$N$28,$U14,M$6:M$28)+SUMIF($N$91:$N$118,$U14,M$91:M$118))*$I$83*Poor!$B$81/$B$81)</f>
        <v>212571.42857142858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3.6799478666240421E-2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3.6799478666240421E-2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0.14719791466496168</v>
      </c>
      <c r="Z15" s="156">
        <f>Poor!Z15</f>
        <v>0.25</v>
      </c>
      <c r="AA15" s="121">
        <f t="shared" si="16"/>
        <v>3.6799478666240421E-2</v>
      </c>
      <c r="AB15" s="156">
        <f>Poor!AB15</f>
        <v>0.25</v>
      </c>
      <c r="AC15" s="121">
        <f t="shared" si="7"/>
        <v>3.6799478666240421E-2</v>
      </c>
      <c r="AD15" s="156">
        <f>Poor!AD15</f>
        <v>0.25</v>
      </c>
      <c r="AE15" s="121">
        <f t="shared" si="8"/>
        <v>3.6799478666240421E-2</v>
      </c>
      <c r="AF15" s="122">
        <f t="shared" si="10"/>
        <v>0.25</v>
      </c>
      <c r="AG15" s="121">
        <f t="shared" si="11"/>
        <v>3.6799478666240421E-2</v>
      </c>
      <c r="AH15" s="123">
        <f t="shared" si="12"/>
        <v>1</v>
      </c>
      <c r="AI15" s="183">
        <f t="shared" si="13"/>
        <v>3.6799478666240421E-2</v>
      </c>
      <c r="AJ15" s="120">
        <f t="shared" si="14"/>
        <v>3.6799478666240421E-2</v>
      </c>
      <c r="AK15" s="119">
        <f t="shared" si="15"/>
        <v>3.6799478666240421E-2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5.0130817531614275E-2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5.0130817531614275E-2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0.2005232701264571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0.2005232701264571</v>
      </c>
      <c r="AH16" s="123">
        <f t="shared" si="12"/>
        <v>1</v>
      </c>
      <c r="AI16" s="183">
        <f t="shared" si="13"/>
        <v>5.0130817531614275E-2</v>
      </c>
      <c r="AJ16" s="120">
        <f t="shared" si="14"/>
        <v>0</v>
      </c>
      <c r="AK16" s="119">
        <f t="shared" si="15"/>
        <v>0.10026163506322855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2.3606800128379162E-2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2.3606800128379162E-2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9.4427200513516649E-2</v>
      </c>
      <c r="Z17" s="156">
        <f>Poor!Z17</f>
        <v>0.29409999999999997</v>
      </c>
      <c r="AA17" s="121">
        <f t="shared" si="16"/>
        <v>2.7771039671025243E-2</v>
      </c>
      <c r="AB17" s="156">
        <f>Poor!AB17</f>
        <v>0.17649999999999999</v>
      </c>
      <c r="AC17" s="121">
        <f t="shared" si="7"/>
        <v>1.6666400890635688E-2</v>
      </c>
      <c r="AD17" s="156">
        <f>Poor!AD17</f>
        <v>0.23530000000000001</v>
      </c>
      <c r="AE17" s="121">
        <f t="shared" si="8"/>
        <v>2.2218720280830467E-2</v>
      </c>
      <c r="AF17" s="122">
        <f t="shared" si="10"/>
        <v>0.29410000000000003</v>
      </c>
      <c r="AG17" s="121">
        <f t="shared" si="11"/>
        <v>2.777103967102525E-2</v>
      </c>
      <c r="AH17" s="123">
        <f t="shared" si="12"/>
        <v>1</v>
      </c>
      <c r="AI17" s="183">
        <f t="shared" si="13"/>
        <v>2.3606800128379162E-2</v>
      </c>
      <c r="AJ17" s="120">
        <f t="shared" si="14"/>
        <v>2.2218720280830467E-2</v>
      </c>
      <c r="AK17" s="119">
        <f t="shared" si="15"/>
        <v>2.4994879975927857E-2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8708.5714285714294</v>
      </c>
      <c r="S20" s="221">
        <f>IF($B$81=0,0,(SUMIF($N$6:$N$28,$U20,L$6:L$28)+SUMIF($N$91:$N$118,$U20,L$91:L$118))*$I$83*Poor!$B$81/$B$81)</f>
        <v>8708.5714285714294</v>
      </c>
      <c r="T20" s="221">
        <f>IF($B$81=0,0,(SUMIF($N$6:$N$28,$U20,M$6:M$28)+SUMIF($N$91:$N$118,$U20,M$91:M$118))*$I$83*Poor!$B$81/$B$81)</f>
        <v>8708.5714285714294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267752.12684054807</v>
      </c>
      <c r="S23" s="179">
        <f>SUM(S7:S22)</f>
        <v>267752.12684054807</v>
      </c>
      <c r="T23" s="179">
        <f>SUM(T7:T22)</f>
        <v>267902.76538656279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27014.53641463946</v>
      </c>
      <c r="S24" s="41">
        <f>IF($B$81=0,0,(SUM(($B$70*$H$70))+((1-$D$29)*$I$83))*Poor!$B$81/$B$81)</f>
        <v>27014.53641463946</v>
      </c>
      <c r="T24" s="41">
        <f>IF($B$81=0,0,(SUM(($B$70*$H$70))+((1-$D$29)*$I$83))*Poor!$B$81/$B$81)</f>
        <v>27014.53641463946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44193.203081306121</v>
      </c>
      <c r="S25" s="41">
        <f>IF($B$81=0,0,(SUM(($B$70*$H$70),($B$71*$H$71))+((1-$D$29)*$I$83))*Poor!$B$81/$B$81)</f>
        <v>44193.203081306121</v>
      </c>
      <c r="T25" s="41">
        <f>IF($B$81=0,0,(SUM(($B$70*$H$70),($B$71*$H$71))+((1-$D$29)*$I$83))*Poor!$B$81/$B$81)</f>
        <v>44193.203081306121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71937.203081306114</v>
      </c>
      <c r="S26" s="41">
        <f>IF($B$81=0,0,(SUM(($B$70*$H$70),($B$71*$H$71),($B$72*$H$72))+((1-$D$29)*$I$83))*Poor!$B$81/$B$81)</f>
        <v>71937.203081306114</v>
      </c>
      <c r="T26" s="41">
        <f>IF($B$81=0,0,(SUM(($B$70*$H$70),($B$71*$H$71),($B$72*$H$72))+((1-$D$29)*$I$83))*Poor!$B$81/$B$81)</f>
        <v>71937.203081306114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2.1807828436222948E-2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2.1807828436222948E-2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8.7231313744891792E-2</v>
      </c>
      <c r="Z27" s="156">
        <f>Poor!Z27</f>
        <v>0.25</v>
      </c>
      <c r="AA27" s="121">
        <f t="shared" si="16"/>
        <v>2.1807828436222948E-2</v>
      </c>
      <c r="AB27" s="156">
        <f>Poor!AB27</f>
        <v>0.25</v>
      </c>
      <c r="AC27" s="121">
        <f t="shared" si="7"/>
        <v>2.1807828436222948E-2</v>
      </c>
      <c r="AD27" s="156">
        <f>Poor!AD27</f>
        <v>0.25</v>
      </c>
      <c r="AE27" s="121">
        <f t="shared" si="8"/>
        <v>2.1807828436222948E-2</v>
      </c>
      <c r="AF27" s="122">
        <f t="shared" si="10"/>
        <v>0.25</v>
      </c>
      <c r="AG27" s="121">
        <f t="shared" si="11"/>
        <v>2.1807828436222948E-2</v>
      </c>
      <c r="AH27" s="123">
        <f t="shared" si="12"/>
        <v>1</v>
      </c>
      <c r="AI27" s="183">
        <f t="shared" si="13"/>
        <v>2.1807828436222948E-2</v>
      </c>
      <c r="AJ27" s="120">
        <f t="shared" si="14"/>
        <v>2.1807828436222948E-2</v>
      </c>
      <c r="AK27" s="119">
        <f t="shared" si="15"/>
        <v>2.1807828436222948E-2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69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0.28576163849442432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0.28576163849442432</v>
      </c>
      <c r="N29" s="228"/>
      <c r="P29" s="22"/>
      <c r="V29" s="56"/>
      <c r="W29" s="110"/>
      <c r="X29" s="118"/>
      <c r="Y29" s="183">
        <f t="shared" si="9"/>
        <v>1.1430465539776973</v>
      </c>
      <c r="Z29" s="156">
        <f>Poor!Z29</f>
        <v>0.25</v>
      </c>
      <c r="AA29" s="121">
        <f t="shared" si="16"/>
        <v>0.28576163849442432</v>
      </c>
      <c r="AB29" s="156">
        <f>Poor!AB29</f>
        <v>0.25</v>
      </c>
      <c r="AC29" s="121">
        <f t="shared" si="7"/>
        <v>0.28576163849442432</v>
      </c>
      <c r="AD29" s="156">
        <f>Poor!AD29</f>
        <v>0.25</v>
      </c>
      <c r="AE29" s="121">
        <f t="shared" si="8"/>
        <v>0.28576163849442432</v>
      </c>
      <c r="AF29" s="122">
        <f t="shared" si="10"/>
        <v>0.25</v>
      </c>
      <c r="AG29" s="121">
        <f t="shared" si="11"/>
        <v>0.28576163849442432</v>
      </c>
      <c r="AH29" s="123">
        <f t="shared" si="12"/>
        <v>1</v>
      </c>
      <c r="AI29" s="183">
        <f t="shared" si="13"/>
        <v>0.28576163849442432</v>
      </c>
      <c r="AJ29" s="120">
        <f t="shared" si="14"/>
        <v>0.28576163849442432</v>
      </c>
      <c r="AK29" s="119">
        <f t="shared" si="15"/>
        <v>0.28576163849442432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29.526060835608899</v>
      </c>
      <c r="J30" s="230">
        <f>IF(I$32&lt;=1,I30,1-SUM(J6:J29))</f>
        <v>0.1835317646006811</v>
      </c>
      <c r="K30" s="22">
        <f t="shared" si="4"/>
        <v>0.64712539405799685</v>
      </c>
      <c r="L30" s="22">
        <f>IF(L124=L119,0,IF(K30="",0,(L119-L124)/(B119-B124)*K30))</f>
        <v>0.64712539405799685</v>
      </c>
      <c r="M30" s="175">
        <f t="shared" si="6"/>
        <v>0.1835317646006811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0.73412705840272441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0.40811174024636682</v>
      </c>
      <c r="AC30" s="187">
        <f>IF(AC79*4/$I$83+SUM(AC6:AC29)&lt;1,AC79*4/$I$83,1-SUM(AC6:AC29))</f>
        <v>0.29960587136668204</v>
      </c>
      <c r="AD30" s="122">
        <f>IF($Y30=0,0,AE30/($Y$30))</f>
        <v>0.58523230624296718</v>
      </c>
      <c r="AE30" s="187">
        <f>IF(AE79*4/$I$83+SUM(AE6:AE29)&lt;1,AE79*4/$I$83,1-SUM(AE6:AE29))</f>
        <v>0.42963487146439183</v>
      </c>
      <c r="AF30" s="122">
        <f>IF($Y30=0,0,AG30/($Y$30))</f>
        <v>6.6559535106657216E-3</v>
      </c>
      <c r="AG30" s="187">
        <f>IF(AG79*4/$I$83+SUM(AG6:AG29)&lt;1,AG79*4/$I$83,1-SUM(AG6:AG29))</f>
        <v>4.8863155716503126E-3</v>
      </c>
      <c r="AH30" s="123">
        <f t="shared" si="12"/>
        <v>0.99999999999999967</v>
      </c>
      <c r="AI30" s="183">
        <f t="shared" si="13"/>
        <v>0.18353176460068105</v>
      </c>
      <c r="AJ30" s="120">
        <f t="shared" si="14"/>
        <v>0.14980293568334102</v>
      </c>
      <c r="AK30" s="119">
        <f t="shared" si="15"/>
        <v>0.21726059351802107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-0.48844244102472878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31.2998515474623</v>
      </c>
      <c r="J32" s="17"/>
      <c r="L32" s="22">
        <f>SUM(L6:L30)</f>
        <v>1.4884424410247288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-2.6648271691869188E-2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4900</v>
      </c>
      <c r="J37" s="38">
        <f>J91*I$83</f>
        <v>4900</v>
      </c>
      <c r="K37" s="40">
        <f t="shared" ref="K37:K52" si="28">(B37/B$65)</f>
        <v>2.1244770101237834E-2</v>
      </c>
      <c r="L37" s="22">
        <f t="shared" ref="L37:L52" si="29">(K37*H37)</f>
        <v>2.1244770101237834E-2</v>
      </c>
      <c r="M37" s="24">
        <f t="shared" ref="M37:M52" si="30">J37/B$65</f>
        <v>2.1244770101237834E-2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4900</v>
      </c>
      <c r="AH37" s="123">
        <f>SUM(Z37,AB37,AD37,AF37)</f>
        <v>1</v>
      </c>
      <c r="AI37" s="112">
        <f>SUM(AA37,AC37,AE37,AG37)</f>
        <v>4900</v>
      </c>
      <c r="AJ37" s="148">
        <f>(AA37+AC37)</f>
        <v>0</v>
      </c>
      <c r="AK37" s="147">
        <f>(AE37+AG37)</f>
        <v>4900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18000</v>
      </c>
      <c r="J38" s="38">
        <f t="shared" ref="J38:J64" si="33">J92*I$83</f>
        <v>18000</v>
      </c>
      <c r="K38" s="40">
        <f t="shared" si="28"/>
        <v>7.8042012616792042E-2</v>
      </c>
      <c r="L38" s="22">
        <f t="shared" si="29"/>
        <v>7.8042012616792042E-2</v>
      </c>
      <c r="M38" s="24">
        <f t="shared" si="30"/>
        <v>7.8042012616792042E-2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18000</v>
      </c>
      <c r="AH38" s="123">
        <f t="shared" ref="AH38:AI58" si="35">SUM(Z38,AB38,AD38,AF38)</f>
        <v>1</v>
      </c>
      <c r="AI38" s="112">
        <f t="shared" si="35"/>
        <v>18000</v>
      </c>
      <c r="AJ38" s="148">
        <f t="shared" ref="AJ38:AJ64" si="36">(AA38+AC38)</f>
        <v>0</v>
      </c>
      <c r="AK38" s="147">
        <f t="shared" ref="AK38:AK64" si="37">(AE38+AG38)</f>
        <v>18000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1500</v>
      </c>
      <c r="J39" s="38">
        <f t="shared" si="33"/>
        <v>2269.9862037689022</v>
      </c>
      <c r="K39" s="40">
        <f t="shared" si="28"/>
        <v>9.7552515770990052E-3</v>
      </c>
      <c r="L39" s="22">
        <f t="shared" si="29"/>
        <v>9.7552515770990052E-3</v>
      </c>
      <c r="M39" s="24">
        <f t="shared" si="30"/>
        <v>9.8419051085820303E-3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0.7220293538027539</v>
      </c>
      <c r="AA39" s="147">
        <f>$J39*Z39</f>
        <v>1638.996671848427</v>
      </c>
      <c r="AB39" s="122">
        <f>AB8</f>
        <v>0.2779706461972461</v>
      </c>
      <c r="AC39" s="147">
        <f>$J39*AB39</f>
        <v>630.98953192047532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2269.9862037689022</v>
      </c>
      <c r="AJ39" s="148">
        <f t="shared" si="36"/>
        <v>2269.9862037689022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3079.9448150756075</v>
      </c>
      <c r="K40" s="40">
        <f t="shared" si="28"/>
        <v>1.3007002102798672E-2</v>
      </c>
      <c r="L40" s="22">
        <f t="shared" si="29"/>
        <v>1.3007002102798672E-2</v>
      </c>
      <c r="M40" s="24">
        <f t="shared" si="30"/>
        <v>1.3353616228730766E-2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3079.9448150756075</v>
      </c>
      <c r="AH40" s="123">
        <f t="shared" si="35"/>
        <v>1</v>
      </c>
      <c r="AI40" s="112">
        <f t="shared" si="35"/>
        <v>3079.9448150756075</v>
      </c>
      <c r="AJ40" s="148">
        <f t="shared" si="36"/>
        <v>0</v>
      </c>
      <c r="AK40" s="147">
        <f t="shared" si="37"/>
        <v>3079.9448150756075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307.99448150756075</v>
      </c>
      <c r="K41" s="40">
        <f t="shared" si="28"/>
        <v>1.3007002102798674E-3</v>
      </c>
      <c r="L41" s="22">
        <f t="shared" si="29"/>
        <v>1.3007002102798674E-3</v>
      </c>
      <c r="M41" s="24">
        <f t="shared" si="30"/>
        <v>1.3353616228730767E-3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0.72202935380275379</v>
      </c>
      <c r="AA41" s="147">
        <f>$J41*Z41</f>
        <v>222.3810564577183</v>
      </c>
      <c r="AB41" s="122">
        <f>AB11</f>
        <v>0.27797064619724621</v>
      </c>
      <c r="AC41" s="147">
        <f>$J41*AB41</f>
        <v>85.613425049842462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307.99448150756075</v>
      </c>
      <c r="AJ41" s="148">
        <f t="shared" si="36"/>
        <v>307.99448150756075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2463.955852060486</v>
      </c>
      <c r="K42" s="40">
        <f t="shared" si="28"/>
        <v>1.0405601682238939E-2</v>
      </c>
      <c r="L42" s="22">
        <f t="shared" si="29"/>
        <v>1.0405601682238939E-2</v>
      </c>
      <c r="M42" s="24">
        <f t="shared" si="30"/>
        <v>1.0682892982984613E-2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615.9889630151215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1231.977926030243</v>
      </c>
      <c r="AF42" s="122">
        <f t="shared" si="31"/>
        <v>0.25</v>
      </c>
      <c r="AG42" s="147">
        <f t="shared" si="34"/>
        <v>615.9889630151215</v>
      </c>
      <c r="AH42" s="123">
        <f t="shared" si="35"/>
        <v>1</v>
      </c>
      <c r="AI42" s="112">
        <f t="shared" si="35"/>
        <v>2463.955852060486</v>
      </c>
      <c r="AJ42" s="148">
        <f t="shared" si="36"/>
        <v>615.9889630151215</v>
      </c>
      <c r="AK42" s="147">
        <f t="shared" si="37"/>
        <v>1847.9668890453645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4106.593086767477</v>
      </c>
      <c r="K43" s="40">
        <f t="shared" si="28"/>
        <v>1.7342669470398232E-2</v>
      </c>
      <c r="L43" s="22">
        <f t="shared" si="29"/>
        <v>1.7342669470398232E-2</v>
      </c>
      <c r="M43" s="24">
        <f t="shared" si="30"/>
        <v>1.780482163830769E-2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1026.6482716918692</v>
      </c>
      <c r="AB43" s="156">
        <f>Poor!AB43</f>
        <v>0.25</v>
      </c>
      <c r="AC43" s="147">
        <f t="shared" si="39"/>
        <v>1026.6482716918692</v>
      </c>
      <c r="AD43" s="156">
        <f>Poor!AD43</f>
        <v>0.25</v>
      </c>
      <c r="AE43" s="147">
        <f t="shared" si="40"/>
        <v>1026.6482716918692</v>
      </c>
      <c r="AF43" s="122">
        <f t="shared" si="31"/>
        <v>0.25</v>
      </c>
      <c r="AG43" s="147">
        <f t="shared" si="34"/>
        <v>1026.6482716918692</v>
      </c>
      <c r="AH43" s="123">
        <f t="shared" si="35"/>
        <v>1</v>
      </c>
      <c r="AI43" s="112">
        <f t="shared" si="35"/>
        <v>4106.593086767477</v>
      </c>
      <c r="AJ43" s="148">
        <f t="shared" si="36"/>
        <v>2053.2965433837385</v>
      </c>
      <c r="AK43" s="147">
        <f t="shared" si="37"/>
        <v>2053.2965433837385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1231.977926030243</v>
      </c>
      <c r="K44" s="40">
        <f t="shared" si="28"/>
        <v>5.2028008411194697E-3</v>
      </c>
      <c r="L44" s="22">
        <f t="shared" si="29"/>
        <v>5.2028008411194697E-3</v>
      </c>
      <c r="M44" s="24">
        <f t="shared" si="30"/>
        <v>5.3414464914923066E-3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307.99448150756075</v>
      </c>
      <c r="AB44" s="156">
        <f>Poor!AB44</f>
        <v>0.25</v>
      </c>
      <c r="AC44" s="147">
        <f t="shared" si="39"/>
        <v>307.99448150756075</v>
      </c>
      <c r="AD44" s="156">
        <f>Poor!AD44</f>
        <v>0.25</v>
      </c>
      <c r="AE44" s="147">
        <f t="shared" si="40"/>
        <v>307.99448150756075</v>
      </c>
      <c r="AF44" s="122">
        <f t="shared" si="31"/>
        <v>0.25</v>
      </c>
      <c r="AG44" s="147">
        <f t="shared" si="34"/>
        <v>307.99448150756075</v>
      </c>
      <c r="AH44" s="123">
        <f t="shared" si="35"/>
        <v>1</v>
      </c>
      <c r="AI44" s="112">
        <f t="shared" si="35"/>
        <v>1231.977926030243</v>
      </c>
      <c r="AJ44" s="148">
        <f t="shared" si="36"/>
        <v>615.9889630151215</v>
      </c>
      <c r="AK44" s="147">
        <f t="shared" si="37"/>
        <v>615.9889630151215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179.66344754607712</v>
      </c>
      <c r="K45" s="40">
        <f t="shared" si="28"/>
        <v>7.5874178932992256E-4</v>
      </c>
      <c r="L45" s="22">
        <f t="shared" si="29"/>
        <v>7.5874178932992256E-4</v>
      </c>
      <c r="M45" s="24">
        <f t="shared" si="30"/>
        <v>7.7896094667596145E-4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44.915861886519281</v>
      </c>
      <c r="AB45" s="156">
        <f>Poor!AB45</f>
        <v>0.25</v>
      </c>
      <c r="AC45" s="147">
        <f t="shared" si="39"/>
        <v>44.915861886519281</v>
      </c>
      <c r="AD45" s="156">
        <f>Poor!AD45</f>
        <v>0.25</v>
      </c>
      <c r="AE45" s="147">
        <f t="shared" si="40"/>
        <v>44.915861886519281</v>
      </c>
      <c r="AF45" s="122">
        <f t="shared" si="31"/>
        <v>0.25</v>
      </c>
      <c r="AG45" s="147">
        <f t="shared" si="34"/>
        <v>44.915861886519281</v>
      </c>
      <c r="AH45" s="123">
        <f t="shared" si="35"/>
        <v>1</v>
      </c>
      <c r="AI45" s="112">
        <f t="shared" si="35"/>
        <v>179.66344754607712</v>
      </c>
      <c r="AJ45" s="148">
        <f t="shared" si="36"/>
        <v>89.831723773038561</v>
      </c>
      <c r="AK45" s="147">
        <f t="shared" si="37"/>
        <v>89.831723773038561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800</v>
      </c>
      <c r="J46" s="38">
        <f t="shared" si="33"/>
        <v>800</v>
      </c>
      <c r="K46" s="40">
        <f t="shared" si="28"/>
        <v>3.468533894079646E-3</v>
      </c>
      <c r="L46" s="22">
        <f t="shared" si="29"/>
        <v>3.468533894079646E-3</v>
      </c>
      <c r="M46" s="24">
        <f t="shared" si="30"/>
        <v>3.468533894079646E-3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200</v>
      </c>
      <c r="AB46" s="156">
        <f>Poor!AB46</f>
        <v>0.25</v>
      </c>
      <c r="AC46" s="147">
        <f t="shared" si="39"/>
        <v>200</v>
      </c>
      <c r="AD46" s="156">
        <f>Poor!AD46</f>
        <v>0.25</v>
      </c>
      <c r="AE46" s="147">
        <f t="shared" si="40"/>
        <v>200</v>
      </c>
      <c r="AF46" s="122">
        <f t="shared" si="31"/>
        <v>0.25</v>
      </c>
      <c r="AG46" s="147">
        <f t="shared" si="34"/>
        <v>200</v>
      </c>
      <c r="AH46" s="123">
        <f t="shared" si="35"/>
        <v>1</v>
      </c>
      <c r="AI46" s="112">
        <f t="shared" si="35"/>
        <v>800</v>
      </c>
      <c r="AJ46" s="148">
        <f t="shared" si="36"/>
        <v>400</v>
      </c>
      <c r="AK46" s="147">
        <f t="shared" si="37"/>
        <v>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42000</v>
      </c>
      <c r="J52" s="38">
        <f t="shared" si="33"/>
        <v>42000</v>
      </c>
      <c r="K52" s="40">
        <f t="shared" si="28"/>
        <v>0.18209802943918144</v>
      </c>
      <c r="L52" s="22">
        <f t="shared" si="29"/>
        <v>0.18209802943918144</v>
      </c>
      <c r="M52" s="24">
        <f t="shared" si="30"/>
        <v>0.18209802943918144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10500</v>
      </c>
      <c r="AB52" s="156">
        <f>Poor!AB57</f>
        <v>0.25</v>
      </c>
      <c r="AC52" s="147">
        <f t="shared" si="39"/>
        <v>10500</v>
      </c>
      <c r="AD52" s="156">
        <f>Poor!AD57</f>
        <v>0.25</v>
      </c>
      <c r="AE52" s="147">
        <f t="shared" si="40"/>
        <v>10500</v>
      </c>
      <c r="AF52" s="122">
        <f t="shared" si="31"/>
        <v>0.25</v>
      </c>
      <c r="AG52" s="147">
        <f t="shared" si="34"/>
        <v>10500</v>
      </c>
      <c r="AH52" s="123">
        <f t="shared" si="35"/>
        <v>1</v>
      </c>
      <c r="AI52" s="112">
        <f t="shared" si="35"/>
        <v>42000</v>
      </c>
      <c r="AJ52" s="148">
        <f t="shared" si="36"/>
        <v>21000</v>
      </c>
      <c r="AK52" s="147">
        <f t="shared" si="37"/>
        <v>21000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144000</v>
      </c>
      <c r="J53" s="38">
        <f t="shared" si="33"/>
        <v>144000</v>
      </c>
      <c r="K53" s="40">
        <f t="shared" ref="K53:K64" si="43">(B53/B$65)</f>
        <v>0.62433610093433634</v>
      </c>
      <c r="L53" s="22">
        <f t="shared" ref="L53:L64" si="44">(K53*H53)</f>
        <v>0.62433610093433634</v>
      </c>
      <c r="M53" s="24">
        <f t="shared" ref="M53:M64" si="45">J53/B$65</f>
        <v>0.62433610093433634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7620</v>
      </c>
      <c r="J56" s="38">
        <f t="shared" si="33"/>
        <v>7620</v>
      </c>
      <c r="K56" s="40">
        <f t="shared" si="43"/>
        <v>3.3037785341108628E-2</v>
      </c>
      <c r="L56" s="22">
        <f t="shared" si="44"/>
        <v>3.3037785341108628E-2</v>
      </c>
      <c r="M56" s="24">
        <f t="shared" si="45"/>
        <v>3.3037785341108628E-2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218820</v>
      </c>
      <c r="J65" s="39">
        <f>SUM(J37:J64)</f>
        <v>230960.11581275635</v>
      </c>
      <c r="K65" s="40">
        <f>SUM(K37:K64)</f>
        <v>1</v>
      </c>
      <c r="L65" s="22">
        <f>SUM(L37:L64)</f>
        <v>1</v>
      </c>
      <c r="M65" s="24">
        <f>SUM(M37:M64)</f>
        <v>1.0013662373463823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14556.925306407216</v>
      </c>
      <c r="AB65" s="137"/>
      <c r="AC65" s="153">
        <f>SUM(AC37:AC64)</f>
        <v>12796.161572056268</v>
      </c>
      <c r="AD65" s="137"/>
      <c r="AE65" s="153">
        <f>SUM(AE37:AE64)</f>
        <v>13311.536541116191</v>
      </c>
      <c r="AF65" s="137"/>
      <c r="AG65" s="153">
        <f>SUM(AG37:AG64)</f>
        <v>38675.492393176683</v>
      </c>
      <c r="AH65" s="137"/>
      <c r="AI65" s="153">
        <f>SUM(AI37:AI64)</f>
        <v>79340.115812756354</v>
      </c>
      <c r="AJ65" s="153">
        <f>SUM(AJ37:AJ64)</f>
        <v>27353.086878463484</v>
      </c>
      <c r="AK65" s="153">
        <f>SUM(AK37:AK64)</f>
        <v>51987.028934292874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18373.945772358045</v>
      </c>
      <c r="J70" s="51">
        <f>J124*I$83</f>
        <v>18373.945772358045</v>
      </c>
      <c r="K70" s="40">
        <f>B70/B$76</f>
        <v>7.9663317099256628E-2</v>
      </c>
      <c r="L70" s="22">
        <f>(L124*G$37*F$9/F$7)/B$130</f>
        <v>7.9663317099256628E-2</v>
      </c>
      <c r="M70" s="24">
        <f>J70/B$76</f>
        <v>7.9663317099256628E-2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4593.4864430895113</v>
      </c>
      <c r="AB70" s="156">
        <f>Poor!AB70</f>
        <v>0.25</v>
      </c>
      <c r="AC70" s="147">
        <f>$J70*AB70</f>
        <v>4593.4864430895113</v>
      </c>
      <c r="AD70" s="156">
        <f>Poor!AD70</f>
        <v>0.25</v>
      </c>
      <c r="AE70" s="147">
        <f>$J70*AD70</f>
        <v>4593.4864430895113</v>
      </c>
      <c r="AF70" s="156">
        <f>Poor!AF70</f>
        <v>0.25</v>
      </c>
      <c r="AG70" s="147">
        <f>$J70*AF70</f>
        <v>4593.4864430895113</v>
      </c>
      <c r="AH70" s="155">
        <f>SUM(Z70,AB70,AD70,AF70)</f>
        <v>1</v>
      </c>
      <c r="AI70" s="147">
        <f>SUM(AA70,AC70,AE70,AG70)</f>
        <v>18373.945772358045</v>
      </c>
      <c r="AJ70" s="148">
        <f>(AA70+AC70)</f>
        <v>9186.9728861790227</v>
      </c>
      <c r="AK70" s="147">
        <f>(AE70+AG70)</f>
        <v>9186.9728861790227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15031.333333333334</v>
      </c>
      <c r="J71" s="51">
        <f t="shared" ref="J71:J72" si="49">J125*I$83</f>
        <v>15031.333333333334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24276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77950</v>
      </c>
      <c r="K73" s="40">
        <f>B73/B$76</f>
        <v>0.33796527130438553</v>
      </c>
      <c r="L73" s="22">
        <f>(L127*G$37*F$9/F$7)/B$130</f>
        <v>0.33796527130438553</v>
      </c>
      <c r="M73" s="24">
        <f>J73/B$76</f>
        <v>0.33796527130438553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7015.5</v>
      </c>
      <c r="AB73" s="156">
        <f>Poor!AB73</f>
        <v>0.09</v>
      </c>
      <c r="AC73" s="147">
        <f>$H$73*$B$73*AB73</f>
        <v>7015.5</v>
      </c>
      <c r="AD73" s="156">
        <f>Poor!AD73</f>
        <v>0.23</v>
      </c>
      <c r="AE73" s="147">
        <f>$H$73*$B$73*AD73</f>
        <v>17928.5</v>
      </c>
      <c r="AF73" s="156">
        <f>Poor!AF73</f>
        <v>0.59</v>
      </c>
      <c r="AG73" s="147">
        <f>$H$73*$B$73*AF73</f>
        <v>45990.5</v>
      </c>
      <c r="AH73" s="155">
        <f>SUM(Z73,AB73,AD73,AF73)</f>
        <v>1</v>
      </c>
      <c r="AI73" s="147">
        <f>SUM(AA73,AC73,AE73,AG73)</f>
        <v>77950</v>
      </c>
      <c r="AJ73" s="148">
        <f>(AA73+AC73)</f>
        <v>14031</v>
      </c>
      <c r="AK73" s="147">
        <f>(AE73+AG73)</f>
        <v>63919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200446.05422764196</v>
      </c>
      <c r="J74" s="51">
        <f>J128*I$83</f>
        <v>1245.9575371217743</v>
      </c>
      <c r="K74" s="40">
        <f>B74/B$76</f>
        <v>1.9047430585260341E-2</v>
      </c>
      <c r="L74" s="22">
        <f>(L128*G$37*F$9/F$7)/B$130</f>
        <v>1.9047430585260341E-2</v>
      </c>
      <c r="M74" s="24">
        <f>J74/B$76</f>
        <v>5.402057435113591E-3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508.48989874784456</v>
      </c>
      <c r="AD74" s="156"/>
      <c r="AE74" s="147">
        <f>AE30*$I$83/4</f>
        <v>729.17460293058332</v>
      </c>
      <c r="AF74" s="156"/>
      <c r="AG74" s="147">
        <f>AG30*$I$83/4</f>
        <v>8.2930354433460902</v>
      </c>
      <c r="AH74" s="155"/>
      <c r="AI74" s="147">
        <f>SUM(AA74,AC74,AE74,AG74)</f>
        <v>1245.9575371217738</v>
      </c>
      <c r="AJ74" s="148">
        <f>(AA74+AC74)</f>
        <v>508.48989874784456</v>
      </c>
      <c r="AK74" s="147">
        <f>(AE74+AG74)</f>
        <v>737.46763837392939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94082.879169943189</v>
      </c>
      <c r="K75" s="40">
        <f>B75/B$76</f>
        <v>0.39290045857040584</v>
      </c>
      <c r="L75" s="22">
        <f>(L129*G$37*F$9/F$7)/B$130</f>
        <v>0.39290045857040584</v>
      </c>
      <c r="M75" s="24">
        <f>J75/B$76</f>
        <v>0.40791206906693483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9963.4388633177041</v>
      </c>
      <c r="AB75" s="158"/>
      <c r="AC75" s="149">
        <f>AA75+AC65-SUM(AC70,AC74)</f>
        <v>17657.624093536615</v>
      </c>
      <c r="AD75" s="158"/>
      <c r="AE75" s="149">
        <f>AC75+AE65-SUM(AE70,AE74)</f>
        <v>25646.499588632712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59720.212503276533</v>
      </c>
      <c r="AJ75" s="151">
        <f>AJ76-SUM(AJ70,AJ74)</f>
        <v>17657.624093536615</v>
      </c>
      <c r="AK75" s="149">
        <f>AJ75+AK76-SUM(AK70,AK74)</f>
        <v>59720.212503276533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218820</v>
      </c>
      <c r="J76" s="51">
        <f>J130*I$83</f>
        <v>230960.11581275632</v>
      </c>
      <c r="K76" s="40">
        <f>SUM(K70:K75)</f>
        <v>0.8295764775593083</v>
      </c>
      <c r="L76" s="22">
        <f>SUM(L70:L75)</f>
        <v>0.8295764775593083</v>
      </c>
      <c r="M76" s="24">
        <f>SUM(M70:M75)</f>
        <v>0.83094271490569049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14556.925306407216</v>
      </c>
      <c r="AB76" s="137"/>
      <c r="AC76" s="153">
        <f>AC65</f>
        <v>12796.161572056268</v>
      </c>
      <c r="AD76" s="137"/>
      <c r="AE76" s="153">
        <f>AE65</f>
        <v>13311.536541116191</v>
      </c>
      <c r="AF76" s="137"/>
      <c r="AG76" s="153">
        <f>AG65</f>
        <v>38675.492393176683</v>
      </c>
      <c r="AH76" s="137"/>
      <c r="AI76" s="153">
        <f>SUM(AA76,AC76,AE76,AG76)</f>
        <v>79340.115812756354</v>
      </c>
      <c r="AJ76" s="154">
        <f>SUM(AA76,AC76)</f>
        <v>27353.086878463484</v>
      </c>
      <c r="AK76" s="154">
        <f>SUM(AE76,AG76)</f>
        <v>51987.028934292874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15031.333333333361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9963.4388633177041</v>
      </c>
      <c r="AD78" s="112"/>
      <c r="AE78" s="112">
        <f>AC75</f>
        <v>17657.624093536615</v>
      </c>
      <c r="AF78" s="112"/>
      <c r="AG78" s="112">
        <f>AE75</f>
        <v>25646.499588632712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9963.4388633177041</v>
      </c>
      <c r="AB79" s="112"/>
      <c r="AC79" s="112">
        <f>AA79-AA74+AC65-AC70</f>
        <v>18166.11399228446</v>
      </c>
      <c r="AD79" s="112"/>
      <c r="AE79" s="112">
        <f>AC79-AC74+AE65-AE70</f>
        <v>26375.674191563296</v>
      </c>
      <c r="AF79" s="112"/>
      <c r="AG79" s="112">
        <f>AE79-AE74+AG65-AG70</f>
        <v>59728.505538719881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6788.7841640528231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1697.1960410132058</v>
      </c>
      <c r="AB83" s="112"/>
      <c r="AC83" s="165">
        <f>$I$83*AB82/4</f>
        <v>1697.1960410132058</v>
      </c>
      <c r="AD83" s="112"/>
      <c r="AE83" s="165">
        <f>$I$83*AD82/4</f>
        <v>1697.1960410132058</v>
      </c>
      <c r="AF83" s="112"/>
      <c r="AG83" s="165">
        <f>$I$83*AF82/4</f>
        <v>1697.1960410132058</v>
      </c>
      <c r="AH83" s="165">
        <f>SUM(AA83,AC83,AE83,AG83)</f>
        <v>6788.7841640528231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23637.719362809527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1</v>
      </c>
      <c r="I91" s="22">
        <f t="shared" ref="I91" si="52">(D91*H91)</f>
        <v>0.72177872820672484</v>
      </c>
      <c r="J91" s="24">
        <f>IF(I$32&lt;=1+I$131,I91,L91+J$33*(I91-L91))</f>
        <v>0.72177872820672484</v>
      </c>
      <c r="K91" s="22">
        <f t="shared" ref="K91" si="53">(B91)</f>
        <v>0.72177872820672484</v>
      </c>
      <c r="L91" s="22">
        <f t="shared" ref="L91" si="54">(K91*H91)</f>
        <v>0.72177872820672484</v>
      </c>
      <c r="M91" s="226">
        <f t="shared" si="50"/>
        <v>0.72177872820672484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1</v>
      </c>
      <c r="I92" s="22">
        <f t="shared" ref="I92:I118" si="59">(D92*H92)</f>
        <v>2.6514320628002137</v>
      </c>
      <c r="J92" s="24">
        <f t="shared" ref="J92:J118" si="60">IF(I$32&lt;=1+I$131,I92,L92+J$33*(I92-L92))</f>
        <v>2.6514320628002137</v>
      </c>
      <c r="K92" s="22">
        <f t="shared" ref="K92:K118" si="61">(B92)</f>
        <v>2.6514320628002137</v>
      </c>
      <c r="L92" s="22">
        <f t="shared" ref="L92:L118" si="62">(K92*H92)</f>
        <v>2.6514320628002137</v>
      </c>
      <c r="M92" s="226">
        <f t="shared" ref="M92:M118" si="63">(J92)</f>
        <v>2.6514320628002137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1</v>
      </c>
      <c r="I93" s="22">
        <f t="shared" si="59"/>
        <v>0.22095267190001783</v>
      </c>
      <c r="J93" s="24">
        <f t="shared" si="60"/>
        <v>0.33437301126594476</v>
      </c>
      <c r="K93" s="22">
        <f t="shared" si="61"/>
        <v>0.33142900785002671</v>
      </c>
      <c r="L93" s="22">
        <f t="shared" si="62"/>
        <v>0.33142900785002671</v>
      </c>
      <c r="M93" s="226">
        <f t="shared" si="63"/>
        <v>0.33437301126594476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0.4536813574637078</v>
      </c>
      <c r="K94" s="22">
        <f t="shared" si="61"/>
        <v>0.4419053438000356</v>
      </c>
      <c r="L94" s="22">
        <f t="shared" si="62"/>
        <v>0.4419053438000356</v>
      </c>
      <c r="M94" s="226">
        <f t="shared" si="63"/>
        <v>0.4536813574637078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4.5368135746370782E-2</v>
      </c>
      <c r="K95" s="22">
        <f t="shared" si="61"/>
        <v>4.419053438000356E-2</v>
      </c>
      <c r="L95" s="22">
        <f t="shared" si="62"/>
        <v>4.419053438000356E-2</v>
      </c>
      <c r="M95" s="226">
        <f t="shared" si="63"/>
        <v>4.5368135746370782E-2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0.36294508597096625</v>
      </c>
      <c r="K96" s="22">
        <f t="shared" si="61"/>
        <v>0.35352427504002848</v>
      </c>
      <c r="L96" s="22">
        <f t="shared" si="62"/>
        <v>0.35352427504002848</v>
      </c>
      <c r="M96" s="226">
        <f t="shared" si="63"/>
        <v>0.36294508597096625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0.60490847661827707</v>
      </c>
      <c r="K97" s="22">
        <f t="shared" si="61"/>
        <v>0.58920712506671413</v>
      </c>
      <c r="L97" s="22">
        <f t="shared" si="62"/>
        <v>0.58920712506671413</v>
      </c>
      <c r="M97" s="226">
        <f t="shared" si="63"/>
        <v>0.60490847661827707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0.18147254298548313</v>
      </c>
      <c r="K98" s="22">
        <f t="shared" si="61"/>
        <v>0.17676213752001424</v>
      </c>
      <c r="L98" s="22">
        <f t="shared" si="62"/>
        <v>0.17676213752001424</v>
      </c>
      <c r="M98" s="226">
        <f t="shared" si="63"/>
        <v>0.18147254298548313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2.6464745852049623E-2</v>
      </c>
      <c r="K99" s="22">
        <f t="shared" si="61"/>
        <v>2.5777811721668743E-2</v>
      </c>
      <c r="L99" s="22">
        <f t="shared" si="62"/>
        <v>2.5777811721668743E-2</v>
      </c>
      <c r="M99" s="226">
        <f t="shared" si="63"/>
        <v>2.6464745852049623E-2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1</v>
      </c>
      <c r="I100" s="22">
        <f t="shared" si="59"/>
        <v>0.11784142501334283</v>
      </c>
      <c r="J100" s="24">
        <f t="shared" si="60"/>
        <v>0.11784142501334283</v>
      </c>
      <c r="K100" s="22">
        <f t="shared" si="61"/>
        <v>0.11784142501334283</v>
      </c>
      <c r="L100" s="22">
        <f t="shared" si="62"/>
        <v>0.11784142501334283</v>
      </c>
      <c r="M100" s="226">
        <f t="shared" si="63"/>
        <v>0.11784142501334283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1</v>
      </c>
      <c r="I106" s="22">
        <f t="shared" si="59"/>
        <v>6.1866748132004981</v>
      </c>
      <c r="J106" s="24">
        <f t="shared" si="60"/>
        <v>6.1866748132004981</v>
      </c>
      <c r="K106" s="22">
        <f t="shared" si="61"/>
        <v>6.1866748132004981</v>
      </c>
      <c r="L106" s="22">
        <f t="shared" si="62"/>
        <v>6.1866748132004981</v>
      </c>
      <c r="M106" s="226">
        <f t="shared" si="63"/>
        <v>6.1866748132004981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1</v>
      </c>
      <c r="I107" s="22">
        <f t="shared" si="59"/>
        <v>21.21145650240171</v>
      </c>
      <c r="J107" s="24">
        <f t="shared" si="60"/>
        <v>21.21145650240171</v>
      </c>
      <c r="K107" s="22">
        <f t="shared" si="61"/>
        <v>21.21145650240171</v>
      </c>
      <c r="L107" s="22">
        <f t="shared" si="62"/>
        <v>21.21145650240171</v>
      </c>
      <c r="M107" s="226">
        <f t="shared" si="63"/>
        <v>21.21145650240171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1</v>
      </c>
      <c r="I110" s="22">
        <f t="shared" si="59"/>
        <v>1.1224395732520904</v>
      </c>
      <c r="J110" s="24">
        <f t="shared" si="60"/>
        <v>1.1224395732520904</v>
      </c>
      <c r="K110" s="22">
        <f t="shared" si="61"/>
        <v>1.1224395732520904</v>
      </c>
      <c r="L110" s="22">
        <f t="shared" si="62"/>
        <v>1.1224395732520904</v>
      </c>
      <c r="M110" s="226">
        <f t="shared" si="63"/>
        <v>1.1224395732520904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32.232575776774596</v>
      </c>
      <c r="J119" s="24">
        <f>SUM(J91:J118)</f>
        <v>34.020836460777375</v>
      </c>
      <c r="K119" s="22">
        <f>SUM(K91:K118)</f>
        <v>33.974419340253071</v>
      </c>
      <c r="L119" s="22">
        <f>SUM(L91:L118)</f>
        <v>33.974419340253071</v>
      </c>
      <c r="M119" s="57">
        <f t="shared" si="50"/>
        <v>34.020836460777375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2.7065149411656977</v>
      </c>
      <c r="J124" s="236">
        <f>IF(SUMPRODUCT($B$124:$B124,$H$124:$H124)&lt;J$119,($B124*$H124),J$119)</f>
        <v>2.7065149411656977</v>
      </c>
      <c r="K124" s="22">
        <f>(B124)</f>
        <v>2.7065149411656977</v>
      </c>
      <c r="L124" s="29">
        <f>IF(SUMPRODUCT($B$124:$B124,$H$124:$H124)&lt;L$119,($B124*$H124),L$119)</f>
        <v>2.7065149411656977</v>
      </c>
      <c r="M124" s="57">
        <f t="shared" si="90"/>
        <v>2.7065149411656977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2.2141421748132006</v>
      </c>
      <c r="J125" s="236">
        <f>IF(SUMPRODUCT($B$124:$B125,$H$124:$H125)&lt;J$119,($B125*$H125),IF(SUMPRODUCT($B$124:$B124,$H$124:$H124)&lt;J$119,J$119-SUMPRODUCT($B$124:$B124,$H$124:$H124),0))</f>
        <v>2.2141421748132006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2.2141421748132006</v>
      </c>
      <c r="M125" s="57">
        <f t="shared" ref="M125:M126" si="92">(J125)</f>
        <v>2.2141421748132006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3.575898042029888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3.575898042029888</v>
      </c>
      <c r="M126" s="57">
        <f t="shared" si="92"/>
        <v>3.575898042029888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11.482173849737592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11.482173849737592</v>
      </c>
      <c r="M127" s="57">
        <f t="shared" si="90"/>
        <v>11.482173849737592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29.526060835608899</v>
      </c>
      <c r="J128" s="227">
        <f>(J30)</f>
        <v>0.1835317646006811</v>
      </c>
      <c r="K128" s="22">
        <f>(B128)</f>
        <v>0.64712539405799685</v>
      </c>
      <c r="L128" s="22">
        <f>IF(L124=L119,0,(L119-L124)/(B119-B124)*K128)</f>
        <v>0.64712539405799685</v>
      </c>
      <c r="M128" s="57">
        <f t="shared" si="90"/>
        <v>0.1835317646006811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13.858575688430317</v>
      </c>
      <c r="K129" s="29">
        <f>(B129)</f>
        <v>13.348564938448696</v>
      </c>
      <c r="L129" s="60">
        <f>IF(SUM(L124:L128)&gt;L130,0,L130-SUM(L124:L128))</f>
        <v>13.348564938448696</v>
      </c>
      <c r="M129" s="57">
        <f t="shared" si="90"/>
        <v>13.858575688430317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32.232575776774596</v>
      </c>
      <c r="J130" s="227">
        <f>(J119)</f>
        <v>34.020836460777375</v>
      </c>
      <c r="K130" s="22">
        <f>(B130)</f>
        <v>33.974419340253071</v>
      </c>
      <c r="L130" s="22">
        <f>(L119)</f>
        <v>33.974419340253071</v>
      </c>
      <c r="M130" s="57">
        <f t="shared" si="90"/>
        <v>34.020836460777375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2.2141421748132046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ZALOI: 59302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9"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ZALOI: 59302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1561.4803991998731</v>
      </c>
      <c r="C72" s="109">
        <f>Poor!R7</f>
        <v>3225.5569470389132</v>
      </c>
      <c r="D72" s="109">
        <f>Middle!R7</f>
        <v>3774.0657544955047</v>
      </c>
      <c r="E72" s="109">
        <f>Rich!R7</f>
        <v>2465.3169530428881</v>
      </c>
      <c r="F72" s="109">
        <f>V.Poor!T7</f>
        <v>1926.8934789742825</v>
      </c>
      <c r="G72" s="109">
        <f>Poor!T7</f>
        <v>3266.2955683737391</v>
      </c>
      <c r="H72" s="109">
        <f>Middle!T7</f>
        <v>4172.1319247472111</v>
      </c>
      <c r="I72" s="109">
        <f>Rich!T7</f>
        <v>2255.8231416218014</v>
      </c>
    </row>
    <row r="73" spans="1:9">
      <c r="A73" t="str">
        <f>V.Poor!Q8</f>
        <v>Own crops sold</v>
      </c>
      <c r="B73" s="109">
        <f>V.Poor!R8</f>
        <v>1137.9999999999998</v>
      </c>
      <c r="C73" s="109">
        <f>Poor!R8</f>
        <v>2675.0000000000005</v>
      </c>
      <c r="D73" s="109">
        <f>Middle!R8</f>
        <v>5374.9999999999991</v>
      </c>
      <c r="E73" s="109">
        <f>Rich!R8</f>
        <v>13571.428571428569</v>
      </c>
      <c r="F73" s="109">
        <f>V.Poor!T8</f>
        <v>0</v>
      </c>
      <c r="G73" s="109">
        <f>Poor!T8</f>
        <v>2595.9163234068956</v>
      </c>
      <c r="H73" s="109">
        <f>Middle!T8</f>
        <v>4674.839924951405</v>
      </c>
      <c r="I73" s="109">
        <f>Rich!T8</f>
        <v>13908.719553128516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182.03845140900708</v>
      </c>
      <c r="D74" s="109">
        <f>Middle!R9</f>
        <v>409.90255464840658</v>
      </c>
      <c r="E74" s="109">
        <f>Rich!R9</f>
        <v>1692.5241732194586</v>
      </c>
      <c r="F74" s="109">
        <f>V.Poor!T9</f>
        <v>0</v>
      </c>
      <c r="G74" s="109">
        <f>Poor!T9</f>
        <v>182.03845140900708</v>
      </c>
      <c r="H74" s="109">
        <f>Middle!T9</f>
        <v>409.90255464840658</v>
      </c>
      <c r="I74" s="109">
        <f>Rich!T9</f>
        <v>1692.5241732194586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2000</v>
      </c>
      <c r="D76" s="109">
        <f>Middle!R11</f>
        <v>8800</v>
      </c>
      <c r="E76" s="109">
        <f>Rich!R11</f>
        <v>28742.857142857141</v>
      </c>
      <c r="F76" s="109">
        <f>V.Poor!T11</f>
        <v>0</v>
      </c>
      <c r="G76" s="109">
        <f>Poor!T11</f>
        <v>2000</v>
      </c>
      <c r="H76" s="109">
        <f>Middle!T11</f>
        <v>9144.3410205157033</v>
      </c>
      <c r="I76" s="109">
        <f>Rich!T11</f>
        <v>28765.698518593035</v>
      </c>
    </row>
    <row r="77" spans="1:9">
      <c r="A77" t="str">
        <f>V.Poor!Q12</f>
        <v>Wild foods consumed and sold</v>
      </c>
      <c r="B77" s="109">
        <f>V.Poor!R12</f>
        <v>1429.9444455892944</v>
      </c>
      <c r="C77" s="109">
        <f>Poor!R12</f>
        <v>2330</v>
      </c>
      <c r="D77" s="109">
        <f>Middle!R12</f>
        <v>0</v>
      </c>
      <c r="E77" s="109">
        <f>Rich!R12</f>
        <v>0</v>
      </c>
      <c r="F77" s="109">
        <f>V.Poor!T12</f>
        <v>2253.4721022092517</v>
      </c>
      <c r="G77" s="109">
        <f>Poor!T12</f>
        <v>2395.2625106838418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8333.1103502765345</v>
      </c>
      <c r="C78" s="109">
        <f>Poor!R13</f>
        <v>14704.499604951277</v>
      </c>
      <c r="D78" s="109">
        <f>Middle!R13</f>
        <v>0</v>
      </c>
      <c r="E78" s="109">
        <f>Rich!R13</f>
        <v>0</v>
      </c>
      <c r="F78" s="109">
        <f>V.Poor!T13</f>
        <v>8333.1103502765345</v>
      </c>
      <c r="G78" s="109">
        <f>Poor!T13</f>
        <v>14704.499604951277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14400</v>
      </c>
      <c r="D79" s="109">
        <f>Middle!R14</f>
        <v>78000</v>
      </c>
      <c r="E79" s="109">
        <f>Rich!R14</f>
        <v>212571.42857142858</v>
      </c>
      <c r="F79" s="109">
        <f>V.Poor!T14</f>
        <v>0</v>
      </c>
      <c r="G79" s="109">
        <f>Poor!T14</f>
        <v>14400</v>
      </c>
      <c r="H79" s="109">
        <f>Middle!T14</f>
        <v>78000</v>
      </c>
      <c r="I79" s="109">
        <f>Rich!T14</f>
        <v>212571.42857142858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6420</v>
      </c>
      <c r="D81" s="109">
        <f>Middle!R16</f>
        <v>1200</v>
      </c>
      <c r="E81" s="109">
        <f>Rich!R16</f>
        <v>0</v>
      </c>
      <c r="F81" s="109">
        <f>V.Poor!T16</f>
        <v>0</v>
      </c>
      <c r="G81" s="109">
        <f>Poor!T16</f>
        <v>6457.9601647646896</v>
      </c>
      <c r="H81" s="109">
        <f>Middle!T16</f>
        <v>1236.7297088550083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960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960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692.73307796457379</v>
      </c>
      <c r="C83" s="109">
        <f>Poor!R18</f>
        <v>577.27756497047812</v>
      </c>
      <c r="D83" s="109">
        <f>Middle!R18</f>
        <v>0</v>
      </c>
      <c r="E83" s="109">
        <f>Rich!R18</f>
        <v>0</v>
      </c>
      <c r="F83" s="109">
        <f>V.Poor!T18</f>
        <v>692.73307796457379</v>
      </c>
      <c r="G83" s="109">
        <f>Poor!T18</f>
        <v>577.27756497047812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45.762444034764293</v>
      </c>
      <c r="C84" s="109">
        <f>Poor!R19</f>
        <v>54.914932841717139</v>
      </c>
      <c r="D84" s="109">
        <f>Middle!R19</f>
        <v>73.219910455622866</v>
      </c>
      <c r="E84" s="109">
        <f>Rich!R19</f>
        <v>0</v>
      </c>
      <c r="F84" s="109">
        <f>V.Poor!T19</f>
        <v>45.762444034764293</v>
      </c>
      <c r="G84" s="109">
        <f>Poor!T19</f>
        <v>54.914932841717139</v>
      </c>
      <c r="H84" s="109">
        <f>Middle!T19</f>
        <v>73.219910455622866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20220</v>
      </c>
      <c r="C85" s="109">
        <f>Poor!R20</f>
        <v>20220</v>
      </c>
      <c r="D85" s="109">
        <f>Middle!R20</f>
        <v>7620</v>
      </c>
      <c r="E85" s="109">
        <f>Rich!R20</f>
        <v>8708.5714285714294</v>
      </c>
      <c r="F85" s="109">
        <f>V.Poor!T20</f>
        <v>20220</v>
      </c>
      <c r="G85" s="109">
        <f>Poor!T20</f>
        <v>20220</v>
      </c>
      <c r="H85" s="109">
        <f>Middle!T20</f>
        <v>7620</v>
      </c>
      <c r="I85" s="109">
        <f>Rich!T20</f>
        <v>8708.5714285714294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4800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4800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33421.030717065041</v>
      </c>
      <c r="C88" s="109">
        <f>Poor!R23</f>
        <v>72549.287501211395</v>
      </c>
      <c r="D88" s="109">
        <f>Middle!R23</f>
        <v>105252.18821959953</v>
      </c>
      <c r="E88" s="109">
        <f>Rich!R23</f>
        <v>267752.12684054807</v>
      </c>
      <c r="F88" s="109">
        <f>V.Poor!T23</f>
        <v>33471.97145345941</v>
      </c>
      <c r="G88" s="109">
        <f>Poor!T23</f>
        <v>72614.16512140166</v>
      </c>
      <c r="H88" s="109">
        <f>Middle!T23</f>
        <v>105331.16504417335</v>
      </c>
      <c r="I88" s="109">
        <f>Rich!T23</f>
        <v>267902.76538656279</v>
      </c>
    </row>
    <row r="89" spans="1:9">
      <c r="A89" t="str">
        <f>V.Poor!Q24</f>
        <v>Food Poverty line</v>
      </c>
      <c r="B89" s="109">
        <f>V.Poor!R24</f>
        <v>27014.536414639457</v>
      </c>
      <c r="C89" s="109">
        <f>Poor!R24</f>
        <v>27014.536414639457</v>
      </c>
      <c r="D89" s="109">
        <f>Middle!R24</f>
        <v>27014.536414639457</v>
      </c>
      <c r="E89" s="109">
        <f>Rich!R24</f>
        <v>27014.53641463946</v>
      </c>
      <c r="F89" s="109">
        <f>V.Poor!T24</f>
        <v>27014.536414639457</v>
      </c>
      <c r="G89" s="109">
        <f>Poor!T24</f>
        <v>27014.536414639457</v>
      </c>
      <c r="H89" s="109">
        <f>Middle!T24</f>
        <v>27014.536414639457</v>
      </c>
      <c r="I89" s="109">
        <f>Rich!T24</f>
        <v>27014.53641463946</v>
      </c>
    </row>
    <row r="90" spans="1:9">
      <c r="A90" s="108" t="str">
        <f>V.Poor!Q25</f>
        <v>Lower Bound Poverty line</v>
      </c>
      <c r="B90" s="109">
        <f>V.Poor!R25</f>
        <v>44193.203081306121</v>
      </c>
      <c r="C90" s="109">
        <f>Poor!R25</f>
        <v>44193.203081306121</v>
      </c>
      <c r="D90" s="109">
        <f>Middle!R25</f>
        <v>44193.203081306128</v>
      </c>
      <c r="E90" s="109">
        <f>Rich!R25</f>
        <v>44193.203081306121</v>
      </c>
      <c r="F90" s="109">
        <f>V.Poor!T25</f>
        <v>44193.203081306121</v>
      </c>
      <c r="G90" s="109">
        <f>Poor!T25</f>
        <v>44193.203081306121</v>
      </c>
      <c r="H90" s="109">
        <f>Middle!T25</f>
        <v>44193.203081306128</v>
      </c>
      <c r="I90" s="109">
        <f>Rich!T25</f>
        <v>44193.203081306121</v>
      </c>
    </row>
    <row r="91" spans="1:9">
      <c r="A91" s="108" t="str">
        <f>V.Poor!Q26</f>
        <v>Upper Bound Poverty line</v>
      </c>
      <c r="B91" s="109">
        <f>V.Poor!R26</f>
        <v>71937.203081306128</v>
      </c>
      <c r="C91" s="109">
        <f>Poor!R26</f>
        <v>71937.203081306128</v>
      </c>
      <c r="D91" s="109">
        <f>Middle!R26</f>
        <v>71937.203081306128</v>
      </c>
      <c r="E91" s="109">
        <f>Rich!R26</f>
        <v>71937.203081306114</v>
      </c>
      <c r="F91" s="109">
        <f>V.Poor!T26</f>
        <v>71937.203081306128</v>
      </c>
      <c r="G91" s="109">
        <f>Poor!T26</f>
        <v>71937.203081306128</v>
      </c>
      <c r="H91" s="109">
        <f>Middle!T26</f>
        <v>71937.203081306128</v>
      </c>
      <c r="I91" s="109">
        <f>Rich!T26</f>
        <v>71937.203081306114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27014.536414639457</v>
      </c>
      <c r="G93" s="109">
        <f>Poor!T24</f>
        <v>27014.536414639457</v>
      </c>
      <c r="H93" s="109">
        <f>Middle!T24</f>
        <v>27014.536414639457</v>
      </c>
      <c r="I93" s="109">
        <f>Rich!T24</f>
        <v>27014.53641463946</v>
      </c>
    </row>
    <row r="94" spans="1:9">
      <c r="A94" t="str">
        <f>V.Poor!Q25</f>
        <v>Lower Bound Poverty line</v>
      </c>
      <c r="F94" s="109">
        <f>V.Poor!T25</f>
        <v>44193.203081306121</v>
      </c>
      <c r="G94" s="109">
        <f>Poor!T25</f>
        <v>44193.203081306121</v>
      </c>
      <c r="H94" s="109">
        <f>Middle!T25</f>
        <v>44193.203081306128</v>
      </c>
      <c r="I94" s="109">
        <f>Rich!T25</f>
        <v>44193.203081306121</v>
      </c>
    </row>
    <row r="95" spans="1:9">
      <c r="A95" t="str">
        <f>V.Poor!Q26</f>
        <v>Upper Bound Poverty line</v>
      </c>
      <c r="F95" s="109">
        <f>V.Poor!T26</f>
        <v>71937.203081306128</v>
      </c>
      <c r="G95" s="109">
        <f>Poor!T26</f>
        <v>71937.203081306128</v>
      </c>
      <c r="H95" s="109">
        <f>Middle!T26</f>
        <v>71937.203081306128</v>
      </c>
      <c r="I95" s="109">
        <f>Rich!T26</f>
        <v>71937.203081306114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10772.17236424108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10721.231627846711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38516.172364241087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38465.231627846719</v>
      </c>
      <c r="G100" s="238">
        <f t="shared" si="0"/>
        <v>0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ZALOI: 59302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1561.4803991998731</v>
      </c>
      <c r="C3" s="203">
        <f>Income!C72</f>
        <v>3225.5569470389132</v>
      </c>
      <c r="D3" s="203">
        <f>Income!D72</f>
        <v>3774.0657544955047</v>
      </c>
      <c r="E3" s="203">
        <f>Income!E72</f>
        <v>2465.3169530428881</v>
      </c>
      <c r="F3" s="204">
        <f>IF(F$2&lt;=($B$2+$C$2+$D$2),IF(F$2&lt;=($B$2+$C$2),IF(F$2&lt;=$B$2,$B3,$C3),$D3),$E3)</f>
        <v>1561.4803991998731</v>
      </c>
      <c r="G3" s="204">
        <f t="shared" ref="G3:AW7" si="0">IF(G$2&lt;=($B$2+$C$2+$D$2),IF(G$2&lt;=($B$2+$C$2),IF(G$2&lt;=$B$2,$B3,$C3),$D3),$E3)</f>
        <v>1561.4803991998731</v>
      </c>
      <c r="H3" s="204">
        <f t="shared" si="0"/>
        <v>1561.4803991998731</v>
      </c>
      <c r="I3" s="204">
        <f t="shared" si="0"/>
        <v>1561.4803991998731</v>
      </c>
      <c r="J3" s="204">
        <f t="shared" si="0"/>
        <v>1561.4803991998731</v>
      </c>
      <c r="K3" s="204">
        <f t="shared" si="0"/>
        <v>1561.4803991998731</v>
      </c>
      <c r="L3" s="204">
        <f t="shared" si="0"/>
        <v>1561.4803991998731</v>
      </c>
      <c r="M3" s="204">
        <f t="shared" si="0"/>
        <v>1561.4803991998731</v>
      </c>
      <c r="N3" s="204">
        <f t="shared" si="0"/>
        <v>1561.4803991998731</v>
      </c>
      <c r="O3" s="204">
        <f t="shared" si="0"/>
        <v>1561.4803991998731</v>
      </c>
      <c r="P3" s="204">
        <f t="shared" si="0"/>
        <v>1561.4803991998731</v>
      </c>
      <c r="Q3" s="204">
        <f t="shared" si="0"/>
        <v>1561.4803991998731</v>
      </c>
      <c r="R3" s="204">
        <f t="shared" si="0"/>
        <v>1561.4803991998731</v>
      </c>
      <c r="S3" s="204">
        <f t="shared" si="0"/>
        <v>1561.4803991998731</v>
      </c>
      <c r="T3" s="204">
        <f t="shared" si="0"/>
        <v>1561.4803991998731</v>
      </c>
      <c r="U3" s="204">
        <f t="shared" si="0"/>
        <v>1561.4803991998731</v>
      </c>
      <c r="V3" s="204">
        <f t="shared" si="0"/>
        <v>1561.4803991998731</v>
      </c>
      <c r="W3" s="204">
        <f t="shared" si="0"/>
        <v>1561.4803991998731</v>
      </c>
      <c r="X3" s="204">
        <f t="shared" si="0"/>
        <v>1561.4803991998731</v>
      </c>
      <c r="Y3" s="204">
        <f t="shared" si="0"/>
        <v>1561.4803991998731</v>
      </c>
      <c r="Z3" s="204">
        <f t="shared" si="0"/>
        <v>1561.4803991998731</v>
      </c>
      <c r="AA3" s="204">
        <f t="shared" si="0"/>
        <v>1561.4803991998731</v>
      </c>
      <c r="AB3" s="204">
        <f t="shared" si="0"/>
        <v>1561.4803991998731</v>
      </c>
      <c r="AC3" s="204">
        <f t="shared" si="0"/>
        <v>1561.4803991998731</v>
      </c>
      <c r="AD3" s="204">
        <f t="shared" si="0"/>
        <v>1561.4803991998731</v>
      </c>
      <c r="AE3" s="204">
        <f t="shared" si="0"/>
        <v>1561.4803991998731</v>
      </c>
      <c r="AF3" s="204">
        <f t="shared" si="0"/>
        <v>1561.4803991998731</v>
      </c>
      <c r="AG3" s="204">
        <f t="shared" si="0"/>
        <v>1561.4803991998731</v>
      </c>
      <c r="AH3" s="204">
        <f t="shared" si="0"/>
        <v>1561.4803991998731</v>
      </c>
      <c r="AI3" s="204">
        <f t="shared" si="0"/>
        <v>1561.4803991998731</v>
      </c>
      <c r="AJ3" s="204">
        <f t="shared" si="0"/>
        <v>1561.4803991998731</v>
      </c>
      <c r="AK3" s="204">
        <f t="shared" si="0"/>
        <v>1561.4803991998731</v>
      </c>
      <c r="AL3" s="204">
        <f t="shared" si="0"/>
        <v>1561.4803991998731</v>
      </c>
      <c r="AM3" s="204">
        <f t="shared" si="0"/>
        <v>1561.4803991998731</v>
      </c>
      <c r="AN3" s="204">
        <f t="shared" si="0"/>
        <v>1561.4803991998731</v>
      </c>
      <c r="AO3" s="204">
        <f t="shared" si="0"/>
        <v>1561.4803991998731</v>
      </c>
      <c r="AP3" s="204">
        <f t="shared" si="0"/>
        <v>1561.4803991998731</v>
      </c>
      <c r="AQ3" s="204">
        <f t="shared" si="0"/>
        <v>1561.4803991998731</v>
      </c>
      <c r="AR3" s="204">
        <f t="shared" si="0"/>
        <v>1561.4803991998731</v>
      </c>
      <c r="AS3" s="204">
        <f t="shared" si="0"/>
        <v>1561.4803991998731</v>
      </c>
      <c r="AT3" s="204">
        <f t="shared" si="0"/>
        <v>1561.4803991998731</v>
      </c>
      <c r="AU3" s="204">
        <f t="shared" si="0"/>
        <v>1561.4803991998731</v>
      </c>
      <c r="AV3" s="204">
        <f t="shared" si="0"/>
        <v>1561.4803991998731</v>
      </c>
      <c r="AW3" s="204">
        <f t="shared" si="0"/>
        <v>1561.4803991998731</v>
      </c>
      <c r="AX3" s="204">
        <f t="shared" ref="AX3:BZ10" si="1">IF(AX$2&lt;=($B$2+$C$2+$D$2),IF(AX$2&lt;=($B$2+$C$2),IF(AX$2&lt;=$B$2,$B3,$C3),$D3),$E3)</f>
        <v>1561.4803991998731</v>
      </c>
      <c r="AY3" s="204">
        <f t="shared" si="1"/>
        <v>1561.4803991998731</v>
      </c>
      <c r="AZ3" s="204">
        <f t="shared" si="1"/>
        <v>1561.4803991998731</v>
      </c>
      <c r="BA3" s="204">
        <f t="shared" si="1"/>
        <v>3225.5569470389132</v>
      </c>
      <c r="BB3" s="204">
        <f t="shared" si="1"/>
        <v>3225.5569470389132</v>
      </c>
      <c r="BC3" s="204">
        <f t="shared" si="1"/>
        <v>3225.5569470389132</v>
      </c>
      <c r="BD3" s="204">
        <f t="shared" si="1"/>
        <v>3225.5569470389132</v>
      </c>
      <c r="BE3" s="204">
        <f t="shared" si="1"/>
        <v>3225.5569470389132</v>
      </c>
      <c r="BF3" s="204">
        <f t="shared" si="1"/>
        <v>3225.5569470389132</v>
      </c>
      <c r="BG3" s="204">
        <f t="shared" si="1"/>
        <v>3225.5569470389132</v>
      </c>
      <c r="BH3" s="204">
        <f t="shared" si="1"/>
        <v>3225.5569470389132</v>
      </c>
      <c r="BI3" s="204">
        <f t="shared" si="1"/>
        <v>3225.5569470389132</v>
      </c>
      <c r="BJ3" s="204">
        <f t="shared" si="1"/>
        <v>3225.5569470389132</v>
      </c>
      <c r="BK3" s="204">
        <f t="shared" si="1"/>
        <v>3225.5569470389132</v>
      </c>
      <c r="BL3" s="204">
        <f t="shared" si="1"/>
        <v>3225.5569470389132</v>
      </c>
      <c r="BM3" s="204">
        <f t="shared" si="1"/>
        <v>3225.5569470389132</v>
      </c>
      <c r="BN3" s="204">
        <f t="shared" si="1"/>
        <v>3225.5569470389132</v>
      </c>
      <c r="BO3" s="204">
        <f t="shared" si="1"/>
        <v>3225.5569470389132</v>
      </c>
      <c r="BP3" s="204">
        <f t="shared" si="1"/>
        <v>3225.5569470389132</v>
      </c>
      <c r="BQ3" s="204">
        <f t="shared" si="1"/>
        <v>3225.5569470389132</v>
      </c>
      <c r="BR3" s="204">
        <f t="shared" si="1"/>
        <v>3225.5569470389132</v>
      </c>
      <c r="BS3" s="204">
        <f t="shared" si="1"/>
        <v>3225.5569470389132</v>
      </c>
      <c r="BT3" s="204">
        <f t="shared" si="1"/>
        <v>3225.5569470389132</v>
      </c>
      <c r="BU3" s="204">
        <f t="shared" si="1"/>
        <v>3225.5569470389132</v>
      </c>
      <c r="BV3" s="204">
        <f t="shared" si="1"/>
        <v>3225.5569470389132</v>
      </c>
      <c r="BW3" s="204">
        <f t="shared" si="1"/>
        <v>3225.5569470389132</v>
      </c>
      <c r="BX3" s="204">
        <f t="shared" si="1"/>
        <v>3225.5569470389132</v>
      </c>
      <c r="BY3" s="204">
        <f t="shared" si="1"/>
        <v>3225.5569470389132</v>
      </c>
      <c r="BZ3" s="204">
        <f t="shared" si="1"/>
        <v>3774.0657544955047</v>
      </c>
      <c r="CA3" s="204">
        <f t="shared" ref="CA3:CR15" si="2">IF(CA$2&lt;=($B$2+$C$2+$D$2),IF(CA$2&lt;=($B$2+$C$2),IF(CA$2&lt;=$B$2,$B3,$C3),$D3),$E3)</f>
        <v>3774.0657544955047</v>
      </c>
      <c r="CB3" s="204">
        <f t="shared" si="2"/>
        <v>3774.0657544955047</v>
      </c>
      <c r="CC3" s="204">
        <f t="shared" si="2"/>
        <v>3774.0657544955047</v>
      </c>
      <c r="CD3" s="204">
        <f t="shared" si="2"/>
        <v>3774.0657544955047</v>
      </c>
      <c r="CE3" s="204">
        <f t="shared" si="2"/>
        <v>3774.0657544955047</v>
      </c>
      <c r="CF3" s="204">
        <f t="shared" si="2"/>
        <v>3774.0657544955047</v>
      </c>
      <c r="CG3" s="204">
        <f t="shared" si="2"/>
        <v>3774.0657544955047</v>
      </c>
      <c r="CH3" s="204">
        <f t="shared" si="2"/>
        <v>3774.0657544955047</v>
      </c>
      <c r="CI3" s="204">
        <f t="shared" si="2"/>
        <v>3774.0657544955047</v>
      </c>
      <c r="CJ3" s="204">
        <f t="shared" si="2"/>
        <v>3774.0657544955047</v>
      </c>
      <c r="CK3" s="204">
        <f t="shared" si="2"/>
        <v>3774.0657544955047</v>
      </c>
      <c r="CL3" s="204">
        <f t="shared" si="2"/>
        <v>3774.0657544955047</v>
      </c>
      <c r="CM3" s="204">
        <f t="shared" si="2"/>
        <v>3774.0657544955047</v>
      </c>
      <c r="CN3" s="204">
        <f t="shared" si="2"/>
        <v>3774.0657544955047</v>
      </c>
      <c r="CO3" s="204">
        <f t="shared" si="2"/>
        <v>3774.0657544955047</v>
      </c>
      <c r="CP3" s="204">
        <f t="shared" si="2"/>
        <v>3774.0657544955047</v>
      </c>
      <c r="CQ3" s="204">
        <f t="shared" si="2"/>
        <v>3774.0657544955047</v>
      </c>
      <c r="CR3" s="204">
        <f t="shared" si="2"/>
        <v>2465.3169530428881</v>
      </c>
      <c r="CS3" s="204">
        <f t="shared" ref="CS3:DA15" si="3">IF(CS$2&lt;=($B$2+$C$2+$D$2),IF(CS$2&lt;=($B$2+$C$2),IF(CS$2&lt;=$B$2,$B3,$C3),$D3),$E3)</f>
        <v>2465.3169530428881</v>
      </c>
      <c r="CT3" s="204">
        <f t="shared" si="3"/>
        <v>2465.3169530428881</v>
      </c>
      <c r="CU3" s="204">
        <f t="shared" si="3"/>
        <v>2465.3169530428881</v>
      </c>
      <c r="CV3" s="204">
        <f t="shared" si="3"/>
        <v>2465.3169530428881</v>
      </c>
      <c r="CW3" s="204">
        <f t="shared" si="3"/>
        <v>2465.3169530428881</v>
      </c>
      <c r="CX3" s="204">
        <f t="shared" si="3"/>
        <v>2465.3169530428881</v>
      </c>
      <c r="CY3" s="204">
        <f t="shared" si="3"/>
        <v>2465.3169530428881</v>
      </c>
      <c r="CZ3" s="204">
        <f t="shared" si="3"/>
        <v>2465.3169530428881</v>
      </c>
      <c r="DA3" s="204">
        <f t="shared" si="3"/>
        <v>2465.3169530428881</v>
      </c>
      <c r="DB3" s="204"/>
    </row>
    <row r="4" spans="1:106">
      <c r="A4" s="201" t="str">
        <f>Income!A73</f>
        <v>Own crops sold</v>
      </c>
      <c r="B4" s="203">
        <f>Income!B73</f>
        <v>1137.9999999999998</v>
      </c>
      <c r="C4" s="203">
        <f>Income!C73</f>
        <v>2675.0000000000005</v>
      </c>
      <c r="D4" s="203">
        <f>Income!D73</f>
        <v>5374.9999999999991</v>
      </c>
      <c r="E4" s="203">
        <f>Income!E73</f>
        <v>13571.428571428569</v>
      </c>
      <c r="F4" s="204">
        <f t="shared" ref="F4:U17" si="4">IF(F$2&lt;=($B$2+$C$2+$D$2),IF(F$2&lt;=($B$2+$C$2),IF(F$2&lt;=$B$2,$B4,$C4),$D4),$E4)</f>
        <v>1137.9999999999998</v>
      </c>
      <c r="G4" s="204">
        <f t="shared" si="0"/>
        <v>1137.9999999999998</v>
      </c>
      <c r="H4" s="204">
        <f t="shared" si="0"/>
        <v>1137.9999999999998</v>
      </c>
      <c r="I4" s="204">
        <f t="shared" si="0"/>
        <v>1137.9999999999998</v>
      </c>
      <c r="J4" s="204">
        <f t="shared" si="0"/>
        <v>1137.9999999999998</v>
      </c>
      <c r="K4" s="204">
        <f t="shared" si="0"/>
        <v>1137.9999999999998</v>
      </c>
      <c r="L4" s="204">
        <f t="shared" si="0"/>
        <v>1137.9999999999998</v>
      </c>
      <c r="M4" s="204">
        <f t="shared" si="0"/>
        <v>1137.9999999999998</v>
      </c>
      <c r="N4" s="204">
        <f t="shared" si="0"/>
        <v>1137.9999999999998</v>
      </c>
      <c r="O4" s="204">
        <f t="shared" si="0"/>
        <v>1137.9999999999998</v>
      </c>
      <c r="P4" s="204">
        <f t="shared" si="0"/>
        <v>1137.9999999999998</v>
      </c>
      <c r="Q4" s="204">
        <f t="shared" si="0"/>
        <v>1137.9999999999998</v>
      </c>
      <c r="R4" s="204">
        <f t="shared" si="0"/>
        <v>1137.9999999999998</v>
      </c>
      <c r="S4" s="204">
        <f t="shared" si="0"/>
        <v>1137.9999999999998</v>
      </c>
      <c r="T4" s="204">
        <f t="shared" si="0"/>
        <v>1137.9999999999998</v>
      </c>
      <c r="U4" s="204">
        <f t="shared" si="0"/>
        <v>1137.9999999999998</v>
      </c>
      <c r="V4" s="204">
        <f t="shared" si="0"/>
        <v>1137.9999999999998</v>
      </c>
      <c r="W4" s="204">
        <f t="shared" si="0"/>
        <v>1137.9999999999998</v>
      </c>
      <c r="X4" s="204">
        <f t="shared" si="0"/>
        <v>1137.9999999999998</v>
      </c>
      <c r="Y4" s="204">
        <f t="shared" si="0"/>
        <v>1137.9999999999998</v>
      </c>
      <c r="Z4" s="204">
        <f t="shared" si="0"/>
        <v>1137.9999999999998</v>
      </c>
      <c r="AA4" s="204">
        <f t="shared" si="0"/>
        <v>1137.9999999999998</v>
      </c>
      <c r="AB4" s="204">
        <f t="shared" si="0"/>
        <v>1137.9999999999998</v>
      </c>
      <c r="AC4" s="204">
        <f t="shared" si="0"/>
        <v>1137.9999999999998</v>
      </c>
      <c r="AD4" s="204">
        <f t="shared" si="0"/>
        <v>1137.9999999999998</v>
      </c>
      <c r="AE4" s="204">
        <f t="shared" si="0"/>
        <v>1137.9999999999998</v>
      </c>
      <c r="AF4" s="204">
        <f t="shared" si="0"/>
        <v>1137.9999999999998</v>
      </c>
      <c r="AG4" s="204">
        <f t="shared" si="0"/>
        <v>1137.9999999999998</v>
      </c>
      <c r="AH4" s="204">
        <f t="shared" si="0"/>
        <v>1137.9999999999998</v>
      </c>
      <c r="AI4" s="204">
        <f t="shared" si="0"/>
        <v>1137.9999999999998</v>
      </c>
      <c r="AJ4" s="204">
        <f t="shared" si="0"/>
        <v>1137.9999999999998</v>
      </c>
      <c r="AK4" s="204">
        <f t="shared" si="0"/>
        <v>1137.9999999999998</v>
      </c>
      <c r="AL4" s="204">
        <f t="shared" si="0"/>
        <v>1137.9999999999998</v>
      </c>
      <c r="AM4" s="204">
        <f t="shared" si="0"/>
        <v>1137.9999999999998</v>
      </c>
      <c r="AN4" s="204">
        <f t="shared" si="0"/>
        <v>1137.9999999999998</v>
      </c>
      <c r="AO4" s="204">
        <f t="shared" si="0"/>
        <v>1137.9999999999998</v>
      </c>
      <c r="AP4" s="204">
        <f t="shared" si="0"/>
        <v>1137.9999999999998</v>
      </c>
      <c r="AQ4" s="204">
        <f t="shared" si="0"/>
        <v>1137.9999999999998</v>
      </c>
      <c r="AR4" s="204">
        <f t="shared" si="0"/>
        <v>1137.9999999999998</v>
      </c>
      <c r="AS4" s="204">
        <f t="shared" si="0"/>
        <v>1137.9999999999998</v>
      </c>
      <c r="AT4" s="204">
        <f t="shared" si="0"/>
        <v>1137.9999999999998</v>
      </c>
      <c r="AU4" s="204">
        <f t="shared" si="0"/>
        <v>1137.9999999999998</v>
      </c>
      <c r="AV4" s="204">
        <f t="shared" si="0"/>
        <v>1137.9999999999998</v>
      </c>
      <c r="AW4" s="204">
        <f t="shared" si="0"/>
        <v>1137.9999999999998</v>
      </c>
      <c r="AX4" s="204">
        <f t="shared" si="1"/>
        <v>1137.9999999999998</v>
      </c>
      <c r="AY4" s="204">
        <f t="shared" si="1"/>
        <v>1137.9999999999998</v>
      </c>
      <c r="AZ4" s="204">
        <f t="shared" si="1"/>
        <v>1137.9999999999998</v>
      </c>
      <c r="BA4" s="204">
        <f t="shared" si="1"/>
        <v>2675.0000000000005</v>
      </c>
      <c r="BB4" s="204">
        <f t="shared" si="1"/>
        <v>2675.0000000000005</v>
      </c>
      <c r="BC4" s="204">
        <f t="shared" si="1"/>
        <v>2675.0000000000005</v>
      </c>
      <c r="BD4" s="204">
        <f t="shared" si="1"/>
        <v>2675.0000000000005</v>
      </c>
      <c r="BE4" s="204">
        <f t="shared" si="1"/>
        <v>2675.0000000000005</v>
      </c>
      <c r="BF4" s="204">
        <f t="shared" si="1"/>
        <v>2675.0000000000005</v>
      </c>
      <c r="BG4" s="204">
        <f t="shared" si="1"/>
        <v>2675.0000000000005</v>
      </c>
      <c r="BH4" s="204">
        <f t="shared" si="1"/>
        <v>2675.0000000000005</v>
      </c>
      <c r="BI4" s="204">
        <f t="shared" si="1"/>
        <v>2675.0000000000005</v>
      </c>
      <c r="BJ4" s="204">
        <f t="shared" si="1"/>
        <v>2675.0000000000005</v>
      </c>
      <c r="BK4" s="204">
        <f t="shared" si="1"/>
        <v>2675.0000000000005</v>
      </c>
      <c r="BL4" s="204">
        <f t="shared" si="1"/>
        <v>2675.0000000000005</v>
      </c>
      <c r="BM4" s="204">
        <f t="shared" si="1"/>
        <v>2675.0000000000005</v>
      </c>
      <c r="BN4" s="204">
        <f t="shared" si="1"/>
        <v>2675.0000000000005</v>
      </c>
      <c r="BO4" s="204">
        <f t="shared" si="1"/>
        <v>2675.0000000000005</v>
      </c>
      <c r="BP4" s="204">
        <f t="shared" si="1"/>
        <v>2675.0000000000005</v>
      </c>
      <c r="BQ4" s="204">
        <f t="shared" si="1"/>
        <v>2675.0000000000005</v>
      </c>
      <c r="BR4" s="204">
        <f t="shared" si="1"/>
        <v>2675.0000000000005</v>
      </c>
      <c r="BS4" s="204">
        <f t="shared" si="1"/>
        <v>2675.0000000000005</v>
      </c>
      <c r="BT4" s="204">
        <f t="shared" si="1"/>
        <v>2675.0000000000005</v>
      </c>
      <c r="BU4" s="204">
        <f t="shared" si="1"/>
        <v>2675.0000000000005</v>
      </c>
      <c r="BV4" s="204">
        <f t="shared" si="1"/>
        <v>2675.0000000000005</v>
      </c>
      <c r="BW4" s="204">
        <f t="shared" si="1"/>
        <v>2675.0000000000005</v>
      </c>
      <c r="BX4" s="204">
        <f t="shared" si="1"/>
        <v>2675.0000000000005</v>
      </c>
      <c r="BY4" s="204">
        <f t="shared" si="1"/>
        <v>2675.0000000000005</v>
      </c>
      <c r="BZ4" s="204">
        <f t="shared" si="1"/>
        <v>5374.9999999999991</v>
      </c>
      <c r="CA4" s="204">
        <f t="shared" si="2"/>
        <v>5374.9999999999991</v>
      </c>
      <c r="CB4" s="204">
        <f t="shared" si="2"/>
        <v>5374.9999999999991</v>
      </c>
      <c r="CC4" s="204">
        <f t="shared" si="2"/>
        <v>5374.9999999999991</v>
      </c>
      <c r="CD4" s="204">
        <f t="shared" si="2"/>
        <v>5374.9999999999991</v>
      </c>
      <c r="CE4" s="204">
        <f t="shared" si="2"/>
        <v>5374.9999999999991</v>
      </c>
      <c r="CF4" s="204">
        <f t="shared" si="2"/>
        <v>5374.9999999999991</v>
      </c>
      <c r="CG4" s="204">
        <f t="shared" si="2"/>
        <v>5374.9999999999991</v>
      </c>
      <c r="CH4" s="204">
        <f t="shared" si="2"/>
        <v>5374.9999999999991</v>
      </c>
      <c r="CI4" s="204">
        <f t="shared" si="2"/>
        <v>5374.9999999999991</v>
      </c>
      <c r="CJ4" s="204">
        <f t="shared" si="2"/>
        <v>5374.9999999999991</v>
      </c>
      <c r="CK4" s="204">
        <f t="shared" si="2"/>
        <v>5374.9999999999991</v>
      </c>
      <c r="CL4" s="204">
        <f t="shared" si="2"/>
        <v>5374.9999999999991</v>
      </c>
      <c r="CM4" s="204">
        <f t="shared" si="2"/>
        <v>5374.9999999999991</v>
      </c>
      <c r="CN4" s="204">
        <f t="shared" si="2"/>
        <v>5374.9999999999991</v>
      </c>
      <c r="CO4" s="204">
        <f t="shared" si="2"/>
        <v>5374.9999999999991</v>
      </c>
      <c r="CP4" s="204">
        <f t="shared" si="2"/>
        <v>5374.9999999999991</v>
      </c>
      <c r="CQ4" s="204">
        <f t="shared" si="2"/>
        <v>5374.9999999999991</v>
      </c>
      <c r="CR4" s="204">
        <f t="shared" si="2"/>
        <v>13571.428571428569</v>
      </c>
      <c r="CS4" s="204">
        <f t="shared" si="3"/>
        <v>13571.428571428569</v>
      </c>
      <c r="CT4" s="204">
        <f t="shared" si="3"/>
        <v>13571.428571428569</v>
      </c>
      <c r="CU4" s="204">
        <f t="shared" si="3"/>
        <v>13571.428571428569</v>
      </c>
      <c r="CV4" s="204">
        <f t="shared" si="3"/>
        <v>13571.428571428569</v>
      </c>
      <c r="CW4" s="204">
        <f t="shared" si="3"/>
        <v>13571.428571428569</v>
      </c>
      <c r="CX4" s="204">
        <f t="shared" si="3"/>
        <v>13571.428571428569</v>
      </c>
      <c r="CY4" s="204">
        <f t="shared" si="3"/>
        <v>13571.428571428569</v>
      </c>
      <c r="CZ4" s="204">
        <f t="shared" si="3"/>
        <v>13571.428571428569</v>
      </c>
      <c r="DA4" s="204">
        <f t="shared" si="3"/>
        <v>13571.428571428569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182.03845140900708</v>
      </c>
      <c r="D5" s="203">
        <f>Income!D74</f>
        <v>409.90255464840658</v>
      </c>
      <c r="E5" s="203">
        <f>Income!E74</f>
        <v>1692.5241732194586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182.03845140900708</v>
      </c>
      <c r="BB5" s="204">
        <f t="shared" si="1"/>
        <v>182.03845140900708</v>
      </c>
      <c r="BC5" s="204">
        <f t="shared" si="1"/>
        <v>182.03845140900708</v>
      </c>
      <c r="BD5" s="204">
        <f t="shared" si="1"/>
        <v>182.03845140900708</v>
      </c>
      <c r="BE5" s="204">
        <f t="shared" si="1"/>
        <v>182.03845140900708</v>
      </c>
      <c r="BF5" s="204">
        <f t="shared" si="1"/>
        <v>182.03845140900708</v>
      </c>
      <c r="BG5" s="204">
        <f t="shared" si="1"/>
        <v>182.03845140900708</v>
      </c>
      <c r="BH5" s="204">
        <f t="shared" si="1"/>
        <v>182.03845140900708</v>
      </c>
      <c r="BI5" s="204">
        <f t="shared" si="1"/>
        <v>182.03845140900708</v>
      </c>
      <c r="BJ5" s="204">
        <f t="shared" si="1"/>
        <v>182.03845140900708</v>
      </c>
      <c r="BK5" s="204">
        <f t="shared" si="1"/>
        <v>182.03845140900708</v>
      </c>
      <c r="BL5" s="204">
        <f t="shared" si="1"/>
        <v>182.03845140900708</v>
      </c>
      <c r="BM5" s="204">
        <f t="shared" si="1"/>
        <v>182.03845140900708</v>
      </c>
      <c r="BN5" s="204">
        <f t="shared" si="1"/>
        <v>182.03845140900708</v>
      </c>
      <c r="BO5" s="204">
        <f t="shared" si="1"/>
        <v>182.03845140900708</v>
      </c>
      <c r="BP5" s="204">
        <f t="shared" si="1"/>
        <v>182.03845140900708</v>
      </c>
      <c r="BQ5" s="204">
        <f t="shared" si="1"/>
        <v>182.03845140900708</v>
      </c>
      <c r="BR5" s="204">
        <f t="shared" si="1"/>
        <v>182.03845140900708</v>
      </c>
      <c r="BS5" s="204">
        <f t="shared" si="1"/>
        <v>182.03845140900708</v>
      </c>
      <c r="BT5" s="204">
        <f t="shared" si="1"/>
        <v>182.03845140900708</v>
      </c>
      <c r="BU5" s="204">
        <f t="shared" si="1"/>
        <v>182.03845140900708</v>
      </c>
      <c r="BV5" s="204">
        <f t="shared" si="1"/>
        <v>182.03845140900708</v>
      </c>
      <c r="BW5" s="204">
        <f t="shared" si="1"/>
        <v>182.03845140900708</v>
      </c>
      <c r="BX5" s="204">
        <f t="shared" si="1"/>
        <v>182.03845140900708</v>
      </c>
      <c r="BY5" s="204">
        <f t="shared" si="1"/>
        <v>182.03845140900708</v>
      </c>
      <c r="BZ5" s="204">
        <f t="shared" si="1"/>
        <v>409.90255464840658</v>
      </c>
      <c r="CA5" s="204">
        <f t="shared" si="2"/>
        <v>409.90255464840658</v>
      </c>
      <c r="CB5" s="204">
        <f t="shared" si="2"/>
        <v>409.90255464840658</v>
      </c>
      <c r="CC5" s="204">
        <f t="shared" si="2"/>
        <v>409.90255464840658</v>
      </c>
      <c r="CD5" s="204">
        <f t="shared" si="2"/>
        <v>409.90255464840658</v>
      </c>
      <c r="CE5" s="204">
        <f t="shared" si="2"/>
        <v>409.90255464840658</v>
      </c>
      <c r="CF5" s="204">
        <f t="shared" si="2"/>
        <v>409.90255464840658</v>
      </c>
      <c r="CG5" s="204">
        <f t="shared" si="2"/>
        <v>409.90255464840658</v>
      </c>
      <c r="CH5" s="204">
        <f t="shared" si="2"/>
        <v>409.90255464840658</v>
      </c>
      <c r="CI5" s="204">
        <f t="shared" si="2"/>
        <v>409.90255464840658</v>
      </c>
      <c r="CJ5" s="204">
        <f t="shared" si="2"/>
        <v>409.90255464840658</v>
      </c>
      <c r="CK5" s="204">
        <f t="shared" si="2"/>
        <v>409.90255464840658</v>
      </c>
      <c r="CL5" s="204">
        <f t="shared" si="2"/>
        <v>409.90255464840658</v>
      </c>
      <c r="CM5" s="204">
        <f t="shared" si="2"/>
        <v>409.90255464840658</v>
      </c>
      <c r="CN5" s="204">
        <f t="shared" si="2"/>
        <v>409.90255464840658</v>
      </c>
      <c r="CO5" s="204">
        <f t="shared" si="2"/>
        <v>409.90255464840658</v>
      </c>
      <c r="CP5" s="204">
        <f t="shared" si="2"/>
        <v>409.90255464840658</v>
      </c>
      <c r="CQ5" s="204">
        <f t="shared" si="2"/>
        <v>409.90255464840658</v>
      </c>
      <c r="CR5" s="204">
        <f t="shared" si="2"/>
        <v>1692.5241732194586</v>
      </c>
      <c r="CS5" s="204">
        <f t="shared" si="3"/>
        <v>1692.5241732194586</v>
      </c>
      <c r="CT5" s="204">
        <f t="shared" si="3"/>
        <v>1692.5241732194586</v>
      </c>
      <c r="CU5" s="204">
        <f t="shared" si="3"/>
        <v>1692.5241732194586</v>
      </c>
      <c r="CV5" s="204">
        <f t="shared" si="3"/>
        <v>1692.5241732194586</v>
      </c>
      <c r="CW5" s="204">
        <f t="shared" si="3"/>
        <v>1692.5241732194586</v>
      </c>
      <c r="CX5" s="204">
        <f t="shared" si="3"/>
        <v>1692.5241732194586</v>
      </c>
      <c r="CY5" s="204">
        <f t="shared" si="3"/>
        <v>1692.5241732194586</v>
      </c>
      <c r="CZ5" s="204">
        <f t="shared" si="3"/>
        <v>1692.5241732194586</v>
      </c>
      <c r="DA5" s="204">
        <f t="shared" si="3"/>
        <v>1692.5241732194586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2000</v>
      </c>
      <c r="D7" s="203">
        <f>Income!D76</f>
        <v>8800</v>
      </c>
      <c r="E7" s="203">
        <f>Income!E76</f>
        <v>28742.857142857141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2000</v>
      </c>
      <c r="BB7" s="204">
        <f t="shared" si="5"/>
        <v>2000</v>
      </c>
      <c r="BC7" s="204">
        <f t="shared" si="5"/>
        <v>2000</v>
      </c>
      <c r="BD7" s="204">
        <f t="shared" si="5"/>
        <v>2000</v>
      </c>
      <c r="BE7" s="204">
        <f t="shared" si="5"/>
        <v>2000</v>
      </c>
      <c r="BF7" s="204">
        <f t="shared" si="5"/>
        <v>2000</v>
      </c>
      <c r="BG7" s="204">
        <f t="shared" si="5"/>
        <v>2000</v>
      </c>
      <c r="BH7" s="204">
        <f t="shared" si="5"/>
        <v>2000</v>
      </c>
      <c r="BI7" s="204">
        <f t="shared" si="5"/>
        <v>2000</v>
      </c>
      <c r="BJ7" s="204">
        <f t="shared" si="5"/>
        <v>2000</v>
      </c>
      <c r="BK7" s="204">
        <f t="shared" si="1"/>
        <v>2000</v>
      </c>
      <c r="BL7" s="204">
        <f t="shared" si="1"/>
        <v>2000</v>
      </c>
      <c r="BM7" s="204">
        <f t="shared" si="1"/>
        <v>2000</v>
      </c>
      <c r="BN7" s="204">
        <f t="shared" si="1"/>
        <v>2000</v>
      </c>
      <c r="BO7" s="204">
        <f t="shared" si="1"/>
        <v>2000</v>
      </c>
      <c r="BP7" s="204">
        <f t="shared" si="1"/>
        <v>2000</v>
      </c>
      <c r="BQ7" s="204">
        <f t="shared" si="1"/>
        <v>2000</v>
      </c>
      <c r="BR7" s="204">
        <f t="shared" si="1"/>
        <v>2000</v>
      </c>
      <c r="BS7" s="204">
        <f t="shared" si="1"/>
        <v>2000</v>
      </c>
      <c r="BT7" s="204">
        <f t="shared" si="1"/>
        <v>2000</v>
      </c>
      <c r="BU7" s="204">
        <f t="shared" si="1"/>
        <v>2000</v>
      </c>
      <c r="BV7" s="204">
        <f t="shared" si="1"/>
        <v>2000</v>
      </c>
      <c r="BW7" s="204">
        <f t="shared" si="1"/>
        <v>2000</v>
      </c>
      <c r="BX7" s="204">
        <f t="shared" si="1"/>
        <v>2000</v>
      </c>
      <c r="BY7" s="204">
        <f t="shared" si="1"/>
        <v>2000</v>
      </c>
      <c r="BZ7" s="204">
        <f t="shared" si="1"/>
        <v>8800</v>
      </c>
      <c r="CA7" s="204">
        <f t="shared" si="2"/>
        <v>8800</v>
      </c>
      <c r="CB7" s="204">
        <f t="shared" si="2"/>
        <v>8800</v>
      </c>
      <c r="CC7" s="204">
        <f t="shared" si="2"/>
        <v>8800</v>
      </c>
      <c r="CD7" s="204">
        <f t="shared" si="2"/>
        <v>8800</v>
      </c>
      <c r="CE7" s="204">
        <f t="shared" si="2"/>
        <v>8800</v>
      </c>
      <c r="CF7" s="204">
        <f t="shared" si="2"/>
        <v>8800</v>
      </c>
      <c r="CG7" s="204">
        <f t="shared" si="2"/>
        <v>8800</v>
      </c>
      <c r="CH7" s="204">
        <f t="shared" si="2"/>
        <v>8800</v>
      </c>
      <c r="CI7" s="204">
        <f t="shared" si="2"/>
        <v>8800</v>
      </c>
      <c r="CJ7" s="204">
        <f t="shared" si="2"/>
        <v>8800</v>
      </c>
      <c r="CK7" s="204">
        <f t="shared" si="2"/>
        <v>8800</v>
      </c>
      <c r="CL7" s="204">
        <f t="shared" si="2"/>
        <v>8800</v>
      </c>
      <c r="CM7" s="204">
        <f t="shared" si="2"/>
        <v>8800</v>
      </c>
      <c r="CN7" s="204">
        <f t="shared" si="2"/>
        <v>8800</v>
      </c>
      <c r="CO7" s="204">
        <f t="shared" si="2"/>
        <v>8800</v>
      </c>
      <c r="CP7" s="204">
        <f t="shared" si="2"/>
        <v>8800</v>
      </c>
      <c r="CQ7" s="204">
        <f t="shared" si="2"/>
        <v>8800</v>
      </c>
      <c r="CR7" s="204">
        <f t="shared" si="2"/>
        <v>28742.857142857141</v>
      </c>
      <c r="CS7" s="204">
        <f t="shared" si="3"/>
        <v>28742.857142857141</v>
      </c>
      <c r="CT7" s="204">
        <f t="shared" si="3"/>
        <v>28742.857142857141</v>
      </c>
      <c r="CU7" s="204">
        <f t="shared" si="3"/>
        <v>28742.857142857141</v>
      </c>
      <c r="CV7" s="204">
        <f t="shared" si="3"/>
        <v>28742.857142857141</v>
      </c>
      <c r="CW7" s="204">
        <f t="shared" si="3"/>
        <v>28742.857142857141</v>
      </c>
      <c r="CX7" s="204">
        <f t="shared" si="3"/>
        <v>28742.857142857141</v>
      </c>
      <c r="CY7" s="204">
        <f t="shared" si="3"/>
        <v>28742.857142857141</v>
      </c>
      <c r="CZ7" s="204">
        <f t="shared" si="3"/>
        <v>28742.857142857141</v>
      </c>
      <c r="DA7" s="204">
        <f t="shared" si="3"/>
        <v>28742.857142857141</v>
      </c>
      <c r="DB7" s="204"/>
    </row>
    <row r="8" spans="1:106">
      <c r="A8" s="201" t="str">
        <f>Income!A77</f>
        <v>Wild foods consumed and sold</v>
      </c>
      <c r="B8" s="203">
        <f>Income!B77</f>
        <v>1429.9444455892944</v>
      </c>
      <c r="C8" s="203">
        <f>Income!C77</f>
        <v>2330</v>
      </c>
      <c r="D8" s="203">
        <f>Income!D77</f>
        <v>0</v>
      </c>
      <c r="E8" s="203">
        <f>Income!E77</f>
        <v>0</v>
      </c>
      <c r="F8" s="204">
        <f t="shared" si="4"/>
        <v>1429.9444455892944</v>
      </c>
      <c r="G8" s="204">
        <f t="shared" si="4"/>
        <v>1429.9444455892944</v>
      </c>
      <c r="H8" s="204">
        <f t="shared" si="4"/>
        <v>1429.9444455892944</v>
      </c>
      <c r="I8" s="204">
        <f t="shared" si="4"/>
        <v>1429.9444455892944</v>
      </c>
      <c r="J8" s="204">
        <f t="shared" si="4"/>
        <v>1429.9444455892944</v>
      </c>
      <c r="K8" s="204">
        <f t="shared" si="4"/>
        <v>1429.9444455892944</v>
      </c>
      <c r="L8" s="204">
        <f t="shared" si="4"/>
        <v>1429.9444455892944</v>
      </c>
      <c r="M8" s="204">
        <f t="shared" si="4"/>
        <v>1429.9444455892944</v>
      </c>
      <c r="N8" s="204">
        <f t="shared" si="4"/>
        <v>1429.9444455892944</v>
      </c>
      <c r="O8" s="204">
        <f t="shared" si="4"/>
        <v>1429.9444455892944</v>
      </c>
      <c r="P8" s="204">
        <f t="shared" si="4"/>
        <v>1429.9444455892944</v>
      </c>
      <c r="Q8" s="204">
        <f t="shared" si="4"/>
        <v>1429.9444455892944</v>
      </c>
      <c r="R8" s="204">
        <f t="shared" si="4"/>
        <v>1429.9444455892944</v>
      </c>
      <c r="S8" s="204">
        <f t="shared" si="4"/>
        <v>1429.9444455892944</v>
      </c>
      <c r="T8" s="204">
        <f t="shared" si="4"/>
        <v>1429.9444455892944</v>
      </c>
      <c r="U8" s="204">
        <f t="shared" si="4"/>
        <v>1429.9444455892944</v>
      </c>
      <c r="V8" s="204">
        <f t="shared" ref="V8:AK18" si="6">IF(V$2&lt;=($B$2+$C$2+$D$2),IF(V$2&lt;=($B$2+$C$2),IF(V$2&lt;=$B$2,$B8,$C8),$D8),$E8)</f>
        <v>1429.9444455892944</v>
      </c>
      <c r="W8" s="204">
        <f t="shared" si="6"/>
        <v>1429.9444455892944</v>
      </c>
      <c r="X8" s="204">
        <f t="shared" si="6"/>
        <v>1429.9444455892944</v>
      </c>
      <c r="Y8" s="204">
        <f t="shared" si="6"/>
        <v>1429.9444455892944</v>
      </c>
      <c r="Z8" s="204">
        <f t="shared" si="6"/>
        <v>1429.9444455892944</v>
      </c>
      <c r="AA8" s="204">
        <f t="shared" si="6"/>
        <v>1429.9444455892944</v>
      </c>
      <c r="AB8" s="204">
        <f t="shared" si="6"/>
        <v>1429.9444455892944</v>
      </c>
      <c r="AC8" s="204">
        <f t="shared" si="6"/>
        <v>1429.9444455892944</v>
      </c>
      <c r="AD8" s="204">
        <f t="shared" si="6"/>
        <v>1429.9444455892944</v>
      </c>
      <c r="AE8" s="204">
        <f t="shared" si="6"/>
        <v>1429.9444455892944</v>
      </c>
      <c r="AF8" s="204">
        <f t="shared" si="6"/>
        <v>1429.9444455892944</v>
      </c>
      <c r="AG8" s="204">
        <f t="shared" si="6"/>
        <v>1429.9444455892944</v>
      </c>
      <c r="AH8" s="204">
        <f t="shared" si="6"/>
        <v>1429.9444455892944</v>
      </c>
      <c r="AI8" s="204">
        <f t="shared" si="6"/>
        <v>1429.9444455892944</v>
      </c>
      <c r="AJ8" s="204">
        <f t="shared" si="6"/>
        <v>1429.9444455892944</v>
      </c>
      <c r="AK8" s="204">
        <f t="shared" si="6"/>
        <v>1429.9444455892944</v>
      </c>
      <c r="AL8" s="204">
        <f t="shared" ref="AL8:BA18" si="7">IF(AL$2&lt;=($B$2+$C$2+$D$2),IF(AL$2&lt;=($B$2+$C$2),IF(AL$2&lt;=$B$2,$B8,$C8),$D8),$E8)</f>
        <v>1429.9444455892944</v>
      </c>
      <c r="AM8" s="204">
        <f t="shared" si="7"/>
        <v>1429.9444455892944</v>
      </c>
      <c r="AN8" s="204">
        <f t="shared" si="7"/>
        <v>1429.9444455892944</v>
      </c>
      <c r="AO8" s="204">
        <f t="shared" si="7"/>
        <v>1429.9444455892944</v>
      </c>
      <c r="AP8" s="204">
        <f t="shared" si="7"/>
        <v>1429.9444455892944</v>
      </c>
      <c r="AQ8" s="204">
        <f t="shared" si="7"/>
        <v>1429.9444455892944</v>
      </c>
      <c r="AR8" s="204">
        <f t="shared" si="7"/>
        <v>1429.9444455892944</v>
      </c>
      <c r="AS8" s="204">
        <f t="shared" si="7"/>
        <v>1429.9444455892944</v>
      </c>
      <c r="AT8" s="204">
        <f t="shared" si="7"/>
        <v>1429.9444455892944</v>
      </c>
      <c r="AU8" s="204">
        <f t="shared" si="7"/>
        <v>1429.9444455892944</v>
      </c>
      <c r="AV8" s="204">
        <f t="shared" si="7"/>
        <v>1429.9444455892944</v>
      </c>
      <c r="AW8" s="204">
        <f t="shared" si="7"/>
        <v>1429.9444455892944</v>
      </c>
      <c r="AX8" s="204">
        <f t="shared" si="7"/>
        <v>1429.9444455892944</v>
      </c>
      <c r="AY8" s="204">
        <f t="shared" si="7"/>
        <v>1429.9444455892944</v>
      </c>
      <c r="AZ8" s="204">
        <f t="shared" si="7"/>
        <v>1429.9444455892944</v>
      </c>
      <c r="BA8" s="204">
        <f t="shared" si="7"/>
        <v>2330</v>
      </c>
      <c r="BB8" s="204">
        <f t="shared" si="5"/>
        <v>2330</v>
      </c>
      <c r="BC8" s="204">
        <f t="shared" si="5"/>
        <v>2330</v>
      </c>
      <c r="BD8" s="204">
        <f t="shared" si="5"/>
        <v>2330</v>
      </c>
      <c r="BE8" s="204">
        <f t="shared" si="5"/>
        <v>2330</v>
      </c>
      <c r="BF8" s="204">
        <f t="shared" si="5"/>
        <v>2330</v>
      </c>
      <c r="BG8" s="204">
        <f t="shared" si="5"/>
        <v>2330</v>
      </c>
      <c r="BH8" s="204">
        <f t="shared" si="5"/>
        <v>2330</v>
      </c>
      <c r="BI8" s="204">
        <f t="shared" si="5"/>
        <v>2330</v>
      </c>
      <c r="BJ8" s="204">
        <f t="shared" si="5"/>
        <v>2330</v>
      </c>
      <c r="BK8" s="204">
        <f t="shared" si="1"/>
        <v>2330</v>
      </c>
      <c r="BL8" s="204">
        <f t="shared" si="1"/>
        <v>2330</v>
      </c>
      <c r="BM8" s="204">
        <f t="shared" si="1"/>
        <v>2330</v>
      </c>
      <c r="BN8" s="204">
        <f t="shared" si="1"/>
        <v>2330</v>
      </c>
      <c r="BO8" s="204">
        <f t="shared" si="1"/>
        <v>2330</v>
      </c>
      <c r="BP8" s="204">
        <f t="shared" si="1"/>
        <v>2330</v>
      </c>
      <c r="BQ8" s="204">
        <f t="shared" si="1"/>
        <v>2330</v>
      </c>
      <c r="BR8" s="204">
        <f t="shared" si="1"/>
        <v>2330</v>
      </c>
      <c r="BS8" s="204">
        <f t="shared" si="1"/>
        <v>2330</v>
      </c>
      <c r="BT8" s="204">
        <f t="shared" si="1"/>
        <v>2330</v>
      </c>
      <c r="BU8" s="204">
        <f t="shared" si="1"/>
        <v>2330</v>
      </c>
      <c r="BV8" s="204">
        <f t="shared" si="1"/>
        <v>2330</v>
      </c>
      <c r="BW8" s="204">
        <f t="shared" si="1"/>
        <v>2330</v>
      </c>
      <c r="BX8" s="204">
        <f t="shared" si="1"/>
        <v>2330</v>
      </c>
      <c r="BY8" s="204">
        <f t="shared" si="1"/>
        <v>2330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8333.1103502765345</v>
      </c>
      <c r="C9" s="203">
        <f>Income!C78</f>
        <v>14704.499604951277</v>
      </c>
      <c r="D9" s="203">
        <f>Income!D78</f>
        <v>0</v>
      </c>
      <c r="E9" s="203">
        <f>Income!E78</f>
        <v>0</v>
      </c>
      <c r="F9" s="204">
        <f t="shared" si="4"/>
        <v>8333.1103502765345</v>
      </c>
      <c r="G9" s="204">
        <f t="shared" si="4"/>
        <v>8333.1103502765345</v>
      </c>
      <c r="H9" s="204">
        <f t="shared" si="4"/>
        <v>8333.1103502765345</v>
      </c>
      <c r="I9" s="204">
        <f t="shared" si="4"/>
        <v>8333.1103502765345</v>
      </c>
      <c r="J9" s="204">
        <f t="shared" si="4"/>
        <v>8333.1103502765345</v>
      </c>
      <c r="K9" s="204">
        <f t="shared" si="4"/>
        <v>8333.1103502765345</v>
      </c>
      <c r="L9" s="204">
        <f t="shared" si="4"/>
        <v>8333.1103502765345</v>
      </c>
      <c r="M9" s="204">
        <f t="shared" si="4"/>
        <v>8333.1103502765345</v>
      </c>
      <c r="N9" s="204">
        <f t="shared" si="4"/>
        <v>8333.1103502765345</v>
      </c>
      <c r="O9" s="204">
        <f t="shared" si="4"/>
        <v>8333.1103502765345</v>
      </c>
      <c r="P9" s="204">
        <f t="shared" si="4"/>
        <v>8333.1103502765345</v>
      </c>
      <c r="Q9" s="204">
        <f t="shared" si="4"/>
        <v>8333.1103502765345</v>
      </c>
      <c r="R9" s="204">
        <f t="shared" si="4"/>
        <v>8333.1103502765345</v>
      </c>
      <c r="S9" s="204">
        <f t="shared" si="4"/>
        <v>8333.1103502765345</v>
      </c>
      <c r="T9" s="204">
        <f t="shared" si="4"/>
        <v>8333.1103502765345</v>
      </c>
      <c r="U9" s="204">
        <f t="shared" si="4"/>
        <v>8333.1103502765345</v>
      </c>
      <c r="V9" s="204">
        <f t="shared" si="6"/>
        <v>8333.1103502765345</v>
      </c>
      <c r="W9" s="204">
        <f t="shared" si="6"/>
        <v>8333.1103502765345</v>
      </c>
      <c r="X9" s="204">
        <f t="shared" si="6"/>
        <v>8333.1103502765345</v>
      </c>
      <c r="Y9" s="204">
        <f t="shared" si="6"/>
        <v>8333.1103502765345</v>
      </c>
      <c r="Z9" s="204">
        <f t="shared" si="6"/>
        <v>8333.1103502765345</v>
      </c>
      <c r="AA9" s="204">
        <f t="shared" si="6"/>
        <v>8333.1103502765345</v>
      </c>
      <c r="AB9" s="204">
        <f t="shared" si="6"/>
        <v>8333.1103502765345</v>
      </c>
      <c r="AC9" s="204">
        <f t="shared" si="6"/>
        <v>8333.1103502765345</v>
      </c>
      <c r="AD9" s="204">
        <f t="shared" si="6"/>
        <v>8333.1103502765345</v>
      </c>
      <c r="AE9" s="204">
        <f t="shared" si="6"/>
        <v>8333.1103502765345</v>
      </c>
      <c r="AF9" s="204">
        <f t="shared" si="6"/>
        <v>8333.1103502765345</v>
      </c>
      <c r="AG9" s="204">
        <f t="shared" si="6"/>
        <v>8333.1103502765345</v>
      </c>
      <c r="AH9" s="204">
        <f t="shared" si="6"/>
        <v>8333.1103502765345</v>
      </c>
      <c r="AI9" s="204">
        <f t="shared" si="6"/>
        <v>8333.1103502765345</v>
      </c>
      <c r="AJ9" s="204">
        <f t="shared" si="6"/>
        <v>8333.1103502765345</v>
      </c>
      <c r="AK9" s="204">
        <f t="shared" si="6"/>
        <v>8333.1103502765345</v>
      </c>
      <c r="AL9" s="204">
        <f t="shared" si="7"/>
        <v>8333.1103502765345</v>
      </c>
      <c r="AM9" s="204">
        <f t="shared" si="7"/>
        <v>8333.1103502765345</v>
      </c>
      <c r="AN9" s="204">
        <f t="shared" si="7"/>
        <v>8333.1103502765345</v>
      </c>
      <c r="AO9" s="204">
        <f t="shared" si="7"/>
        <v>8333.1103502765345</v>
      </c>
      <c r="AP9" s="204">
        <f t="shared" si="7"/>
        <v>8333.1103502765345</v>
      </c>
      <c r="AQ9" s="204">
        <f t="shared" si="7"/>
        <v>8333.1103502765345</v>
      </c>
      <c r="AR9" s="204">
        <f t="shared" si="7"/>
        <v>8333.1103502765345</v>
      </c>
      <c r="AS9" s="204">
        <f t="shared" si="7"/>
        <v>8333.1103502765345</v>
      </c>
      <c r="AT9" s="204">
        <f t="shared" si="7"/>
        <v>8333.1103502765345</v>
      </c>
      <c r="AU9" s="204">
        <f t="shared" si="7"/>
        <v>8333.1103502765345</v>
      </c>
      <c r="AV9" s="204">
        <f t="shared" si="7"/>
        <v>8333.1103502765345</v>
      </c>
      <c r="AW9" s="204">
        <f t="shared" si="7"/>
        <v>8333.1103502765345</v>
      </c>
      <c r="AX9" s="204">
        <f t="shared" si="1"/>
        <v>8333.1103502765345</v>
      </c>
      <c r="AY9" s="204">
        <f t="shared" si="1"/>
        <v>8333.1103502765345</v>
      </c>
      <c r="AZ9" s="204">
        <f t="shared" si="1"/>
        <v>8333.1103502765345</v>
      </c>
      <c r="BA9" s="204">
        <f t="shared" si="1"/>
        <v>14704.499604951277</v>
      </c>
      <c r="BB9" s="204">
        <f t="shared" si="1"/>
        <v>14704.499604951277</v>
      </c>
      <c r="BC9" s="204">
        <f t="shared" si="1"/>
        <v>14704.499604951277</v>
      </c>
      <c r="BD9" s="204">
        <f t="shared" si="1"/>
        <v>14704.499604951277</v>
      </c>
      <c r="BE9" s="204">
        <f t="shared" si="1"/>
        <v>14704.499604951277</v>
      </c>
      <c r="BF9" s="204">
        <f t="shared" si="1"/>
        <v>14704.499604951277</v>
      </c>
      <c r="BG9" s="204">
        <f t="shared" si="1"/>
        <v>14704.499604951277</v>
      </c>
      <c r="BH9" s="204">
        <f t="shared" si="1"/>
        <v>14704.499604951277</v>
      </c>
      <c r="BI9" s="204">
        <f t="shared" si="1"/>
        <v>14704.499604951277</v>
      </c>
      <c r="BJ9" s="204">
        <f t="shared" si="1"/>
        <v>14704.499604951277</v>
      </c>
      <c r="BK9" s="204">
        <f t="shared" si="1"/>
        <v>14704.499604951277</v>
      </c>
      <c r="BL9" s="204">
        <f t="shared" si="1"/>
        <v>14704.499604951277</v>
      </c>
      <c r="BM9" s="204">
        <f t="shared" si="1"/>
        <v>14704.499604951277</v>
      </c>
      <c r="BN9" s="204">
        <f t="shared" si="1"/>
        <v>14704.499604951277</v>
      </c>
      <c r="BO9" s="204">
        <f t="shared" si="1"/>
        <v>14704.499604951277</v>
      </c>
      <c r="BP9" s="204">
        <f t="shared" si="1"/>
        <v>14704.499604951277</v>
      </c>
      <c r="BQ9" s="204">
        <f t="shared" si="1"/>
        <v>14704.499604951277</v>
      </c>
      <c r="BR9" s="204">
        <f t="shared" si="1"/>
        <v>14704.499604951277</v>
      </c>
      <c r="BS9" s="204">
        <f t="shared" si="1"/>
        <v>14704.499604951277</v>
      </c>
      <c r="BT9" s="204">
        <f t="shared" si="1"/>
        <v>14704.499604951277</v>
      </c>
      <c r="BU9" s="204">
        <f t="shared" si="1"/>
        <v>14704.499604951277</v>
      </c>
      <c r="BV9" s="204">
        <f t="shared" si="1"/>
        <v>14704.499604951277</v>
      </c>
      <c r="BW9" s="204">
        <f t="shared" si="1"/>
        <v>14704.499604951277</v>
      </c>
      <c r="BX9" s="204">
        <f t="shared" si="1"/>
        <v>14704.499604951277</v>
      </c>
      <c r="BY9" s="204">
        <f t="shared" si="1"/>
        <v>14704.499604951277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14400</v>
      </c>
      <c r="D10" s="203">
        <f>Income!D79</f>
        <v>78000</v>
      </c>
      <c r="E10" s="203">
        <f>Income!E79</f>
        <v>212571.42857142858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14400</v>
      </c>
      <c r="BB10" s="204">
        <f t="shared" si="1"/>
        <v>14400</v>
      </c>
      <c r="BC10" s="204">
        <f t="shared" si="1"/>
        <v>14400</v>
      </c>
      <c r="BD10" s="204">
        <f t="shared" si="1"/>
        <v>14400</v>
      </c>
      <c r="BE10" s="204">
        <f t="shared" si="1"/>
        <v>14400</v>
      </c>
      <c r="BF10" s="204">
        <f t="shared" si="1"/>
        <v>14400</v>
      </c>
      <c r="BG10" s="204">
        <f t="shared" si="1"/>
        <v>14400</v>
      </c>
      <c r="BH10" s="204">
        <f t="shared" si="1"/>
        <v>14400</v>
      </c>
      <c r="BI10" s="204">
        <f t="shared" si="1"/>
        <v>14400</v>
      </c>
      <c r="BJ10" s="204">
        <f t="shared" si="1"/>
        <v>14400</v>
      </c>
      <c r="BK10" s="204">
        <f t="shared" si="1"/>
        <v>14400</v>
      </c>
      <c r="BL10" s="204">
        <f t="shared" si="1"/>
        <v>14400</v>
      </c>
      <c r="BM10" s="204">
        <f t="shared" si="1"/>
        <v>14400</v>
      </c>
      <c r="BN10" s="204">
        <f t="shared" si="1"/>
        <v>14400</v>
      </c>
      <c r="BO10" s="204">
        <f t="shared" si="1"/>
        <v>14400</v>
      </c>
      <c r="BP10" s="204">
        <f t="shared" si="1"/>
        <v>14400</v>
      </c>
      <c r="BQ10" s="204">
        <f t="shared" si="1"/>
        <v>14400</v>
      </c>
      <c r="BR10" s="204">
        <f t="shared" ref="AX10:BZ18" si="8">IF(BR$2&lt;=($B$2+$C$2+$D$2),IF(BR$2&lt;=($B$2+$C$2),IF(BR$2&lt;=$B$2,$B10,$C10),$D10),$E10)</f>
        <v>14400</v>
      </c>
      <c r="BS10" s="204">
        <f t="shared" si="8"/>
        <v>14400</v>
      </c>
      <c r="BT10" s="204">
        <f t="shared" si="8"/>
        <v>14400</v>
      </c>
      <c r="BU10" s="204">
        <f t="shared" si="8"/>
        <v>14400</v>
      </c>
      <c r="BV10" s="204">
        <f t="shared" si="8"/>
        <v>14400</v>
      </c>
      <c r="BW10" s="204">
        <f t="shared" si="8"/>
        <v>14400</v>
      </c>
      <c r="BX10" s="204">
        <f t="shared" si="8"/>
        <v>14400</v>
      </c>
      <c r="BY10" s="204">
        <f t="shared" si="8"/>
        <v>14400</v>
      </c>
      <c r="BZ10" s="204">
        <f t="shared" si="8"/>
        <v>78000</v>
      </c>
      <c r="CA10" s="204">
        <f t="shared" si="2"/>
        <v>78000</v>
      </c>
      <c r="CB10" s="204">
        <f t="shared" si="2"/>
        <v>78000</v>
      </c>
      <c r="CC10" s="204">
        <f t="shared" si="2"/>
        <v>78000</v>
      </c>
      <c r="CD10" s="204">
        <f t="shared" si="2"/>
        <v>78000</v>
      </c>
      <c r="CE10" s="204">
        <f t="shared" si="2"/>
        <v>78000</v>
      </c>
      <c r="CF10" s="204">
        <f t="shared" si="2"/>
        <v>78000</v>
      </c>
      <c r="CG10" s="204">
        <f t="shared" si="2"/>
        <v>78000</v>
      </c>
      <c r="CH10" s="204">
        <f t="shared" si="2"/>
        <v>78000</v>
      </c>
      <c r="CI10" s="204">
        <f t="shared" si="2"/>
        <v>78000</v>
      </c>
      <c r="CJ10" s="204">
        <f t="shared" si="2"/>
        <v>78000</v>
      </c>
      <c r="CK10" s="204">
        <f t="shared" si="2"/>
        <v>78000</v>
      </c>
      <c r="CL10" s="204">
        <f t="shared" si="2"/>
        <v>78000</v>
      </c>
      <c r="CM10" s="204">
        <f t="shared" si="2"/>
        <v>78000</v>
      </c>
      <c r="CN10" s="204">
        <f t="shared" si="2"/>
        <v>78000</v>
      </c>
      <c r="CO10" s="204">
        <f t="shared" si="2"/>
        <v>78000</v>
      </c>
      <c r="CP10" s="204">
        <f t="shared" si="2"/>
        <v>78000</v>
      </c>
      <c r="CQ10" s="204">
        <f t="shared" si="2"/>
        <v>78000</v>
      </c>
      <c r="CR10" s="204">
        <f t="shared" si="2"/>
        <v>212571.42857142858</v>
      </c>
      <c r="CS10" s="204">
        <f t="shared" si="3"/>
        <v>212571.42857142858</v>
      </c>
      <c r="CT10" s="204">
        <f t="shared" si="3"/>
        <v>212571.42857142858</v>
      </c>
      <c r="CU10" s="204">
        <f t="shared" si="3"/>
        <v>212571.42857142858</v>
      </c>
      <c r="CV10" s="204">
        <f t="shared" si="3"/>
        <v>212571.42857142858</v>
      </c>
      <c r="CW10" s="204">
        <f t="shared" si="3"/>
        <v>212571.42857142858</v>
      </c>
      <c r="CX10" s="204">
        <f t="shared" si="3"/>
        <v>212571.42857142858</v>
      </c>
      <c r="CY10" s="204">
        <f t="shared" si="3"/>
        <v>212571.42857142858</v>
      </c>
      <c r="CZ10" s="204">
        <f t="shared" si="3"/>
        <v>212571.42857142858</v>
      </c>
      <c r="DA10" s="204">
        <f t="shared" si="3"/>
        <v>212571.42857142858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6420</v>
      </c>
      <c r="D11" s="203">
        <f>Income!D81</f>
        <v>1200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6420</v>
      </c>
      <c r="BB11" s="204">
        <f t="shared" si="8"/>
        <v>6420</v>
      </c>
      <c r="BC11" s="204">
        <f t="shared" si="8"/>
        <v>6420</v>
      </c>
      <c r="BD11" s="204">
        <f t="shared" si="8"/>
        <v>6420</v>
      </c>
      <c r="BE11" s="204">
        <f t="shared" si="8"/>
        <v>6420</v>
      </c>
      <c r="BF11" s="204">
        <f t="shared" si="8"/>
        <v>6420</v>
      </c>
      <c r="BG11" s="204">
        <f t="shared" si="8"/>
        <v>6420</v>
      </c>
      <c r="BH11" s="204">
        <f t="shared" si="8"/>
        <v>6420</v>
      </c>
      <c r="BI11" s="204">
        <f t="shared" si="8"/>
        <v>6420</v>
      </c>
      <c r="BJ11" s="204">
        <f t="shared" si="8"/>
        <v>6420</v>
      </c>
      <c r="BK11" s="204">
        <f t="shared" si="8"/>
        <v>6420</v>
      </c>
      <c r="BL11" s="204">
        <f t="shared" si="8"/>
        <v>6420</v>
      </c>
      <c r="BM11" s="204">
        <f t="shared" si="8"/>
        <v>6420</v>
      </c>
      <c r="BN11" s="204">
        <f t="shared" si="8"/>
        <v>6420</v>
      </c>
      <c r="BO11" s="204">
        <f t="shared" si="8"/>
        <v>6420</v>
      </c>
      <c r="BP11" s="204">
        <f t="shared" si="8"/>
        <v>6420</v>
      </c>
      <c r="BQ11" s="204">
        <f t="shared" si="8"/>
        <v>6420</v>
      </c>
      <c r="BR11" s="204">
        <f t="shared" si="8"/>
        <v>6420</v>
      </c>
      <c r="BS11" s="204">
        <f t="shared" si="8"/>
        <v>6420</v>
      </c>
      <c r="BT11" s="204">
        <f t="shared" si="8"/>
        <v>6420</v>
      </c>
      <c r="BU11" s="204">
        <f t="shared" si="8"/>
        <v>6420</v>
      </c>
      <c r="BV11" s="204">
        <f t="shared" si="8"/>
        <v>6420</v>
      </c>
      <c r="BW11" s="204">
        <f t="shared" si="8"/>
        <v>6420</v>
      </c>
      <c r="BX11" s="204">
        <f t="shared" si="8"/>
        <v>6420</v>
      </c>
      <c r="BY11" s="204">
        <f t="shared" si="8"/>
        <v>6420</v>
      </c>
      <c r="BZ11" s="204">
        <f t="shared" si="8"/>
        <v>1200</v>
      </c>
      <c r="CA11" s="204">
        <f t="shared" si="2"/>
        <v>1200</v>
      </c>
      <c r="CB11" s="204">
        <f t="shared" si="2"/>
        <v>1200</v>
      </c>
      <c r="CC11" s="204">
        <f t="shared" si="2"/>
        <v>1200</v>
      </c>
      <c r="CD11" s="204">
        <f t="shared" si="2"/>
        <v>1200</v>
      </c>
      <c r="CE11" s="204">
        <f t="shared" si="2"/>
        <v>1200</v>
      </c>
      <c r="CF11" s="204">
        <f t="shared" si="2"/>
        <v>1200</v>
      </c>
      <c r="CG11" s="204">
        <f t="shared" si="2"/>
        <v>1200</v>
      </c>
      <c r="CH11" s="204">
        <f t="shared" si="2"/>
        <v>1200</v>
      </c>
      <c r="CI11" s="204">
        <f t="shared" si="2"/>
        <v>1200</v>
      </c>
      <c r="CJ11" s="204">
        <f t="shared" si="2"/>
        <v>1200</v>
      </c>
      <c r="CK11" s="204">
        <f t="shared" si="2"/>
        <v>1200</v>
      </c>
      <c r="CL11" s="204">
        <f t="shared" si="2"/>
        <v>1200</v>
      </c>
      <c r="CM11" s="204">
        <f t="shared" si="2"/>
        <v>1200</v>
      </c>
      <c r="CN11" s="204">
        <f t="shared" si="2"/>
        <v>1200</v>
      </c>
      <c r="CO11" s="204">
        <f t="shared" si="2"/>
        <v>1200</v>
      </c>
      <c r="CP11" s="204">
        <f t="shared" si="2"/>
        <v>1200</v>
      </c>
      <c r="CQ11" s="204">
        <f t="shared" si="2"/>
        <v>1200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960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960</v>
      </c>
      <c r="BB12" s="204">
        <f t="shared" si="8"/>
        <v>960</v>
      </c>
      <c r="BC12" s="204">
        <f t="shared" si="8"/>
        <v>960</v>
      </c>
      <c r="BD12" s="204">
        <f t="shared" si="8"/>
        <v>960</v>
      </c>
      <c r="BE12" s="204">
        <f t="shared" si="8"/>
        <v>960</v>
      </c>
      <c r="BF12" s="204">
        <f t="shared" si="8"/>
        <v>960</v>
      </c>
      <c r="BG12" s="204">
        <f t="shared" si="8"/>
        <v>960</v>
      </c>
      <c r="BH12" s="204">
        <f t="shared" si="8"/>
        <v>960</v>
      </c>
      <c r="BI12" s="204">
        <f t="shared" si="8"/>
        <v>960</v>
      </c>
      <c r="BJ12" s="204">
        <f t="shared" si="8"/>
        <v>960</v>
      </c>
      <c r="BK12" s="204">
        <f t="shared" si="8"/>
        <v>960</v>
      </c>
      <c r="BL12" s="204">
        <f t="shared" si="8"/>
        <v>960</v>
      </c>
      <c r="BM12" s="204">
        <f t="shared" si="8"/>
        <v>960</v>
      </c>
      <c r="BN12" s="204">
        <f t="shared" si="8"/>
        <v>960</v>
      </c>
      <c r="BO12" s="204">
        <f t="shared" si="8"/>
        <v>960</v>
      </c>
      <c r="BP12" s="204">
        <f t="shared" si="8"/>
        <v>960</v>
      </c>
      <c r="BQ12" s="204">
        <f t="shared" si="8"/>
        <v>960</v>
      </c>
      <c r="BR12" s="204">
        <f t="shared" si="8"/>
        <v>960</v>
      </c>
      <c r="BS12" s="204">
        <f t="shared" si="8"/>
        <v>960</v>
      </c>
      <c r="BT12" s="204">
        <f t="shared" si="8"/>
        <v>960</v>
      </c>
      <c r="BU12" s="204">
        <f t="shared" si="8"/>
        <v>960</v>
      </c>
      <c r="BV12" s="204">
        <f t="shared" si="8"/>
        <v>960</v>
      </c>
      <c r="BW12" s="204">
        <f t="shared" si="8"/>
        <v>960</v>
      </c>
      <c r="BX12" s="204">
        <f t="shared" si="8"/>
        <v>960</v>
      </c>
      <c r="BY12" s="204">
        <f t="shared" si="8"/>
        <v>960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692.73307796457379</v>
      </c>
      <c r="C13" s="203">
        <f>Income!C83</f>
        <v>577.27756497047812</v>
      </c>
      <c r="D13" s="203">
        <f>Income!D83</f>
        <v>0</v>
      </c>
      <c r="E13" s="203">
        <f>Income!E83</f>
        <v>0</v>
      </c>
      <c r="F13" s="204">
        <f t="shared" si="4"/>
        <v>692.73307796457379</v>
      </c>
      <c r="G13" s="204">
        <f t="shared" si="4"/>
        <v>692.73307796457379</v>
      </c>
      <c r="H13" s="204">
        <f t="shared" si="4"/>
        <v>692.73307796457379</v>
      </c>
      <c r="I13" s="204">
        <f t="shared" si="4"/>
        <v>692.73307796457379</v>
      </c>
      <c r="J13" s="204">
        <f t="shared" si="4"/>
        <v>692.73307796457379</v>
      </c>
      <c r="K13" s="204">
        <f t="shared" si="4"/>
        <v>692.73307796457379</v>
      </c>
      <c r="L13" s="204">
        <f t="shared" si="4"/>
        <v>692.73307796457379</v>
      </c>
      <c r="M13" s="204">
        <f t="shared" si="4"/>
        <v>692.73307796457379</v>
      </c>
      <c r="N13" s="204">
        <f t="shared" si="4"/>
        <v>692.73307796457379</v>
      </c>
      <c r="O13" s="204">
        <f t="shared" si="4"/>
        <v>692.73307796457379</v>
      </c>
      <c r="P13" s="204">
        <f t="shared" si="4"/>
        <v>692.73307796457379</v>
      </c>
      <c r="Q13" s="204">
        <f t="shared" si="4"/>
        <v>692.73307796457379</v>
      </c>
      <c r="R13" s="204">
        <f t="shared" si="4"/>
        <v>692.73307796457379</v>
      </c>
      <c r="S13" s="204">
        <f t="shared" si="4"/>
        <v>692.73307796457379</v>
      </c>
      <c r="T13" s="204">
        <f t="shared" si="4"/>
        <v>692.73307796457379</v>
      </c>
      <c r="U13" s="204">
        <f t="shared" si="4"/>
        <v>692.73307796457379</v>
      </c>
      <c r="V13" s="204">
        <f t="shared" si="6"/>
        <v>692.73307796457379</v>
      </c>
      <c r="W13" s="204">
        <f t="shared" si="6"/>
        <v>692.73307796457379</v>
      </c>
      <c r="X13" s="204">
        <f t="shared" si="6"/>
        <v>692.73307796457379</v>
      </c>
      <c r="Y13" s="204">
        <f t="shared" si="6"/>
        <v>692.73307796457379</v>
      </c>
      <c r="Z13" s="204">
        <f t="shared" si="6"/>
        <v>692.73307796457379</v>
      </c>
      <c r="AA13" s="204">
        <f t="shared" si="6"/>
        <v>692.73307796457379</v>
      </c>
      <c r="AB13" s="204">
        <f t="shared" si="6"/>
        <v>692.73307796457379</v>
      </c>
      <c r="AC13" s="204">
        <f t="shared" si="6"/>
        <v>692.73307796457379</v>
      </c>
      <c r="AD13" s="204">
        <f t="shared" si="6"/>
        <v>692.73307796457379</v>
      </c>
      <c r="AE13" s="204">
        <f t="shared" si="6"/>
        <v>692.73307796457379</v>
      </c>
      <c r="AF13" s="204">
        <f t="shared" si="6"/>
        <v>692.73307796457379</v>
      </c>
      <c r="AG13" s="204">
        <f t="shared" si="6"/>
        <v>692.73307796457379</v>
      </c>
      <c r="AH13" s="204">
        <f t="shared" si="6"/>
        <v>692.73307796457379</v>
      </c>
      <c r="AI13" s="204">
        <f t="shared" si="6"/>
        <v>692.73307796457379</v>
      </c>
      <c r="AJ13" s="204">
        <f t="shared" si="6"/>
        <v>692.73307796457379</v>
      </c>
      <c r="AK13" s="204">
        <f t="shared" si="6"/>
        <v>692.73307796457379</v>
      </c>
      <c r="AL13" s="204">
        <f t="shared" si="7"/>
        <v>692.73307796457379</v>
      </c>
      <c r="AM13" s="204">
        <f t="shared" si="7"/>
        <v>692.73307796457379</v>
      </c>
      <c r="AN13" s="204">
        <f t="shared" si="7"/>
        <v>692.73307796457379</v>
      </c>
      <c r="AO13" s="204">
        <f t="shared" si="7"/>
        <v>692.73307796457379</v>
      </c>
      <c r="AP13" s="204">
        <f t="shared" si="7"/>
        <v>692.73307796457379</v>
      </c>
      <c r="AQ13" s="204">
        <f t="shared" si="7"/>
        <v>692.73307796457379</v>
      </c>
      <c r="AR13" s="204">
        <f t="shared" si="7"/>
        <v>692.73307796457379</v>
      </c>
      <c r="AS13" s="204">
        <f t="shared" si="7"/>
        <v>692.73307796457379</v>
      </c>
      <c r="AT13" s="204">
        <f t="shared" si="7"/>
        <v>692.73307796457379</v>
      </c>
      <c r="AU13" s="204">
        <f t="shared" si="7"/>
        <v>692.73307796457379</v>
      </c>
      <c r="AV13" s="204">
        <f t="shared" si="7"/>
        <v>692.73307796457379</v>
      </c>
      <c r="AW13" s="204">
        <f t="shared" si="7"/>
        <v>692.73307796457379</v>
      </c>
      <c r="AX13" s="204">
        <f t="shared" si="8"/>
        <v>692.73307796457379</v>
      </c>
      <c r="AY13" s="204">
        <f t="shared" si="8"/>
        <v>692.73307796457379</v>
      </c>
      <c r="AZ13" s="204">
        <f t="shared" si="8"/>
        <v>692.73307796457379</v>
      </c>
      <c r="BA13" s="204">
        <f t="shared" si="8"/>
        <v>577.27756497047812</v>
      </c>
      <c r="BB13" s="204">
        <f t="shared" si="8"/>
        <v>577.27756497047812</v>
      </c>
      <c r="BC13" s="204">
        <f t="shared" si="8"/>
        <v>577.27756497047812</v>
      </c>
      <c r="BD13" s="204">
        <f t="shared" si="8"/>
        <v>577.27756497047812</v>
      </c>
      <c r="BE13" s="204">
        <f t="shared" si="8"/>
        <v>577.27756497047812</v>
      </c>
      <c r="BF13" s="204">
        <f t="shared" si="8"/>
        <v>577.27756497047812</v>
      </c>
      <c r="BG13" s="204">
        <f t="shared" si="8"/>
        <v>577.27756497047812</v>
      </c>
      <c r="BH13" s="204">
        <f t="shared" si="8"/>
        <v>577.27756497047812</v>
      </c>
      <c r="BI13" s="204">
        <f t="shared" si="8"/>
        <v>577.27756497047812</v>
      </c>
      <c r="BJ13" s="204">
        <f t="shared" si="8"/>
        <v>577.27756497047812</v>
      </c>
      <c r="BK13" s="204">
        <f t="shared" si="8"/>
        <v>577.27756497047812</v>
      </c>
      <c r="BL13" s="204">
        <f t="shared" si="8"/>
        <v>577.27756497047812</v>
      </c>
      <c r="BM13" s="204">
        <f t="shared" si="8"/>
        <v>577.27756497047812</v>
      </c>
      <c r="BN13" s="204">
        <f t="shared" si="8"/>
        <v>577.27756497047812</v>
      </c>
      <c r="BO13" s="204">
        <f t="shared" si="8"/>
        <v>577.27756497047812</v>
      </c>
      <c r="BP13" s="204">
        <f t="shared" si="8"/>
        <v>577.27756497047812</v>
      </c>
      <c r="BQ13" s="204">
        <f t="shared" si="8"/>
        <v>577.27756497047812</v>
      </c>
      <c r="BR13" s="204">
        <f t="shared" si="8"/>
        <v>577.27756497047812</v>
      </c>
      <c r="BS13" s="204">
        <f t="shared" si="8"/>
        <v>577.27756497047812</v>
      </c>
      <c r="BT13" s="204">
        <f t="shared" si="8"/>
        <v>577.27756497047812</v>
      </c>
      <c r="BU13" s="204">
        <f t="shared" si="8"/>
        <v>577.27756497047812</v>
      </c>
      <c r="BV13" s="204">
        <f t="shared" si="8"/>
        <v>577.27756497047812</v>
      </c>
      <c r="BW13" s="204">
        <f t="shared" si="8"/>
        <v>577.27756497047812</v>
      </c>
      <c r="BX13" s="204">
        <f t="shared" si="8"/>
        <v>577.27756497047812</v>
      </c>
      <c r="BY13" s="204">
        <f t="shared" si="8"/>
        <v>577.27756497047812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20220</v>
      </c>
      <c r="C14" s="203">
        <f>Income!C85</f>
        <v>20220</v>
      </c>
      <c r="D14" s="203">
        <f>Income!D85</f>
        <v>7620</v>
      </c>
      <c r="E14" s="203">
        <f>Income!E85</f>
        <v>8708.5714285714294</v>
      </c>
      <c r="F14" s="204">
        <f t="shared" si="4"/>
        <v>20220</v>
      </c>
      <c r="G14" s="204">
        <f t="shared" si="4"/>
        <v>20220</v>
      </c>
      <c r="H14" s="204">
        <f t="shared" si="4"/>
        <v>20220</v>
      </c>
      <c r="I14" s="204">
        <f t="shared" si="4"/>
        <v>20220</v>
      </c>
      <c r="J14" s="204">
        <f t="shared" si="4"/>
        <v>20220</v>
      </c>
      <c r="K14" s="204">
        <f t="shared" si="4"/>
        <v>20220</v>
      </c>
      <c r="L14" s="204">
        <f t="shared" si="4"/>
        <v>20220</v>
      </c>
      <c r="M14" s="204">
        <f t="shared" si="4"/>
        <v>20220</v>
      </c>
      <c r="N14" s="204">
        <f t="shared" si="4"/>
        <v>20220</v>
      </c>
      <c r="O14" s="204">
        <f t="shared" si="4"/>
        <v>20220</v>
      </c>
      <c r="P14" s="204">
        <f t="shared" si="4"/>
        <v>20220</v>
      </c>
      <c r="Q14" s="204">
        <f t="shared" si="4"/>
        <v>20220</v>
      </c>
      <c r="R14" s="204">
        <f t="shared" si="4"/>
        <v>20220</v>
      </c>
      <c r="S14" s="204">
        <f t="shared" si="4"/>
        <v>20220</v>
      </c>
      <c r="T14" s="204">
        <f t="shared" si="4"/>
        <v>20220</v>
      </c>
      <c r="U14" s="204">
        <f t="shared" si="4"/>
        <v>20220</v>
      </c>
      <c r="V14" s="204">
        <f t="shared" si="6"/>
        <v>20220</v>
      </c>
      <c r="W14" s="204">
        <f t="shared" si="6"/>
        <v>20220</v>
      </c>
      <c r="X14" s="204">
        <f t="shared" si="6"/>
        <v>20220</v>
      </c>
      <c r="Y14" s="204">
        <f t="shared" si="6"/>
        <v>20220</v>
      </c>
      <c r="Z14" s="204">
        <f t="shared" si="6"/>
        <v>20220</v>
      </c>
      <c r="AA14" s="204">
        <f t="shared" si="6"/>
        <v>20220</v>
      </c>
      <c r="AB14" s="204">
        <f t="shared" si="6"/>
        <v>20220</v>
      </c>
      <c r="AC14" s="204">
        <f t="shared" si="6"/>
        <v>20220</v>
      </c>
      <c r="AD14" s="204">
        <f t="shared" si="6"/>
        <v>20220</v>
      </c>
      <c r="AE14" s="204">
        <f t="shared" si="6"/>
        <v>20220</v>
      </c>
      <c r="AF14" s="204">
        <f t="shared" si="6"/>
        <v>20220</v>
      </c>
      <c r="AG14" s="204">
        <f t="shared" si="6"/>
        <v>20220</v>
      </c>
      <c r="AH14" s="204">
        <f t="shared" si="6"/>
        <v>20220</v>
      </c>
      <c r="AI14" s="204">
        <f t="shared" si="6"/>
        <v>20220</v>
      </c>
      <c r="AJ14" s="204">
        <f t="shared" si="6"/>
        <v>20220</v>
      </c>
      <c r="AK14" s="204">
        <f t="shared" si="6"/>
        <v>20220</v>
      </c>
      <c r="AL14" s="204">
        <f t="shared" si="7"/>
        <v>20220</v>
      </c>
      <c r="AM14" s="204">
        <f t="shared" si="7"/>
        <v>20220</v>
      </c>
      <c r="AN14" s="204">
        <f t="shared" si="7"/>
        <v>20220</v>
      </c>
      <c r="AO14" s="204">
        <f t="shared" si="7"/>
        <v>20220</v>
      </c>
      <c r="AP14" s="204">
        <f t="shared" si="7"/>
        <v>20220</v>
      </c>
      <c r="AQ14" s="204">
        <f t="shared" si="7"/>
        <v>20220</v>
      </c>
      <c r="AR14" s="204">
        <f t="shared" si="7"/>
        <v>20220</v>
      </c>
      <c r="AS14" s="204">
        <f t="shared" si="7"/>
        <v>20220</v>
      </c>
      <c r="AT14" s="204">
        <f t="shared" si="7"/>
        <v>20220</v>
      </c>
      <c r="AU14" s="204">
        <f t="shared" si="7"/>
        <v>20220</v>
      </c>
      <c r="AV14" s="204">
        <f t="shared" si="7"/>
        <v>20220</v>
      </c>
      <c r="AW14" s="204">
        <f t="shared" si="7"/>
        <v>20220</v>
      </c>
      <c r="AX14" s="204">
        <f t="shared" si="7"/>
        <v>20220</v>
      </c>
      <c r="AY14" s="204">
        <f t="shared" si="7"/>
        <v>20220</v>
      </c>
      <c r="AZ14" s="204">
        <f t="shared" si="7"/>
        <v>20220</v>
      </c>
      <c r="BA14" s="204">
        <f t="shared" si="7"/>
        <v>20220</v>
      </c>
      <c r="BB14" s="204">
        <f t="shared" si="8"/>
        <v>20220</v>
      </c>
      <c r="BC14" s="204">
        <f t="shared" si="8"/>
        <v>20220</v>
      </c>
      <c r="BD14" s="204">
        <f t="shared" si="8"/>
        <v>20220</v>
      </c>
      <c r="BE14" s="204">
        <f t="shared" si="8"/>
        <v>20220</v>
      </c>
      <c r="BF14" s="204">
        <f t="shared" si="8"/>
        <v>20220</v>
      </c>
      <c r="BG14" s="204">
        <f t="shared" si="8"/>
        <v>20220</v>
      </c>
      <c r="BH14" s="204">
        <f t="shared" si="8"/>
        <v>20220</v>
      </c>
      <c r="BI14" s="204">
        <f t="shared" si="8"/>
        <v>20220</v>
      </c>
      <c r="BJ14" s="204">
        <f t="shared" si="8"/>
        <v>20220</v>
      </c>
      <c r="BK14" s="204">
        <f t="shared" si="8"/>
        <v>20220</v>
      </c>
      <c r="BL14" s="204">
        <f t="shared" si="8"/>
        <v>20220</v>
      </c>
      <c r="BM14" s="204">
        <f t="shared" si="8"/>
        <v>20220</v>
      </c>
      <c r="BN14" s="204">
        <f t="shared" si="8"/>
        <v>20220</v>
      </c>
      <c r="BO14" s="204">
        <f t="shared" si="8"/>
        <v>20220</v>
      </c>
      <c r="BP14" s="204">
        <f t="shared" si="8"/>
        <v>20220</v>
      </c>
      <c r="BQ14" s="204">
        <f t="shared" si="8"/>
        <v>20220</v>
      </c>
      <c r="BR14" s="204">
        <f t="shared" si="8"/>
        <v>20220</v>
      </c>
      <c r="BS14" s="204">
        <f t="shared" si="8"/>
        <v>20220</v>
      </c>
      <c r="BT14" s="204">
        <f t="shared" si="8"/>
        <v>20220</v>
      </c>
      <c r="BU14" s="204">
        <f t="shared" si="8"/>
        <v>20220</v>
      </c>
      <c r="BV14" s="204">
        <f t="shared" si="8"/>
        <v>20220</v>
      </c>
      <c r="BW14" s="204">
        <f t="shared" si="8"/>
        <v>20220</v>
      </c>
      <c r="BX14" s="204">
        <f t="shared" si="8"/>
        <v>20220</v>
      </c>
      <c r="BY14" s="204">
        <f t="shared" si="8"/>
        <v>20220</v>
      </c>
      <c r="BZ14" s="204">
        <f t="shared" si="8"/>
        <v>7620</v>
      </c>
      <c r="CA14" s="204">
        <f t="shared" si="2"/>
        <v>7620</v>
      </c>
      <c r="CB14" s="204">
        <f t="shared" si="2"/>
        <v>7620</v>
      </c>
      <c r="CC14" s="204">
        <f t="shared" si="2"/>
        <v>7620</v>
      </c>
      <c r="CD14" s="204">
        <f t="shared" si="2"/>
        <v>7620</v>
      </c>
      <c r="CE14" s="204">
        <f t="shared" si="2"/>
        <v>7620</v>
      </c>
      <c r="CF14" s="204">
        <f t="shared" si="2"/>
        <v>7620</v>
      </c>
      <c r="CG14" s="204">
        <f t="shared" si="2"/>
        <v>7620</v>
      </c>
      <c r="CH14" s="204">
        <f t="shared" si="2"/>
        <v>7620</v>
      </c>
      <c r="CI14" s="204">
        <f t="shared" si="2"/>
        <v>7620</v>
      </c>
      <c r="CJ14" s="204">
        <f t="shared" si="2"/>
        <v>7620</v>
      </c>
      <c r="CK14" s="204">
        <f t="shared" si="2"/>
        <v>7620</v>
      </c>
      <c r="CL14" s="204">
        <f t="shared" si="2"/>
        <v>7620</v>
      </c>
      <c r="CM14" s="204">
        <f t="shared" si="2"/>
        <v>7620</v>
      </c>
      <c r="CN14" s="204">
        <f t="shared" si="2"/>
        <v>7620</v>
      </c>
      <c r="CO14" s="204">
        <f t="shared" si="2"/>
        <v>7620</v>
      </c>
      <c r="CP14" s="204">
        <f t="shared" si="2"/>
        <v>7620</v>
      </c>
      <c r="CQ14" s="204">
        <f t="shared" si="2"/>
        <v>7620</v>
      </c>
      <c r="CR14" s="204">
        <f t="shared" si="2"/>
        <v>8708.5714285714294</v>
      </c>
      <c r="CS14" s="204">
        <f t="shared" si="3"/>
        <v>8708.5714285714294</v>
      </c>
      <c r="CT14" s="204">
        <f t="shared" si="3"/>
        <v>8708.5714285714294</v>
      </c>
      <c r="CU14" s="204">
        <f t="shared" si="3"/>
        <v>8708.5714285714294</v>
      </c>
      <c r="CV14" s="204">
        <f t="shared" si="3"/>
        <v>8708.5714285714294</v>
      </c>
      <c r="CW14" s="204">
        <f t="shared" si="3"/>
        <v>8708.5714285714294</v>
      </c>
      <c r="CX14" s="204">
        <f t="shared" si="3"/>
        <v>8708.5714285714294</v>
      </c>
      <c r="CY14" s="204">
        <f t="shared" si="3"/>
        <v>8708.5714285714294</v>
      </c>
      <c r="CZ14" s="204">
        <f t="shared" si="3"/>
        <v>8708.5714285714294</v>
      </c>
      <c r="DA14" s="204">
        <f t="shared" si="3"/>
        <v>8708.5714285714294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4800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4800</v>
      </c>
      <c r="BB15" s="204">
        <f t="shared" si="8"/>
        <v>4800</v>
      </c>
      <c r="BC15" s="204">
        <f t="shared" si="8"/>
        <v>4800</v>
      </c>
      <c r="BD15" s="204">
        <f t="shared" si="8"/>
        <v>4800</v>
      </c>
      <c r="BE15" s="204">
        <f t="shared" si="8"/>
        <v>4800</v>
      </c>
      <c r="BF15" s="204">
        <f t="shared" si="8"/>
        <v>4800</v>
      </c>
      <c r="BG15" s="204">
        <f t="shared" si="8"/>
        <v>4800</v>
      </c>
      <c r="BH15" s="204">
        <f t="shared" si="8"/>
        <v>4800</v>
      </c>
      <c r="BI15" s="204">
        <f t="shared" si="8"/>
        <v>4800</v>
      </c>
      <c r="BJ15" s="204">
        <f t="shared" si="8"/>
        <v>4800</v>
      </c>
      <c r="BK15" s="204">
        <f t="shared" si="8"/>
        <v>4800</v>
      </c>
      <c r="BL15" s="204">
        <f t="shared" si="8"/>
        <v>4800</v>
      </c>
      <c r="BM15" s="204">
        <f t="shared" si="8"/>
        <v>4800</v>
      </c>
      <c r="BN15" s="204">
        <f t="shared" si="8"/>
        <v>4800</v>
      </c>
      <c r="BO15" s="204">
        <f t="shared" si="8"/>
        <v>4800</v>
      </c>
      <c r="BP15" s="204">
        <f t="shared" si="8"/>
        <v>4800</v>
      </c>
      <c r="BQ15" s="204">
        <f t="shared" si="8"/>
        <v>4800</v>
      </c>
      <c r="BR15" s="204">
        <f t="shared" si="8"/>
        <v>4800</v>
      </c>
      <c r="BS15" s="204">
        <f t="shared" si="8"/>
        <v>4800</v>
      </c>
      <c r="BT15" s="204">
        <f t="shared" si="8"/>
        <v>4800</v>
      </c>
      <c r="BU15" s="204">
        <f t="shared" si="8"/>
        <v>4800</v>
      </c>
      <c r="BV15" s="204">
        <f t="shared" si="8"/>
        <v>4800</v>
      </c>
      <c r="BW15" s="204">
        <f t="shared" si="8"/>
        <v>4800</v>
      </c>
      <c r="BX15" s="204">
        <f t="shared" si="8"/>
        <v>4800</v>
      </c>
      <c r="BY15" s="204">
        <f t="shared" si="8"/>
        <v>4800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33421.030717065041</v>
      </c>
      <c r="C16" s="203">
        <f>Income!C88</f>
        <v>72549.287501211395</v>
      </c>
      <c r="D16" s="203">
        <f>Income!D88</f>
        <v>105252.18821959953</v>
      </c>
      <c r="E16" s="203">
        <f>Income!E88</f>
        <v>267752.12684054807</v>
      </c>
      <c r="F16" s="204">
        <f t="shared" si="4"/>
        <v>33421.030717065041</v>
      </c>
      <c r="G16" s="204">
        <f t="shared" si="4"/>
        <v>33421.030717065041</v>
      </c>
      <c r="H16" s="204">
        <f t="shared" si="4"/>
        <v>33421.030717065041</v>
      </c>
      <c r="I16" s="204">
        <f t="shared" si="4"/>
        <v>33421.030717065041</v>
      </c>
      <c r="J16" s="204">
        <f t="shared" si="4"/>
        <v>33421.030717065041</v>
      </c>
      <c r="K16" s="204">
        <f t="shared" si="4"/>
        <v>33421.030717065041</v>
      </c>
      <c r="L16" s="204">
        <f t="shared" si="4"/>
        <v>33421.030717065041</v>
      </c>
      <c r="M16" s="204">
        <f t="shared" si="4"/>
        <v>33421.030717065041</v>
      </c>
      <c r="N16" s="204">
        <f t="shared" si="4"/>
        <v>33421.030717065041</v>
      </c>
      <c r="O16" s="204">
        <f t="shared" si="4"/>
        <v>33421.030717065041</v>
      </c>
      <c r="P16" s="204">
        <f t="shared" si="4"/>
        <v>33421.030717065041</v>
      </c>
      <c r="Q16" s="204">
        <f t="shared" si="4"/>
        <v>33421.030717065041</v>
      </c>
      <c r="R16" s="204">
        <f t="shared" si="4"/>
        <v>33421.030717065041</v>
      </c>
      <c r="S16" s="204">
        <f t="shared" si="4"/>
        <v>33421.030717065041</v>
      </c>
      <c r="T16" s="204">
        <f t="shared" si="4"/>
        <v>33421.030717065041</v>
      </c>
      <c r="U16" s="204">
        <f t="shared" si="4"/>
        <v>33421.030717065041</v>
      </c>
      <c r="V16" s="204">
        <f t="shared" si="6"/>
        <v>33421.030717065041</v>
      </c>
      <c r="W16" s="204">
        <f t="shared" si="6"/>
        <v>33421.030717065041</v>
      </c>
      <c r="X16" s="204">
        <f t="shared" si="6"/>
        <v>33421.030717065041</v>
      </c>
      <c r="Y16" s="204">
        <f t="shared" si="6"/>
        <v>33421.030717065041</v>
      </c>
      <c r="Z16" s="204">
        <f t="shared" si="6"/>
        <v>33421.030717065041</v>
      </c>
      <c r="AA16" s="204">
        <f t="shared" si="6"/>
        <v>33421.030717065041</v>
      </c>
      <c r="AB16" s="204">
        <f t="shared" si="6"/>
        <v>33421.030717065041</v>
      </c>
      <c r="AC16" s="204">
        <f t="shared" si="6"/>
        <v>33421.030717065041</v>
      </c>
      <c r="AD16" s="204">
        <f t="shared" si="6"/>
        <v>33421.030717065041</v>
      </c>
      <c r="AE16" s="204">
        <f>IF(AE$2&lt;=($B$2+$C$2+$D$2),IF(AE$2&lt;=($B$2+$C$2),IF(AE$2&lt;=$B$2,$B16,$C16),$D16),$E16)</f>
        <v>33421.030717065041</v>
      </c>
      <c r="AF16" s="204">
        <f t="shared" si="6"/>
        <v>33421.030717065041</v>
      </c>
      <c r="AG16" s="204">
        <f t="shared" si="6"/>
        <v>33421.030717065041</v>
      </c>
      <c r="AH16" s="204">
        <f t="shared" si="6"/>
        <v>33421.030717065041</v>
      </c>
      <c r="AI16" s="204">
        <f t="shared" si="6"/>
        <v>33421.030717065041</v>
      </c>
      <c r="AJ16" s="204">
        <f t="shared" si="6"/>
        <v>33421.030717065041</v>
      </c>
      <c r="AK16" s="204">
        <f t="shared" si="6"/>
        <v>33421.030717065041</v>
      </c>
      <c r="AL16" s="204">
        <f t="shared" si="7"/>
        <v>33421.030717065041</v>
      </c>
      <c r="AM16" s="204">
        <f t="shared" si="7"/>
        <v>33421.030717065041</v>
      </c>
      <c r="AN16" s="204">
        <f t="shared" si="7"/>
        <v>33421.030717065041</v>
      </c>
      <c r="AO16" s="204">
        <f t="shared" si="7"/>
        <v>33421.030717065041</v>
      </c>
      <c r="AP16" s="204">
        <f t="shared" si="7"/>
        <v>33421.030717065041</v>
      </c>
      <c r="AQ16" s="204">
        <f t="shared" si="7"/>
        <v>33421.030717065041</v>
      </c>
      <c r="AR16" s="204">
        <f t="shared" si="7"/>
        <v>33421.030717065041</v>
      </c>
      <c r="AS16" s="204">
        <f t="shared" si="7"/>
        <v>33421.030717065041</v>
      </c>
      <c r="AT16" s="204">
        <f t="shared" si="7"/>
        <v>33421.030717065041</v>
      </c>
      <c r="AU16" s="204">
        <f t="shared" si="7"/>
        <v>33421.030717065041</v>
      </c>
      <c r="AV16" s="204">
        <f t="shared" si="7"/>
        <v>33421.030717065041</v>
      </c>
      <c r="AW16" s="204">
        <f t="shared" si="7"/>
        <v>33421.030717065041</v>
      </c>
      <c r="AX16" s="204">
        <f t="shared" si="8"/>
        <v>33421.030717065041</v>
      </c>
      <c r="AY16" s="204">
        <f t="shared" si="8"/>
        <v>33421.030717065041</v>
      </c>
      <c r="AZ16" s="204">
        <f t="shared" si="8"/>
        <v>33421.030717065041</v>
      </c>
      <c r="BA16" s="204">
        <f t="shared" si="8"/>
        <v>72549.287501211395</v>
      </c>
      <c r="BB16" s="204">
        <f t="shared" si="8"/>
        <v>72549.287501211395</v>
      </c>
      <c r="BC16" s="204">
        <f t="shared" si="8"/>
        <v>72549.287501211395</v>
      </c>
      <c r="BD16" s="204">
        <f t="shared" si="8"/>
        <v>72549.287501211395</v>
      </c>
      <c r="BE16" s="204">
        <f t="shared" si="8"/>
        <v>72549.287501211395</v>
      </c>
      <c r="BF16" s="204">
        <f t="shared" si="8"/>
        <v>72549.287501211395</v>
      </c>
      <c r="BG16" s="204">
        <f t="shared" si="8"/>
        <v>72549.287501211395</v>
      </c>
      <c r="BH16" s="204">
        <f t="shared" si="8"/>
        <v>72549.287501211395</v>
      </c>
      <c r="BI16" s="204">
        <f t="shared" si="8"/>
        <v>72549.287501211395</v>
      </c>
      <c r="BJ16" s="204">
        <f t="shared" si="8"/>
        <v>72549.287501211395</v>
      </c>
      <c r="BK16" s="204">
        <f t="shared" si="8"/>
        <v>72549.287501211395</v>
      </c>
      <c r="BL16" s="204">
        <f t="shared" si="8"/>
        <v>72549.287501211395</v>
      </c>
      <c r="BM16" s="204">
        <f t="shared" si="8"/>
        <v>72549.287501211395</v>
      </c>
      <c r="BN16" s="204">
        <f t="shared" si="8"/>
        <v>72549.287501211395</v>
      </c>
      <c r="BO16" s="204">
        <f t="shared" si="8"/>
        <v>72549.287501211395</v>
      </c>
      <c r="BP16" s="204">
        <f t="shared" si="8"/>
        <v>72549.287501211395</v>
      </c>
      <c r="BQ16" s="204">
        <f t="shared" si="8"/>
        <v>72549.287501211395</v>
      </c>
      <c r="BR16" s="204">
        <f t="shared" si="8"/>
        <v>72549.287501211395</v>
      </c>
      <c r="BS16" s="204">
        <f t="shared" si="8"/>
        <v>72549.287501211395</v>
      </c>
      <c r="BT16" s="204">
        <f t="shared" si="8"/>
        <v>72549.287501211395</v>
      </c>
      <c r="BU16" s="204">
        <f t="shared" si="8"/>
        <v>72549.287501211395</v>
      </c>
      <c r="BV16" s="204">
        <f t="shared" si="8"/>
        <v>72549.287501211395</v>
      </c>
      <c r="BW16" s="204">
        <f t="shared" si="8"/>
        <v>72549.287501211395</v>
      </c>
      <c r="BX16" s="204">
        <f t="shared" si="8"/>
        <v>72549.287501211395</v>
      </c>
      <c r="BY16" s="204">
        <f t="shared" si="8"/>
        <v>72549.287501211395</v>
      </c>
      <c r="BZ16" s="204">
        <f t="shared" si="8"/>
        <v>105252.18821959953</v>
      </c>
      <c r="CA16" s="204">
        <f t="shared" ref="CA16:CB18" si="10">IF(CA$2&lt;=($B$2+$C$2+$D$2),IF(CA$2&lt;=($B$2+$C$2),IF(CA$2&lt;=$B$2,$B16,$C16),$D16),$E16)</f>
        <v>105252.18821959953</v>
      </c>
      <c r="CB16" s="204">
        <f t="shared" si="10"/>
        <v>105252.18821959953</v>
      </c>
      <c r="CC16" s="204">
        <f t="shared" si="9"/>
        <v>105252.18821959953</v>
      </c>
      <c r="CD16" s="204">
        <f t="shared" si="9"/>
        <v>105252.18821959953</v>
      </c>
      <c r="CE16" s="204">
        <f t="shared" si="9"/>
        <v>105252.18821959953</v>
      </c>
      <c r="CF16" s="204">
        <f t="shared" si="9"/>
        <v>105252.18821959953</v>
      </c>
      <c r="CG16" s="204">
        <f t="shared" si="9"/>
        <v>105252.18821959953</v>
      </c>
      <c r="CH16" s="204">
        <f t="shared" si="9"/>
        <v>105252.18821959953</v>
      </c>
      <c r="CI16" s="204">
        <f t="shared" si="9"/>
        <v>105252.18821959953</v>
      </c>
      <c r="CJ16" s="204">
        <f t="shared" si="9"/>
        <v>105252.18821959953</v>
      </c>
      <c r="CK16" s="204">
        <f t="shared" si="9"/>
        <v>105252.18821959953</v>
      </c>
      <c r="CL16" s="204">
        <f t="shared" si="9"/>
        <v>105252.18821959953</v>
      </c>
      <c r="CM16" s="204">
        <f t="shared" si="9"/>
        <v>105252.18821959953</v>
      </c>
      <c r="CN16" s="204">
        <f t="shared" si="9"/>
        <v>105252.18821959953</v>
      </c>
      <c r="CO16" s="204">
        <f t="shared" si="9"/>
        <v>105252.18821959953</v>
      </c>
      <c r="CP16" s="204">
        <f t="shared" si="9"/>
        <v>105252.18821959953</v>
      </c>
      <c r="CQ16" s="204">
        <f t="shared" si="9"/>
        <v>105252.18821959953</v>
      </c>
      <c r="CR16" s="204">
        <f t="shared" si="9"/>
        <v>267752.12684054807</v>
      </c>
      <c r="CS16" s="204">
        <f t="shared" ref="CS16:DA18" si="11">IF(CS$2&lt;=($B$2+$C$2+$D$2),IF(CS$2&lt;=($B$2+$C$2),IF(CS$2&lt;=$B$2,$B16,$C16),$D16),$E16)</f>
        <v>267752.12684054807</v>
      </c>
      <c r="CT16" s="204">
        <f t="shared" si="11"/>
        <v>267752.12684054807</v>
      </c>
      <c r="CU16" s="204">
        <f t="shared" si="11"/>
        <v>267752.12684054807</v>
      </c>
      <c r="CV16" s="204">
        <f t="shared" si="11"/>
        <v>267752.12684054807</v>
      </c>
      <c r="CW16" s="204">
        <f t="shared" si="11"/>
        <v>267752.12684054807</v>
      </c>
      <c r="CX16" s="204">
        <f t="shared" si="11"/>
        <v>267752.12684054807</v>
      </c>
      <c r="CY16" s="204">
        <f t="shared" si="11"/>
        <v>267752.12684054807</v>
      </c>
      <c r="CZ16" s="204">
        <f t="shared" si="11"/>
        <v>267752.12684054807</v>
      </c>
      <c r="DA16" s="204">
        <f t="shared" si="11"/>
        <v>267752.12684054807</v>
      </c>
      <c r="DB16" s="204"/>
    </row>
    <row r="17" spans="1:105">
      <c r="A17" s="201" t="s">
        <v>101</v>
      </c>
      <c r="B17" s="203">
        <f>Income!B89</f>
        <v>27014.536414639457</v>
      </c>
      <c r="C17" s="203">
        <f>Income!C89</f>
        <v>27014.536414639457</v>
      </c>
      <c r="D17" s="203">
        <f>Income!D89</f>
        <v>27014.536414639457</v>
      </c>
      <c r="E17" s="203">
        <f>Income!E89</f>
        <v>27014.53641463946</v>
      </c>
      <c r="F17" s="204">
        <f t="shared" si="4"/>
        <v>27014.536414639457</v>
      </c>
      <c r="G17" s="204">
        <f t="shared" si="4"/>
        <v>27014.536414639457</v>
      </c>
      <c r="H17" s="204">
        <f t="shared" si="4"/>
        <v>27014.536414639457</v>
      </c>
      <c r="I17" s="204">
        <f t="shared" si="4"/>
        <v>27014.536414639457</v>
      </c>
      <c r="J17" s="204">
        <f t="shared" si="4"/>
        <v>27014.536414639457</v>
      </c>
      <c r="K17" s="204">
        <f t="shared" si="4"/>
        <v>27014.536414639457</v>
      </c>
      <c r="L17" s="204">
        <f t="shared" si="4"/>
        <v>27014.536414639457</v>
      </c>
      <c r="M17" s="204">
        <f t="shared" si="4"/>
        <v>27014.536414639457</v>
      </c>
      <c r="N17" s="204">
        <f t="shared" si="4"/>
        <v>27014.536414639457</v>
      </c>
      <c r="O17" s="204">
        <f t="shared" si="4"/>
        <v>27014.536414639457</v>
      </c>
      <c r="P17" s="204">
        <f t="shared" si="4"/>
        <v>27014.536414639457</v>
      </c>
      <c r="Q17" s="204">
        <f t="shared" si="4"/>
        <v>27014.536414639457</v>
      </c>
      <c r="R17" s="204">
        <f t="shared" si="4"/>
        <v>27014.536414639457</v>
      </c>
      <c r="S17" s="204">
        <f t="shared" si="4"/>
        <v>27014.536414639457</v>
      </c>
      <c r="T17" s="204">
        <f t="shared" si="4"/>
        <v>27014.536414639457</v>
      </c>
      <c r="U17" s="204">
        <f t="shared" si="4"/>
        <v>27014.536414639457</v>
      </c>
      <c r="V17" s="204">
        <f t="shared" si="6"/>
        <v>27014.536414639457</v>
      </c>
      <c r="W17" s="204">
        <f t="shared" si="6"/>
        <v>27014.536414639457</v>
      </c>
      <c r="X17" s="204">
        <f t="shared" si="6"/>
        <v>27014.536414639457</v>
      </c>
      <c r="Y17" s="204">
        <f t="shared" si="6"/>
        <v>27014.536414639457</v>
      </c>
      <c r="Z17" s="204">
        <f t="shared" si="6"/>
        <v>27014.536414639457</v>
      </c>
      <c r="AA17" s="204">
        <f t="shared" si="6"/>
        <v>27014.536414639457</v>
      </c>
      <c r="AB17" s="204">
        <f t="shared" si="6"/>
        <v>27014.536414639457</v>
      </c>
      <c r="AC17" s="204">
        <f t="shared" si="6"/>
        <v>27014.536414639457</v>
      </c>
      <c r="AD17" s="204">
        <f t="shared" si="6"/>
        <v>27014.536414639457</v>
      </c>
      <c r="AE17" s="204">
        <f t="shared" si="6"/>
        <v>27014.536414639457</v>
      </c>
      <c r="AF17" s="204">
        <f t="shared" si="6"/>
        <v>27014.536414639457</v>
      </c>
      <c r="AG17" s="204">
        <f t="shared" si="6"/>
        <v>27014.536414639457</v>
      </c>
      <c r="AH17" s="204">
        <f t="shared" si="6"/>
        <v>27014.536414639457</v>
      </c>
      <c r="AI17" s="204">
        <f t="shared" si="6"/>
        <v>27014.536414639457</v>
      </c>
      <c r="AJ17" s="204">
        <f t="shared" si="6"/>
        <v>27014.536414639457</v>
      </c>
      <c r="AK17" s="204">
        <f t="shared" si="6"/>
        <v>27014.536414639457</v>
      </c>
      <c r="AL17" s="204">
        <f t="shared" si="7"/>
        <v>27014.536414639457</v>
      </c>
      <c r="AM17" s="204">
        <f t="shared" si="7"/>
        <v>27014.536414639457</v>
      </c>
      <c r="AN17" s="204">
        <f t="shared" si="7"/>
        <v>27014.536414639457</v>
      </c>
      <c r="AO17" s="204">
        <f t="shared" si="7"/>
        <v>27014.536414639457</v>
      </c>
      <c r="AP17" s="204">
        <f t="shared" si="7"/>
        <v>27014.536414639457</v>
      </c>
      <c r="AQ17" s="204">
        <f t="shared" si="7"/>
        <v>27014.536414639457</v>
      </c>
      <c r="AR17" s="204">
        <f t="shared" si="7"/>
        <v>27014.536414639457</v>
      </c>
      <c r="AS17" s="204">
        <f t="shared" si="7"/>
        <v>27014.536414639457</v>
      </c>
      <c r="AT17" s="204">
        <f t="shared" si="7"/>
        <v>27014.536414639457</v>
      </c>
      <c r="AU17" s="204">
        <f t="shared" si="7"/>
        <v>27014.536414639457</v>
      </c>
      <c r="AV17" s="204">
        <f t="shared" si="7"/>
        <v>27014.536414639457</v>
      </c>
      <c r="AW17" s="204">
        <f t="shared" si="7"/>
        <v>27014.536414639457</v>
      </c>
      <c r="AX17" s="204">
        <f t="shared" si="8"/>
        <v>27014.536414639457</v>
      </c>
      <c r="AY17" s="204">
        <f t="shared" si="8"/>
        <v>27014.536414639457</v>
      </c>
      <c r="AZ17" s="204">
        <f t="shared" si="8"/>
        <v>27014.536414639457</v>
      </c>
      <c r="BA17" s="204">
        <f t="shared" si="8"/>
        <v>27014.536414639457</v>
      </c>
      <c r="BB17" s="204">
        <f t="shared" si="8"/>
        <v>27014.536414639457</v>
      </c>
      <c r="BC17" s="204">
        <f t="shared" si="8"/>
        <v>27014.536414639457</v>
      </c>
      <c r="BD17" s="204">
        <f t="shared" si="8"/>
        <v>27014.536414639457</v>
      </c>
      <c r="BE17" s="204">
        <f t="shared" si="8"/>
        <v>27014.536414639457</v>
      </c>
      <c r="BF17" s="204">
        <f t="shared" si="8"/>
        <v>27014.536414639457</v>
      </c>
      <c r="BG17" s="204">
        <f t="shared" si="8"/>
        <v>27014.536414639457</v>
      </c>
      <c r="BH17" s="204">
        <f t="shared" si="8"/>
        <v>27014.536414639457</v>
      </c>
      <c r="BI17" s="204">
        <f t="shared" si="8"/>
        <v>27014.536414639457</v>
      </c>
      <c r="BJ17" s="204">
        <f t="shared" si="8"/>
        <v>27014.536414639457</v>
      </c>
      <c r="BK17" s="204">
        <f t="shared" si="8"/>
        <v>27014.536414639457</v>
      </c>
      <c r="BL17" s="204">
        <f t="shared" si="8"/>
        <v>27014.536414639457</v>
      </c>
      <c r="BM17" s="204">
        <f t="shared" si="8"/>
        <v>27014.536414639457</v>
      </c>
      <c r="BN17" s="204">
        <f t="shared" si="8"/>
        <v>27014.536414639457</v>
      </c>
      <c r="BO17" s="204">
        <f t="shared" si="8"/>
        <v>27014.536414639457</v>
      </c>
      <c r="BP17" s="204">
        <f t="shared" si="8"/>
        <v>27014.536414639457</v>
      </c>
      <c r="BQ17" s="204">
        <f t="shared" si="8"/>
        <v>27014.536414639457</v>
      </c>
      <c r="BR17" s="204">
        <f t="shared" si="8"/>
        <v>27014.536414639457</v>
      </c>
      <c r="BS17" s="204">
        <f t="shared" si="8"/>
        <v>27014.536414639457</v>
      </c>
      <c r="BT17" s="204">
        <f t="shared" si="8"/>
        <v>27014.536414639457</v>
      </c>
      <c r="BU17" s="204">
        <f t="shared" si="8"/>
        <v>27014.536414639457</v>
      </c>
      <c r="BV17" s="204">
        <f t="shared" si="8"/>
        <v>27014.536414639457</v>
      </c>
      <c r="BW17" s="204">
        <f t="shared" si="8"/>
        <v>27014.536414639457</v>
      </c>
      <c r="BX17" s="204">
        <f t="shared" si="8"/>
        <v>27014.536414639457</v>
      </c>
      <c r="BY17" s="204">
        <f t="shared" si="8"/>
        <v>27014.536414639457</v>
      </c>
      <c r="BZ17" s="204">
        <f t="shared" si="8"/>
        <v>27014.536414639457</v>
      </c>
      <c r="CA17" s="204">
        <f t="shared" si="10"/>
        <v>27014.536414639457</v>
      </c>
      <c r="CB17" s="204">
        <f t="shared" si="10"/>
        <v>27014.536414639457</v>
      </c>
      <c r="CC17" s="204">
        <f t="shared" si="9"/>
        <v>27014.536414639457</v>
      </c>
      <c r="CD17" s="204">
        <f t="shared" si="9"/>
        <v>27014.536414639457</v>
      </c>
      <c r="CE17" s="204">
        <f t="shared" si="9"/>
        <v>27014.536414639457</v>
      </c>
      <c r="CF17" s="204">
        <f t="shared" si="9"/>
        <v>27014.536414639457</v>
      </c>
      <c r="CG17" s="204">
        <f t="shared" si="9"/>
        <v>27014.536414639457</v>
      </c>
      <c r="CH17" s="204">
        <f t="shared" si="9"/>
        <v>27014.536414639457</v>
      </c>
      <c r="CI17" s="204">
        <f t="shared" si="9"/>
        <v>27014.536414639457</v>
      </c>
      <c r="CJ17" s="204">
        <f t="shared" si="9"/>
        <v>27014.536414639457</v>
      </c>
      <c r="CK17" s="204">
        <f t="shared" si="9"/>
        <v>27014.536414639457</v>
      </c>
      <c r="CL17" s="204">
        <f t="shared" si="9"/>
        <v>27014.536414639457</v>
      </c>
      <c r="CM17" s="204">
        <f t="shared" si="9"/>
        <v>27014.536414639457</v>
      </c>
      <c r="CN17" s="204">
        <f t="shared" si="9"/>
        <v>27014.536414639457</v>
      </c>
      <c r="CO17" s="204">
        <f t="shared" si="9"/>
        <v>27014.536414639457</v>
      </c>
      <c r="CP17" s="204">
        <f t="shared" si="9"/>
        <v>27014.536414639457</v>
      </c>
      <c r="CQ17" s="204">
        <f t="shared" si="9"/>
        <v>27014.536414639457</v>
      </c>
      <c r="CR17" s="204">
        <f t="shared" si="9"/>
        <v>27014.53641463946</v>
      </c>
      <c r="CS17" s="204">
        <f t="shared" si="11"/>
        <v>27014.53641463946</v>
      </c>
      <c r="CT17" s="204">
        <f t="shared" si="11"/>
        <v>27014.53641463946</v>
      </c>
      <c r="CU17" s="204">
        <f t="shared" si="11"/>
        <v>27014.53641463946</v>
      </c>
      <c r="CV17" s="204">
        <f t="shared" si="11"/>
        <v>27014.53641463946</v>
      </c>
      <c r="CW17" s="204">
        <f t="shared" si="11"/>
        <v>27014.53641463946</v>
      </c>
      <c r="CX17" s="204">
        <f t="shared" si="11"/>
        <v>27014.53641463946</v>
      </c>
      <c r="CY17" s="204">
        <f t="shared" si="11"/>
        <v>27014.53641463946</v>
      </c>
      <c r="CZ17" s="204">
        <f t="shared" si="11"/>
        <v>27014.53641463946</v>
      </c>
      <c r="DA17" s="204">
        <f t="shared" si="11"/>
        <v>27014.53641463946</v>
      </c>
    </row>
    <row r="18" spans="1:105">
      <c r="A18" s="201" t="s">
        <v>85</v>
      </c>
      <c r="B18" s="203">
        <f>Income!B90</f>
        <v>44193.203081306121</v>
      </c>
      <c r="C18" s="203">
        <f>Income!C90</f>
        <v>44193.203081306121</v>
      </c>
      <c r="D18" s="203">
        <f>Income!D90</f>
        <v>44193.203081306128</v>
      </c>
      <c r="E18" s="203">
        <f>Income!E90</f>
        <v>44193.203081306121</v>
      </c>
      <c r="F18" s="204">
        <f t="shared" ref="F18:U18" si="12">IF(F$2&lt;=($B$2+$C$2+$D$2),IF(F$2&lt;=($B$2+$C$2),IF(F$2&lt;=$B$2,$B18,$C18),$D18),$E18)</f>
        <v>44193.203081306121</v>
      </c>
      <c r="G18" s="204">
        <f t="shared" si="12"/>
        <v>44193.203081306121</v>
      </c>
      <c r="H18" s="204">
        <f t="shared" si="12"/>
        <v>44193.203081306121</v>
      </c>
      <c r="I18" s="204">
        <f t="shared" si="12"/>
        <v>44193.203081306121</v>
      </c>
      <c r="J18" s="204">
        <f t="shared" si="12"/>
        <v>44193.203081306121</v>
      </c>
      <c r="K18" s="204">
        <f t="shared" si="12"/>
        <v>44193.203081306121</v>
      </c>
      <c r="L18" s="204">
        <f t="shared" si="12"/>
        <v>44193.203081306121</v>
      </c>
      <c r="M18" s="204">
        <f t="shared" si="12"/>
        <v>44193.203081306121</v>
      </c>
      <c r="N18" s="204">
        <f t="shared" si="12"/>
        <v>44193.203081306121</v>
      </c>
      <c r="O18" s="204">
        <f t="shared" si="12"/>
        <v>44193.203081306121</v>
      </c>
      <c r="P18" s="204">
        <f t="shared" si="12"/>
        <v>44193.203081306121</v>
      </c>
      <c r="Q18" s="204">
        <f t="shared" si="12"/>
        <v>44193.203081306121</v>
      </c>
      <c r="R18" s="204">
        <f t="shared" si="12"/>
        <v>44193.203081306121</v>
      </c>
      <c r="S18" s="204">
        <f t="shared" si="12"/>
        <v>44193.203081306121</v>
      </c>
      <c r="T18" s="204">
        <f t="shared" si="12"/>
        <v>44193.203081306121</v>
      </c>
      <c r="U18" s="204">
        <f t="shared" si="12"/>
        <v>44193.203081306121</v>
      </c>
      <c r="V18" s="204">
        <f t="shared" si="6"/>
        <v>44193.203081306121</v>
      </c>
      <c r="W18" s="204">
        <f t="shared" si="6"/>
        <v>44193.203081306121</v>
      </c>
      <c r="X18" s="204">
        <f t="shared" si="6"/>
        <v>44193.203081306121</v>
      </c>
      <c r="Y18" s="204">
        <f t="shared" si="6"/>
        <v>44193.203081306121</v>
      </c>
      <c r="Z18" s="204">
        <f t="shared" si="6"/>
        <v>44193.203081306121</v>
      </c>
      <c r="AA18" s="204">
        <f t="shared" si="6"/>
        <v>44193.203081306121</v>
      </c>
      <c r="AB18" s="204">
        <f t="shared" si="6"/>
        <v>44193.203081306121</v>
      </c>
      <c r="AC18" s="204">
        <f t="shared" si="6"/>
        <v>44193.203081306121</v>
      </c>
      <c r="AD18" s="204">
        <f t="shared" si="6"/>
        <v>44193.203081306121</v>
      </c>
      <c r="AE18" s="204">
        <f t="shared" si="6"/>
        <v>44193.203081306121</v>
      </c>
      <c r="AF18" s="204">
        <f t="shared" si="6"/>
        <v>44193.203081306121</v>
      </c>
      <c r="AG18" s="204">
        <f t="shared" si="6"/>
        <v>44193.203081306121</v>
      </c>
      <c r="AH18" s="204">
        <f t="shared" si="6"/>
        <v>44193.203081306121</v>
      </c>
      <c r="AI18" s="204">
        <f t="shared" si="6"/>
        <v>44193.203081306121</v>
      </c>
      <c r="AJ18" s="204">
        <f t="shared" si="6"/>
        <v>44193.203081306121</v>
      </c>
      <c r="AK18" s="204">
        <f t="shared" si="6"/>
        <v>44193.203081306121</v>
      </c>
      <c r="AL18" s="204">
        <f t="shared" si="7"/>
        <v>44193.203081306121</v>
      </c>
      <c r="AM18" s="204">
        <f t="shared" si="7"/>
        <v>44193.203081306121</v>
      </c>
      <c r="AN18" s="204">
        <f t="shared" si="7"/>
        <v>44193.203081306121</v>
      </c>
      <c r="AO18" s="204">
        <f t="shared" si="7"/>
        <v>44193.203081306121</v>
      </c>
      <c r="AP18" s="204">
        <f t="shared" si="7"/>
        <v>44193.203081306121</v>
      </c>
      <c r="AQ18" s="204">
        <f t="shared" si="7"/>
        <v>44193.203081306121</v>
      </c>
      <c r="AR18" s="204">
        <f t="shared" si="7"/>
        <v>44193.203081306121</v>
      </c>
      <c r="AS18" s="204">
        <f t="shared" si="7"/>
        <v>44193.203081306121</v>
      </c>
      <c r="AT18" s="204">
        <f t="shared" si="7"/>
        <v>44193.203081306121</v>
      </c>
      <c r="AU18" s="204">
        <f t="shared" si="7"/>
        <v>44193.203081306121</v>
      </c>
      <c r="AV18" s="204">
        <f t="shared" si="7"/>
        <v>44193.203081306121</v>
      </c>
      <c r="AW18" s="204">
        <f t="shared" si="7"/>
        <v>44193.203081306121</v>
      </c>
      <c r="AX18" s="204">
        <f t="shared" si="8"/>
        <v>44193.203081306121</v>
      </c>
      <c r="AY18" s="204">
        <f t="shared" si="8"/>
        <v>44193.203081306121</v>
      </c>
      <c r="AZ18" s="204">
        <f t="shared" si="8"/>
        <v>44193.203081306121</v>
      </c>
      <c r="BA18" s="204">
        <f t="shared" si="8"/>
        <v>44193.203081306121</v>
      </c>
      <c r="BB18" s="204">
        <f t="shared" si="8"/>
        <v>44193.203081306121</v>
      </c>
      <c r="BC18" s="204">
        <f t="shared" si="8"/>
        <v>44193.203081306121</v>
      </c>
      <c r="BD18" s="204">
        <f t="shared" si="8"/>
        <v>44193.203081306121</v>
      </c>
      <c r="BE18" s="204">
        <f t="shared" si="8"/>
        <v>44193.203081306121</v>
      </c>
      <c r="BF18" s="204">
        <f t="shared" si="8"/>
        <v>44193.203081306121</v>
      </c>
      <c r="BG18" s="204">
        <f t="shared" si="8"/>
        <v>44193.203081306121</v>
      </c>
      <c r="BH18" s="204">
        <f t="shared" si="8"/>
        <v>44193.203081306121</v>
      </c>
      <c r="BI18" s="204">
        <f t="shared" si="8"/>
        <v>44193.203081306121</v>
      </c>
      <c r="BJ18" s="204">
        <f t="shared" si="8"/>
        <v>44193.203081306121</v>
      </c>
      <c r="BK18" s="204">
        <f t="shared" si="8"/>
        <v>44193.203081306121</v>
      </c>
      <c r="BL18" s="204">
        <f t="shared" ref="BL18:BZ18" si="13">IF(BL$2&lt;=($B$2+$C$2+$D$2),IF(BL$2&lt;=($B$2+$C$2),IF(BL$2&lt;=$B$2,$B18,$C18),$D18),$E18)</f>
        <v>44193.203081306121</v>
      </c>
      <c r="BM18" s="204">
        <f t="shared" si="13"/>
        <v>44193.203081306121</v>
      </c>
      <c r="BN18" s="204">
        <f t="shared" si="13"/>
        <v>44193.203081306121</v>
      </c>
      <c r="BO18" s="204">
        <f t="shared" si="13"/>
        <v>44193.203081306121</v>
      </c>
      <c r="BP18" s="204">
        <f t="shared" si="13"/>
        <v>44193.203081306121</v>
      </c>
      <c r="BQ18" s="204">
        <f t="shared" si="13"/>
        <v>44193.203081306121</v>
      </c>
      <c r="BR18" s="204">
        <f t="shared" si="13"/>
        <v>44193.203081306121</v>
      </c>
      <c r="BS18" s="204">
        <f t="shared" si="13"/>
        <v>44193.203081306121</v>
      </c>
      <c r="BT18" s="204">
        <f t="shared" si="13"/>
        <v>44193.203081306121</v>
      </c>
      <c r="BU18" s="204">
        <f t="shared" si="13"/>
        <v>44193.203081306121</v>
      </c>
      <c r="BV18" s="204">
        <f t="shared" si="13"/>
        <v>44193.203081306121</v>
      </c>
      <c r="BW18" s="204">
        <f t="shared" si="13"/>
        <v>44193.203081306121</v>
      </c>
      <c r="BX18" s="204">
        <f t="shared" si="13"/>
        <v>44193.203081306121</v>
      </c>
      <c r="BY18" s="204">
        <f t="shared" si="13"/>
        <v>44193.203081306121</v>
      </c>
      <c r="BZ18" s="204">
        <f t="shared" si="13"/>
        <v>44193.203081306128</v>
      </c>
      <c r="CA18" s="204">
        <f t="shared" si="10"/>
        <v>44193.203081306128</v>
      </c>
      <c r="CB18" s="204">
        <f t="shared" si="10"/>
        <v>44193.203081306128</v>
      </c>
      <c r="CC18" s="204">
        <f t="shared" si="9"/>
        <v>44193.203081306128</v>
      </c>
      <c r="CD18" s="204">
        <f t="shared" si="9"/>
        <v>44193.203081306128</v>
      </c>
      <c r="CE18" s="204">
        <f t="shared" si="9"/>
        <v>44193.203081306128</v>
      </c>
      <c r="CF18" s="204">
        <f t="shared" si="9"/>
        <v>44193.203081306128</v>
      </c>
      <c r="CG18" s="204">
        <f t="shared" si="9"/>
        <v>44193.203081306128</v>
      </c>
      <c r="CH18" s="204">
        <f t="shared" si="9"/>
        <v>44193.203081306128</v>
      </c>
      <c r="CI18" s="204">
        <f t="shared" si="9"/>
        <v>44193.203081306128</v>
      </c>
      <c r="CJ18" s="204">
        <f t="shared" si="9"/>
        <v>44193.203081306128</v>
      </c>
      <c r="CK18" s="204">
        <f t="shared" si="9"/>
        <v>44193.203081306128</v>
      </c>
      <c r="CL18" s="204">
        <f t="shared" si="9"/>
        <v>44193.203081306128</v>
      </c>
      <c r="CM18" s="204">
        <f t="shared" si="9"/>
        <v>44193.203081306128</v>
      </c>
      <c r="CN18" s="204">
        <f t="shared" si="9"/>
        <v>44193.203081306128</v>
      </c>
      <c r="CO18" s="204">
        <f t="shared" si="9"/>
        <v>44193.203081306128</v>
      </c>
      <c r="CP18" s="204">
        <f t="shared" si="9"/>
        <v>44193.203081306128</v>
      </c>
      <c r="CQ18" s="204">
        <f t="shared" si="9"/>
        <v>44193.203081306128</v>
      </c>
      <c r="CR18" s="204">
        <f t="shared" si="9"/>
        <v>44193.203081306121</v>
      </c>
      <c r="CS18" s="204">
        <f t="shared" si="11"/>
        <v>44193.203081306121</v>
      </c>
      <c r="CT18" s="204">
        <f t="shared" si="11"/>
        <v>44193.203081306121</v>
      </c>
      <c r="CU18" s="204">
        <f t="shared" si="11"/>
        <v>44193.203081306121</v>
      </c>
      <c r="CV18" s="204">
        <f t="shared" si="11"/>
        <v>44193.203081306121</v>
      </c>
      <c r="CW18" s="204">
        <f t="shared" si="11"/>
        <v>44193.203081306121</v>
      </c>
      <c r="CX18" s="204">
        <f t="shared" si="11"/>
        <v>44193.203081306121</v>
      </c>
      <c r="CY18" s="204">
        <f t="shared" si="11"/>
        <v>44193.203081306121</v>
      </c>
      <c r="CZ18" s="204">
        <f t="shared" si="11"/>
        <v>44193.203081306121</v>
      </c>
      <c r="DA18" s="204">
        <f t="shared" si="11"/>
        <v>44193.203081306121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33964.47872795596</v>
      </c>
      <c r="AE19" s="201">
        <f t="shared" si="14"/>
        <v>35051.374749737806</v>
      </c>
      <c r="AF19" s="201">
        <f t="shared" si="14"/>
        <v>36138.270771519652</v>
      </c>
      <c r="AG19" s="201">
        <f t="shared" si="14"/>
        <v>37225.166793301491</v>
      </c>
      <c r="AH19" s="201">
        <f t="shared" si="14"/>
        <v>38312.062815083336</v>
      </c>
      <c r="AI19" s="201">
        <f t="shared" si="14"/>
        <v>39398.958836865175</v>
      </c>
      <c r="AJ19" s="201">
        <f t="shared" si="14"/>
        <v>40485.854858647021</v>
      </c>
      <c r="AK19" s="201">
        <f t="shared" si="14"/>
        <v>41572.750880428866</v>
      </c>
      <c r="AL19" s="201">
        <f t="shared" si="14"/>
        <v>42659.646902210705</v>
      </c>
      <c r="AM19" s="201">
        <f t="shared" si="14"/>
        <v>43746.542923992551</v>
      </c>
      <c r="AN19" s="201">
        <f t="shared" si="14"/>
        <v>44833.438945774396</v>
      </c>
      <c r="AO19" s="201">
        <f t="shared" si="14"/>
        <v>45920.334967556235</v>
      </c>
      <c r="AP19" s="201">
        <f t="shared" si="14"/>
        <v>47007.230989338081</v>
      </c>
      <c r="AQ19" s="201">
        <f t="shared" si="14"/>
        <v>48094.127011119926</v>
      </c>
      <c r="AR19" s="201">
        <f t="shared" si="14"/>
        <v>49181.023032901765</v>
      </c>
      <c r="AS19" s="201">
        <f t="shared" si="14"/>
        <v>50267.919054683603</v>
      </c>
      <c r="AT19" s="201">
        <f t="shared" si="14"/>
        <v>51354.815076465457</v>
      </c>
      <c r="AU19" s="201">
        <f t="shared" si="14"/>
        <v>52441.711098247295</v>
      </c>
      <c r="AV19" s="201">
        <f t="shared" si="14"/>
        <v>53528.607120029134</v>
      </c>
      <c r="AW19" s="201">
        <f t="shared" si="14"/>
        <v>54615.503141810979</v>
      </c>
      <c r="AX19" s="201">
        <f t="shared" si="14"/>
        <v>55702.399163592825</v>
      </c>
      <c r="AY19" s="201">
        <f t="shared" si="14"/>
        <v>56789.295185374664</v>
      </c>
      <c r="AZ19" s="201">
        <f t="shared" si="14"/>
        <v>57876.191207156509</v>
      </c>
      <c r="BA19" s="201">
        <f t="shared" si="14"/>
        <v>58963.087228938355</v>
      </c>
      <c r="BB19" s="201">
        <f t="shared" si="14"/>
        <v>60049.983250720194</v>
      </c>
      <c r="BC19" s="201">
        <f t="shared" si="14"/>
        <v>61136.879272502039</v>
      </c>
      <c r="BD19" s="201">
        <f t="shared" si="14"/>
        <v>62223.775294283885</v>
      </c>
      <c r="BE19" s="201">
        <f t="shared" si="14"/>
        <v>63310.671316065724</v>
      </c>
      <c r="BF19" s="201">
        <f t="shared" si="14"/>
        <v>64397.567337847569</v>
      </c>
      <c r="BG19" s="201">
        <f t="shared" si="14"/>
        <v>65484.463359629415</v>
      </c>
      <c r="BH19" s="201">
        <f t="shared" si="14"/>
        <v>66571.359381411254</v>
      </c>
      <c r="BI19" s="201">
        <f t="shared" si="14"/>
        <v>67658.255403193092</v>
      </c>
      <c r="BJ19" s="201">
        <f t="shared" si="14"/>
        <v>68745.151424974931</v>
      </c>
      <c r="BK19" s="201">
        <f t="shared" si="14"/>
        <v>69832.047446756784</v>
      </c>
      <c r="BL19" s="201">
        <f t="shared" si="14"/>
        <v>70918.943468538637</v>
      </c>
      <c r="BM19" s="201">
        <f t="shared" si="14"/>
        <v>72005.839490320475</v>
      </c>
      <c r="BN19" s="201">
        <f t="shared" si="14"/>
        <v>73309.820076057629</v>
      </c>
      <c r="BO19" s="201">
        <f t="shared" si="14"/>
        <v>74830.885225750098</v>
      </c>
      <c r="BP19" s="201">
        <f t="shared" si="14"/>
        <v>76351.950375442568</v>
      </c>
      <c r="BQ19" s="201">
        <f t="shared" si="14"/>
        <v>77873.015525135037</v>
      </c>
      <c r="BR19" s="201">
        <f t="shared" si="14"/>
        <v>79394.080674827521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80915.14582451999</v>
      </c>
      <c r="BT19" s="201">
        <f t="shared" si="15"/>
        <v>82436.210974212459</v>
      </c>
      <c r="BU19" s="201">
        <f t="shared" si="15"/>
        <v>83957.276123904929</v>
      </c>
      <c r="BV19" s="201">
        <f t="shared" si="15"/>
        <v>85478.341273597398</v>
      </c>
      <c r="BW19" s="201">
        <f t="shared" si="15"/>
        <v>86999.406423289867</v>
      </c>
      <c r="BX19" s="201">
        <f t="shared" si="15"/>
        <v>88520.471572982351</v>
      </c>
      <c r="BY19" s="201">
        <f t="shared" si="15"/>
        <v>90041.53672267482</v>
      </c>
      <c r="BZ19" s="201">
        <f t="shared" si="15"/>
        <v>91562.60187236729</v>
      </c>
      <c r="CA19" s="201">
        <f t="shared" si="15"/>
        <v>93083.667022059759</v>
      </c>
      <c r="CB19" s="201">
        <f t="shared" si="15"/>
        <v>94604.732171752228</v>
      </c>
      <c r="CC19" s="201">
        <f t="shared" si="15"/>
        <v>96125.797321444697</v>
      </c>
      <c r="CD19" s="201">
        <f t="shared" si="15"/>
        <v>97646.862471137167</v>
      </c>
      <c r="CE19" s="201">
        <f t="shared" si="15"/>
        <v>99167.927620829636</v>
      </c>
      <c r="CF19" s="201">
        <f t="shared" si="15"/>
        <v>100688.99277052211</v>
      </c>
      <c r="CG19" s="201">
        <f t="shared" si="15"/>
        <v>102210.05792021459</v>
      </c>
      <c r="CH19" s="201">
        <f t="shared" si="15"/>
        <v>103731.12306990706</v>
      </c>
      <c r="CI19" s="201">
        <f t="shared" si="15"/>
        <v>105252.18821959953</v>
      </c>
      <c r="CJ19" s="201">
        <f t="shared" si="15"/>
        <v>116859.32669252442</v>
      </c>
      <c r="CK19" s="201">
        <f t="shared" si="15"/>
        <v>128466.46516544932</v>
      </c>
      <c r="CL19" s="201">
        <f t="shared" si="15"/>
        <v>140073.60363837422</v>
      </c>
      <c r="CM19" s="201">
        <f t="shared" si="15"/>
        <v>151680.7421112991</v>
      </c>
      <c r="CN19" s="201">
        <f t="shared" si="15"/>
        <v>163287.88058422401</v>
      </c>
      <c r="CO19" s="201">
        <f t="shared" si="15"/>
        <v>174895.01905714889</v>
      </c>
      <c r="CP19" s="201">
        <f t="shared" si="15"/>
        <v>186502.15753007377</v>
      </c>
      <c r="CQ19" s="201">
        <f t="shared" si="15"/>
        <v>198109.29600299869</v>
      </c>
      <c r="CR19" s="201">
        <f t="shared" si="15"/>
        <v>209716.4344759236</v>
      </c>
      <c r="CS19" s="201">
        <f t="shared" si="15"/>
        <v>221323.57294884848</v>
      </c>
      <c r="CT19" s="201">
        <f t="shared" si="15"/>
        <v>232930.71142177336</v>
      </c>
      <c r="CU19" s="201">
        <f t="shared" si="15"/>
        <v>244537.84989469824</v>
      </c>
      <c r="CV19" s="201">
        <f t="shared" si="15"/>
        <v>256144.98836762318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1561.4803991998731</v>
      </c>
      <c r="C25" s="203">
        <f>Income!C72</f>
        <v>3225.5569470389132</v>
      </c>
      <c r="D25" s="203">
        <f>Income!D72</f>
        <v>3774.0657544955047</v>
      </c>
      <c r="E25" s="203">
        <f>Income!E72</f>
        <v>2465.3169530428881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1561.4803991998731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1561.4803991998731</v>
      </c>
      <c r="H25" s="210">
        <f t="shared" si="16"/>
        <v>1561.4803991998731</v>
      </c>
      <c r="I25" s="210">
        <f t="shared" si="16"/>
        <v>1561.4803991998731</v>
      </c>
      <c r="J25" s="210">
        <f t="shared" si="16"/>
        <v>1561.4803991998731</v>
      </c>
      <c r="K25" s="210">
        <f t="shared" si="16"/>
        <v>1561.4803991998731</v>
      </c>
      <c r="L25" s="210">
        <f t="shared" si="16"/>
        <v>1561.4803991998731</v>
      </c>
      <c r="M25" s="210">
        <f t="shared" si="16"/>
        <v>1561.4803991998731</v>
      </c>
      <c r="N25" s="210">
        <f t="shared" si="16"/>
        <v>1561.4803991998731</v>
      </c>
      <c r="O25" s="210">
        <f t="shared" si="16"/>
        <v>1561.4803991998731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1561.4803991998731</v>
      </c>
      <c r="Q25" s="210">
        <f t="shared" si="17"/>
        <v>1561.4803991998731</v>
      </c>
      <c r="R25" s="210">
        <f t="shared" si="17"/>
        <v>1561.4803991998731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1561.4803991998731</v>
      </c>
      <c r="T25" s="210">
        <f t="shared" si="17"/>
        <v>1561.4803991998731</v>
      </c>
      <c r="U25" s="210">
        <f t="shared" si="17"/>
        <v>1561.4803991998731</v>
      </c>
      <c r="V25" s="210">
        <f t="shared" si="17"/>
        <v>1561.4803991998731</v>
      </c>
      <c r="W25" s="210">
        <f t="shared" si="17"/>
        <v>1561.4803991998731</v>
      </c>
      <c r="X25" s="210">
        <f t="shared" si="17"/>
        <v>1561.4803991998731</v>
      </c>
      <c r="Y25" s="210">
        <f t="shared" si="17"/>
        <v>1561.4803991998731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1561.4803991998731</v>
      </c>
      <c r="AA25" s="210">
        <f t="shared" si="18"/>
        <v>1561.4803991998731</v>
      </c>
      <c r="AB25" s="210">
        <f t="shared" si="18"/>
        <v>1561.4803991998731</v>
      </c>
      <c r="AC25" s="210">
        <f t="shared" si="18"/>
        <v>1561.4803991998731</v>
      </c>
      <c r="AD25" s="210">
        <f t="shared" si="18"/>
        <v>1584.5925734754153</v>
      </c>
      <c r="AE25" s="210">
        <f t="shared" si="18"/>
        <v>1630.8169220264997</v>
      </c>
      <c r="AF25" s="210">
        <f t="shared" si="18"/>
        <v>1677.0412705775841</v>
      </c>
      <c r="AG25" s="210">
        <f t="shared" si="18"/>
        <v>1723.2656191286687</v>
      </c>
      <c r="AH25" s="210">
        <f t="shared" si="18"/>
        <v>1769.4899676797531</v>
      </c>
      <c r="AI25" s="210">
        <f t="shared" si="18"/>
        <v>1815.7143162308375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1861.9386647819219</v>
      </c>
      <c r="AK25" s="210">
        <f t="shared" si="19"/>
        <v>1908.1630133330063</v>
      </c>
      <c r="AL25" s="210">
        <f t="shared" si="19"/>
        <v>1954.3873618840908</v>
      </c>
      <c r="AM25" s="210">
        <f t="shared" si="19"/>
        <v>2000.6117104351754</v>
      </c>
      <c r="AN25" s="210">
        <f t="shared" si="19"/>
        <v>2046.8360589862598</v>
      </c>
      <c r="AO25" s="210">
        <f t="shared" si="19"/>
        <v>2093.060407537344</v>
      </c>
      <c r="AP25" s="210">
        <f t="shared" si="19"/>
        <v>2139.2847560884284</v>
      </c>
      <c r="AQ25" s="210">
        <f t="shared" si="19"/>
        <v>2185.5091046395132</v>
      </c>
      <c r="AR25" s="210">
        <f t="shared" si="19"/>
        <v>2231.7334531905976</v>
      </c>
      <c r="AS25" s="210">
        <f t="shared" si="19"/>
        <v>2277.957801741682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2324.1821502927664</v>
      </c>
      <c r="AU25" s="210">
        <f t="shared" si="20"/>
        <v>2370.4064988438508</v>
      </c>
      <c r="AV25" s="210">
        <f t="shared" si="20"/>
        <v>2416.6308473949352</v>
      </c>
      <c r="AW25" s="210">
        <f t="shared" si="20"/>
        <v>2462.8551959460201</v>
      </c>
      <c r="AX25" s="210">
        <f t="shared" si="20"/>
        <v>2509.0795444971041</v>
      </c>
      <c r="AY25" s="210">
        <f t="shared" si="20"/>
        <v>2555.3038930481889</v>
      </c>
      <c r="AZ25" s="210">
        <f t="shared" si="20"/>
        <v>2601.5282415992733</v>
      </c>
      <c r="BA25" s="210">
        <f t="shared" si="20"/>
        <v>2647.7525901503577</v>
      </c>
      <c r="BB25" s="210">
        <f t="shared" si="20"/>
        <v>2693.9769387014421</v>
      </c>
      <c r="BC25" s="210">
        <f t="shared" si="20"/>
        <v>2740.2012872525265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2786.4256358036109</v>
      </c>
      <c r="BE25" s="210">
        <f t="shared" si="21"/>
        <v>2832.6499843546953</v>
      </c>
      <c r="BF25" s="210">
        <f t="shared" si="21"/>
        <v>2878.8743329057797</v>
      </c>
      <c r="BG25" s="210">
        <f t="shared" si="21"/>
        <v>2925.0986814568641</v>
      </c>
      <c r="BH25" s="210">
        <f t="shared" si="21"/>
        <v>2971.3230300079485</v>
      </c>
      <c r="BI25" s="210">
        <f t="shared" si="21"/>
        <v>3017.5473785590329</v>
      </c>
      <c r="BJ25" s="210">
        <f t="shared" si="21"/>
        <v>3063.7717271101174</v>
      </c>
      <c r="BK25" s="210">
        <f t="shared" si="21"/>
        <v>3109.9960756612018</v>
      </c>
      <c r="BL25" s="210">
        <f t="shared" si="21"/>
        <v>3156.2204242122866</v>
      </c>
      <c r="BM25" s="210">
        <f t="shared" si="21"/>
        <v>3202.444772763371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3238.3129658169737</v>
      </c>
      <c r="BO25" s="210">
        <f t="shared" si="22"/>
        <v>3263.8250033730942</v>
      </c>
      <c r="BP25" s="210">
        <f t="shared" si="22"/>
        <v>3289.3370409292147</v>
      </c>
      <c r="BQ25" s="210">
        <f t="shared" si="22"/>
        <v>3314.8490784853352</v>
      </c>
      <c r="BR25" s="210">
        <f t="shared" si="22"/>
        <v>3340.3611160414557</v>
      </c>
      <c r="BS25" s="210">
        <f t="shared" si="22"/>
        <v>3365.8731535975762</v>
      </c>
      <c r="BT25" s="210">
        <f t="shared" si="22"/>
        <v>3391.3851911536967</v>
      </c>
      <c r="BU25" s="210">
        <f t="shared" si="22"/>
        <v>3416.8972287098172</v>
      </c>
      <c r="BV25" s="210">
        <f t="shared" si="22"/>
        <v>3442.4092662659377</v>
      </c>
      <c r="BW25" s="210">
        <f t="shared" si="22"/>
        <v>3467.9213038220582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3493.4333413781787</v>
      </c>
      <c r="BY25" s="210">
        <f t="shared" si="23"/>
        <v>3518.9453789342992</v>
      </c>
      <c r="BZ25" s="210">
        <f t="shared" si="23"/>
        <v>3544.4574164904197</v>
      </c>
      <c r="CA25" s="210">
        <f t="shared" si="23"/>
        <v>3569.9694540465402</v>
      </c>
      <c r="CB25" s="210">
        <f t="shared" si="23"/>
        <v>3595.4814916026608</v>
      </c>
      <c r="CC25" s="210">
        <f t="shared" si="23"/>
        <v>3620.9935291587817</v>
      </c>
      <c r="CD25" s="210">
        <f t="shared" si="23"/>
        <v>3646.5055667149022</v>
      </c>
      <c r="CE25" s="210">
        <f t="shared" si="23"/>
        <v>3672.0176042710227</v>
      </c>
      <c r="CF25" s="210">
        <f t="shared" si="23"/>
        <v>3697.5296418271432</v>
      </c>
      <c r="CG25" s="210">
        <f t="shared" si="23"/>
        <v>3723.0416793832637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3748.5537169393842</v>
      </c>
      <c r="CI25" s="210">
        <f t="shared" si="24"/>
        <v>3774.0657544955047</v>
      </c>
      <c r="CJ25" s="210">
        <f t="shared" si="24"/>
        <v>3680.5836972488892</v>
      </c>
      <c r="CK25" s="210">
        <f t="shared" si="24"/>
        <v>3587.1016400022736</v>
      </c>
      <c r="CL25" s="210">
        <f t="shared" si="24"/>
        <v>3493.6195827556585</v>
      </c>
      <c r="CM25" s="210">
        <f t="shared" si="24"/>
        <v>3400.1375255090429</v>
      </c>
      <c r="CN25" s="210">
        <f t="shared" si="24"/>
        <v>3306.6554682624273</v>
      </c>
      <c r="CO25" s="210">
        <f t="shared" si="24"/>
        <v>3213.1734110158118</v>
      </c>
      <c r="CP25" s="210">
        <f t="shared" si="24"/>
        <v>3119.6913537691962</v>
      </c>
      <c r="CQ25" s="210">
        <f t="shared" si="24"/>
        <v>3026.2092965225811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2932.7272392759655</v>
      </c>
      <c r="CS25" s="210">
        <f t="shared" si="25"/>
        <v>2839.24518202935</v>
      </c>
      <c r="CT25" s="210">
        <f t="shared" si="25"/>
        <v>2745.7631247827348</v>
      </c>
      <c r="CU25" s="210">
        <f t="shared" si="25"/>
        <v>2652.2810675361188</v>
      </c>
      <c r="CV25" s="210">
        <f t="shared" si="25"/>
        <v>2558.7990102895037</v>
      </c>
      <c r="CW25" s="210">
        <f t="shared" si="25"/>
        <v>2465.3169530428881</v>
      </c>
      <c r="CX25" s="210">
        <f t="shared" si="25"/>
        <v>2465.3169530428881</v>
      </c>
      <c r="CY25" s="210">
        <f t="shared" si="25"/>
        <v>2465.3169530428881</v>
      </c>
      <c r="CZ25" s="210">
        <f t="shared" si="25"/>
        <v>2465.3169530428881</v>
      </c>
      <c r="DA25" s="210">
        <f t="shared" si="25"/>
        <v>2465.3169530428881</v>
      </c>
    </row>
    <row r="26" spans="1:105">
      <c r="A26" s="201" t="str">
        <f>Income!A73</f>
        <v>Own crops sold</v>
      </c>
      <c r="B26" s="203">
        <f>Income!B73</f>
        <v>1137.9999999999998</v>
      </c>
      <c r="C26" s="203">
        <f>Income!C73</f>
        <v>2675.0000000000005</v>
      </c>
      <c r="D26" s="203">
        <f>Income!D73</f>
        <v>5374.9999999999991</v>
      </c>
      <c r="E26" s="203">
        <f>Income!E73</f>
        <v>13571.428571428569</v>
      </c>
      <c r="F26" s="210">
        <f t="shared" si="16"/>
        <v>1137.9999999999998</v>
      </c>
      <c r="G26" s="210">
        <f t="shared" si="16"/>
        <v>1137.9999999999998</v>
      </c>
      <c r="H26" s="210">
        <f t="shared" si="16"/>
        <v>1137.9999999999998</v>
      </c>
      <c r="I26" s="210">
        <f t="shared" si="16"/>
        <v>1137.9999999999998</v>
      </c>
      <c r="J26" s="210">
        <f t="shared" si="16"/>
        <v>1137.9999999999998</v>
      </c>
      <c r="K26" s="210">
        <f t="shared" si="16"/>
        <v>1137.9999999999998</v>
      </c>
      <c r="L26" s="210">
        <f t="shared" si="16"/>
        <v>1137.9999999999998</v>
      </c>
      <c r="M26" s="210">
        <f t="shared" si="16"/>
        <v>1137.9999999999998</v>
      </c>
      <c r="N26" s="210">
        <f t="shared" si="16"/>
        <v>1137.9999999999998</v>
      </c>
      <c r="O26" s="210">
        <f t="shared" si="16"/>
        <v>1137.9999999999998</v>
      </c>
      <c r="P26" s="210">
        <f t="shared" si="17"/>
        <v>1137.9999999999998</v>
      </c>
      <c r="Q26" s="210">
        <f t="shared" si="17"/>
        <v>1137.9999999999998</v>
      </c>
      <c r="R26" s="210">
        <f t="shared" si="17"/>
        <v>1137.9999999999998</v>
      </c>
      <c r="S26" s="210">
        <f t="shared" si="17"/>
        <v>1137.9999999999998</v>
      </c>
      <c r="T26" s="210">
        <f t="shared" si="17"/>
        <v>1137.9999999999998</v>
      </c>
      <c r="U26" s="210">
        <f t="shared" si="17"/>
        <v>1137.9999999999998</v>
      </c>
      <c r="V26" s="210">
        <f t="shared" si="17"/>
        <v>1137.9999999999998</v>
      </c>
      <c r="W26" s="210">
        <f t="shared" si="17"/>
        <v>1137.9999999999998</v>
      </c>
      <c r="X26" s="210">
        <f t="shared" si="17"/>
        <v>1137.9999999999998</v>
      </c>
      <c r="Y26" s="210">
        <f t="shared" si="17"/>
        <v>1137.9999999999998</v>
      </c>
      <c r="Z26" s="210">
        <f t="shared" si="18"/>
        <v>1137.9999999999998</v>
      </c>
      <c r="AA26" s="210">
        <f t="shared" si="18"/>
        <v>1137.9999999999998</v>
      </c>
      <c r="AB26" s="210">
        <f t="shared" si="18"/>
        <v>1137.9999999999998</v>
      </c>
      <c r="AC26" s="210">
        <f t="shared" si="18"/>
        <v>1137.9999999999998</v>
      </c>
      <c r="AD26" s="210">
        <f t="shared" si="18"/>
        <v>1159.3472222222219</v>
      </c>
      <c r="AE26" s="210">
        <f t="shared" si="18"/>
        <v>1202.0416666666665</v>
      </c>
      <c r="AF26" s="210">
        <f t="shared" si="18"/>
        <v>1244.7361111111109</v>
      </c>
      <c r="AG26" s="210">
        <f t="shared" si="18"/>
        <v>1287.4305555555554</v>
      </c>
      <c r="AH26" s="210">
        <f t="shared" si="18"/>
        <v>1330.1249999999998</v>
      </c>
      <c r="AI26" s="210">
        <f t="shared" si="18"/>
        <v>1372.8194444444443</v>
      </c>
      <c r="AJ26" s="210">
        <f t="shared" si="19"/>
        <v>1415.5138888888887</v>
      </c>
      <c r="AK26" s="210">
        <f t="shared" si="19"/>
        <v>1458.2083333333333</v>
      </c>
      <c r="AL26" s="210">
        <f t="shared" si="19"/>
        <v>1500.9027777777778</v>
      </c>
      <c r="AM26" s="210">
        <f t="shared" si="19"/>
        <v>1543.5972222222222</v>
      </c>
      <c r="AN26" s="210">
        <f t="shared" si="19"/>
        <v>1586.2916666666665</v>
      </c>
      <c r="AO26" s="210">
        <f t="shared" si="19"/>
        <v>1628.9861111111111</v>
      </c>
      <c r="AP26" s="210">
        <f t="shared" si="19"/>
        <v>1671.6805555555557</v>
      </c>
      <c r="AQ26" s="210">
        <f t="shared" si="19"/>
        <v>1714.375</v>
      </c>
      <c r="AR26" s="210">
        <f t="shared" si="19"/>
        <v>1757.0694444444446</v>
      </c>
      <c r="AS26" s="210">
        <f t="shared" si="19"/>
        <v>1799.7638888888889</v>
      </c>
      <c r="AT26" s="210">
        <f t="shared" si="20"/>
        <v>1842.4583333333335</v>
      </c>
      <c r="AU26" s="210">
        <f t="shared" si="20"/>
        <v>1885.1527777777778</v>
      </c>
      <c r="AV26" s="210">
        <f t="shared" si="20"/>
        <v>1927.8472222222222</v>
      </c>
      <c r="AW26" s="210">
        <f t="shared" si="20"/>
        <v>1970.541666666667</v>
      </c>
      <c r="AX26" s="210">
        <f t="shared" si="20"/>
        <v>2013.2361111111113</v>
      </c>
      <c r="AY26" s="210">
        <f t="shared" si="20"/>
        <v>2055.9305555555557</v>
      </c>
      <c r="AZ26" s="210">
        <f t="shared" si="20"/>
        <v>2098.625</v>
      </c>
      <c r="BA26" s="210">
        <f t="shared" si="20"/>
        <v>2141.3194444444443</v>
      </c>
      <c r="BB26" s="210">
        <f t="shared" si="20"/>
        <v>2184.0138888888891</v>
      </c>
      <c r="BC26" s="210">
        <f t="shared" si="20"/>
        <v>2226.7083333333335</v>
      </c>
      <c r="BD26" s="210">
        <f t="shared" si="21"/>
        <v>2269.4027777777783</v>
      </c>
      <c r="BE26" s="210">
        <f t="shared" si="21"/>
        <v>2312.0972222222226</v>
      </c>
      <c r="BF26" s="210">
        <f t="shared" si="21"/>
        <v>2354.791666666667</v>
      </c>
      <c r="BG26" s="210">
        <f t="shared" si="21"/>
        <v>2397.4861111111113</v>
      </c>
      <c r="BH26" s="210">
        <f t="shared" si="21"/>
        <v>2440.1805555555557</v>
      </c>
      <c r="BI26" s="210">
        <f t="shared" si="21"/>
        <v>2482.8750000000005</v>
      </c>
      <c r="BJ26" s="210">
        <f t="shared" si="21"/>
        <v>2525.5694444444448</v>
      </c>
      <c r="BK26" s="210">
        <f t="shared" si="21"/>
        <v>2568.2638888888896</v>
      </c>
      <c r="BL26" s="210">
        <f t="shared" si="21"/>
        <v>2610.9583333333339</v>
      </c>
      <c r="BM26" s="210">
        <f t="shared" si="21"/>
        <v>2653.6527777777783</v>
      </c>
      <c r="BN26" s="210">
        <f t="shared" si="22"/>
        <v>2737.7906976744189</v>
      </c>
      <c r="BO26" s="210">
        <f t="shared" si="22"/>
        <v>2863.3720930232562</v>
      </c>
      <c r="BP26" s="210">
        <f t="shared" si="22"/>
        <v>2988.9534883720935</v>
      </c>
      <c r="BQ26" s="210">
        <f t="shared" si="22"/>
        <v>3114.5348837209303</v>
      </c>
      <c r="BR26" s="210">
        <f t="shared" si="22"/>
        <v>3240.1162790697676</v>
      </c>
      <c r="BS26" s="210">
        <f t="shared" si="22"/>
        <v>3365.6976744186049</v>
      </c>
      <c r="BT26" s="210">
        <f t="shared" si="22"/>
        <v>3491.2790697674418</v>
      </c>
      <c r="BU26" s="210">
        <f t="shared" si="22"/>
        <v>3616.8604651162791</v>
      </c>
      <c r="BV26" s="210">
        <f t="shared" si="22"/>
        <v>3742.4418604651164</v>
      </c>
      <c r="BW26" s="210">
        <f t="shared" si="22"/>
        <v>3868.0232558139533</v>
      </c>
      <c r="BX26" s="210">
        <f t="shared" si="23"/>
        <v>3993.6046511627906</v>
      </c>
      <c r="BY26" s="210">
        <f t="shared" si="23"/>
        <v>4119.1860465116279</v>
      </c>
      <c r="BZ26" s="210">
        <f t="shared" si="23"/>
        <v>4244.7674418604647</v>
      </c>
      <c r="CA26" s="210">
        <f t="shared" si="23"/>
        <v>4370.3488372093016</v>
      </c>
      <c r="CB26" s="210">
        <f t="shared" si="23"/>
        <v>4495.9302325581393</v>
      </c>
      <c r="CC26" s="210">
        <f t="shared" si="23"/>
        <v>4621.5116279069762</v>
      </c>
      <c r="CD26" s="210">
        <f t="shared" si="23"/>
        <v>4747.093023255813</v>
      </c>
      <c r="CE26" s="210">
        <f t="shared" si="23"/>
        <v>4872.6744186046508</v>
      </c>
      <c r="CF26" s="210">
        <f t="shared" si="23"/>
        <v>4998.2558139534876</v>
      </c>
      <c r="CG26" s="210">
        <f t="shared" si="23"/>
        <v>5123.8372093023245</v>
      </c>
      <c r="CH26" s="210">
        <f t="shared" si="24"/>
        <v>5249.4186046511622</v>
      </c>
      <c r="CI26" s="210">
        <f t="shared" si="24"/>
        <v>5374.9999999999991</v>
      </c>
      <c r="CJ26" s="210">
        <f t="shared" si="24"/>
        <v>5960.459183673468</v>
      </c>
      <c r="CK26" s="210">
        <f t="shared" si="24"/>
        <v>6545.9183673469379</v>
      </c>
      <c r="CL26" s="210">
        <f t="shared" si="24"/>
        <v>7131.3775510204068</v>
      </c>
      <c r="CM26" s="210">
        <f t="shared" si="24"/>
        <v>7716.8367346938758</v>
      </c>
      <c r="CN26" s="210">
        <f t="shared" si="24"/>
        <v>8302.2959183673447</v>
      </c>
      <c r="CO26" s="210">
        <f t="shared" si="24"/>
        <v>8887.7551020408137</v>
      </c>
      <c r="CP26" s="210">
        <f t="shared" si="24"/>
        <v>9473.2142857142826</v>
      </c>
      <c r="CQ26" s="210">
        <f t="shared" si="24"/>
        <v>10058.673469387752</v>
      </c>
      <c r="CR26" s="210">
        <f t="shared" si="25"/>
        <v>10644.13265306122</v>
      </c>
      <c r="CS26" s="210">
        <f t="shared" si="25"/>
        <v>11229.591836734689</v>
      </c>
      <c r="CT26" s="210">
        <f t="shared" si="25"/>
        <v>11815.05102040816</v>
      </c>
      <c r="CU26" s="210">
        <f t="shared" si="25"/>
        <v>12400.510204081629</v>
      </c>
      <c r="CV26" s="210">
        <f t="shared" si="25"/>
        <v>12985.969387755098</v>
      </c>
      <c r="CW26" s="210">
        <f t="shared" si="25"/>
        <v>13571.428571428569</v>
      </c>
      <c r="CX26" s="210">
        <f t="shared" si="25"/>
        <v>13571.428571428569</v>
      </c>
      <c r="CY26" s="210">
        <f t="shared" si="25"/>
        <v>13571.428571428569</v>
      </c>
      <c r="CZ26" s="210">
        <f t="shared" si="25"/>
        <v>13571.428571428569</v>
      </c>
      <c r="DA26" s="210">
        <f t="shared" si="25"/>
        <v>13571.428571428569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182.03845140900708</v>
      </c>
      <c r="D27" s="203">
        <f>Income!D74</f>
        <v>409.90255464840658</v>
      </c>
      <c r="E27" s="203">
        <f>Income!E74</f>
        <v>1692.5241732194586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2.5283118251250984</v>
      </c>
      <c r="AE27" s="210">
        <f t="shared" si="18"/>
        <v>7.5849354753752953</v>
      </c>
      <c r="AF27" s="210">
        <f t="shared" si="18"/>
        <v>12.641559125625491</v>
      </c>
      <c r="AG27" s="210">
        <f t="shared" si="18"/>
        <v>17.698182775875686</v>
      </c>
      <c r="AH27" s="210">
        <f t="shared" si="18"/>
        <v>22.754806426125885</v>
      </c>
      <c r="AI27" s="210">
        <f t="shared" si="18"/>
        <v>27.811430076376084</v>
      </c>
      <c r="AJ27" s="210">
        <f t="shared" si="19"/>
        <v>32.868053726626279</v>
      </c>
      <c r="AK27" s="210">
        <f t="shared" si="19"/>
        <v>37.924677376876474</v>
      </c>
      <c r="AL27" s="210">
        <f t="shared" si="19"/>
        <v>42.981301027126669</v>
      </c>
      <c r="AM27" s="210">
        <f t="shared" si="19"/>
        <v>48.037924677376871</v>
      </c>
      <c r="AN27" s="210">
        <f t="shared" si="19"/>
        <v>53.094548327627066</v>
      </c>
      <c r="AO27" s="210">
        <f t="shared" si="19"/>
        <v>58.151171977877262</v>
      </c>
      <c r="AP27" s="210">
        <f t="shared" si="19"/>
        <v>63.207795628127457</v>
      </c>
      <c r="AQ27" s="210">
        <f t="shared" si="19"/>
        <v>68.264419278377659</v>
      </c>
      <c r="AR27" s="210">
        <f t="shared" si="19"/>
        <v>73.321042928627847</v>
      </c>
      <c r="AS27" s="210">
        <f t="shared" si="19"/>
        <v>78.377666578878049</v>
      </c>
      <c r="AT27" s="210">
        <f t="shared" si="20"/>
        <v>83.434290229128251</v>
      </c>
      <c r="AU27" s="210">
        <f t="shared" si="20"/>
        <v>88.490913879378439</v>
      </c>
      <c r="AV27" s="210">
        <f t="shared" si="20"/>
        <v>93.547537529628642</v>
      </c>
      <c r="AW27" s="210">
        <f t="shared" si="20"/>
        <v>98.604161179878844</v>
      </c>
      <c r="AX27" s="210">
        <f t="shared" si="20"/>
        <v>103.66078483012903</v>
      </c>
      <c r="AY27" s="210">
        <f t="shared" si="20"/>
        <v>108.71740848037922</v>
      </c>
      <c r="AZ27" s="210">
        <f t="shared" si="20"/>
        <v>113.77403213062944</v>
      </c>
      <c r="BA27" s="210">
        <f t="shared" si="20"/>
        <v>118.83065578087962</v>
      </c>
      <c r="BB27" s="210">
        <f t="shared" si="20"/>
        <v>123.88727943112983</v>
      </c>
      <c r="BC27" s="210">
        <f t="shared" si="20"/>
        <v>128.94390308138</v>
      </c>
      <c r="BD27" s="210">
        <f t="shared" si="21"/>
        <v>134.0005267316302</v>
      </c>
      <c r="BE27" s="210">
        <f t="shared" si="21"/>
        <v>139.05715038188043</v>
      </c>
      <c r="BF27" s="210">
        <f t="shared" si="21"/>
        <v>144.11377403213061</v>
      </c>
      <c r="BG27" s="210">
        <f t="shared" si="21"/>
        <v>149.17039768238081</v>
      </c>
      <c r="BH27" s="210">
        <f t="shared" si="21"/>
        <v>154.22702133263101</v>
      </c>
      <c r="BI27" s="210">
        <f t="shared" si="21"/>
        <v>159.28364498288119</v>
      </c>
      <c r="BJ27" s="210">
        <f t="shared" si="21"/>
        <v>164.34026863313139</v>
      </c>
      <c r="BK27" s="210">
        <f t="shared" si="21"/>
        <v>169.39689228338159</v>
      </c>
      <c r="BL27" s="210">
        <f t="shared" si="21"/>
        <v>174.45351593363179</v>
      </c>
      <c r="BM27" s="210">
        <f t="shared" si="21"/>
        <v>179.51013958388199</v>
      </c>
      <c r="BN27" s="210">
        <f t="shared" si="22"/>
        <v>187.33761660062103</v>
      </c>
      <c r="BO27" s="210">
        <f t="shared" si="22"/>
        <v>197.93594698384891</v>
      </c>
      <c r="BP27" s="210">
        <f t="shared" si="22"/>
        <v>208.53427736707678</v>
      </c>
      <c r="BQ27" s="210">
        <f t="shared" si="22"/>
        <v>219.13260775030466</v>
      </c>
      <c r="BR27" s="210">
        <f t="shared" si="22"/>
        <v>229.73093813353256</v>
      </c>
      <c r="BS27" s="210">
        <f t="shared" si="22"/>
        <v>240.32926851676044</v>
      </c>
      <c r="BT27" s="210">
        <f t="shared" si="22"/>
        <v>250.92759889998831</v>
      </c>
      <c r="BU27" s="210">
        <f t="shared" si="22"/>
        <v>261.52592928321621</v>
      </c>
      <c r="BV27" s="210">
        <f t="shared" si="22"/>
        <v>272.12425966644412</v>
      </c>
      <c r="BW27" s="210">
        <f t="shared" si="22"/>
        <v>282.72259004967196</v>
      </c>
      <c r="BX27" s="210">
        <f t="shared" si="23"/>
        <v>293.32092043289987</v>
      </c>
      <c r="BY27" s="210">
        <f t="shared" si="23"/>
        <v>303.91925081612771</v>
      </c>
      <c r="BZ27" s="210">
        <f t="shared" si="23"/>
        <v>314.51758119935562</v>
      </c>
      <c r="CA27" s="210">
        <f t="shared" si="23"/>
        <v>325.11591158258352</v>
      </c>
      <c r="CB27" s="210">
        <f t="shared" si="23"/>
        <v>335.71424196581142</v>
      </c>
      <c r="CC27" s="210">
        <f t="shared" si="23"/>
        <v>346.31257234903927</v>
      </c>
      <c r="CD27" s="210">
        <f t="shared" si="23"/>
        <v>356.91090273226717</v>
      </c>
      <c r="CE27" s="210">
        <f t="shared" si="23"/>
        <v>367.50923311549502</v>
      </c>
      <c r="CF27" s="210">
        <f t="shared" si="23"/>
        <v>378.10756349872293</v>
      </c>
      <c r="CG27" s="210">
        <f t="shared" si="23"/>
        <v>388.70589388195083</v>
      </c>
      <c r="CH27" s="210">
        <f t="shared" si="24"/>
        <v>399.30422426517868</v>
      </c>
      <c r="CI27" s="210">
        <f t="shared" si="24"/>
        <v>409.90255464840658</v>
      </c>
      <c r="CJ27" s="210">
        <f t="shared" si="24"/>
        <v>501.51838454633889</v>
      </c>
      <c r="CK27" s="210">
        <f t="shared" si="24"/>
        <v>593.13421444427115</v>
      </c>
      <c r="CL27" s="210">
        <f t="shared" si="24"/>
        <v>684.75004434220341</v>
      </c>
      <c r="CM27" s="210">
        <f t="shared" si="24"/>
        <v>776.36587424013578</v>
      </c>
      <c r="CN27" s="210">
        <f t="shared" si="24"/>
        <v>867.98170413806804</v>
      </c>
      <c r="CO27" s="210">
        <f t="shared" si="24"/>
        <v>959.5975340360003</v>
      </c>
      <c r="CP27" s="210">
        <f t="shared" si="24"/>
        <v>1051.2133639339327</v>
      </c>
      <c r="CQ27" s="210">
        <f t="shared" si="24"/>
        <v>1142.8291938318648</v>
      </c>
      <c r="CR27" s="210">
        <f t="shared" si="25"/>
        <v>1234.4450237297972</v>
      </c>
      <c r="CS27" s="210">
        <f t="shared" si="25"/>
        <v>1326.0608536277296</v>
      </c>
      <c r="CT27" s="210">
        <f t="shared" si="25"/>
        <v>1417.6766835256617</v>
      </c>
      <c r="CU27" s="210">
        <f t="shared" si="25"/>
        <v>1509.2925134235941</v>
      </c>
      <c r="CV27" s="210">
        <f t="shared" si="25"/>
        <v>1600.9083433215262</v>
      </c>
      <c r="CW27" s="210">
        <f t="shared" si="25"/>
        <v>1692.5241732194586</v>
      </c>
      <c r="CX27" s="210">
        <f t="shared" si="25"/>
        <v>1692.5241732194586</v>
      </c>
      <c r="CY27" s="210">
        <f t="shared" si="25"/>
        <v>1692.5241732194586</v>
      </c>
      <c r="CZ27" s="210">
        <f t="shared" si="25"/>
        <v>1692.5241732194586</v>
      </c>
      <c r="DA27" s="210">
        <f t="shared" si="25"/>
        <v>1692.5241732194586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2000</v>
      </c>
      <c r="D29" s="203">
        <f>Income!D76</f>
        <v>8800</v>
      </c>
      <c r="E29" s="203">
        <f>Income!E76</f>
        <v>28742.857142857141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27.777777777777779</v>
      </c>
      <c r="AE29" s="210">
        <f t="shared" si="18"/>
        <v>83.333333333333329</v>
      </c>
      <c r="AF29" s="210">
        <f t="shared" si="18"/>
        <v>138.88888888888889</v>
      </c>
      <c r="AG29" s="210">
        <f t="shared" si="18"/>
        <v>194.44444444444446</v>
      </c>
      <c r="AH29" s="210">
        <f t="shared" si="18"/>
        <v>250</v>
      </c>
      <c r="AI29" s="210">
        <f t="shared" si="18"/>
        <v>305.55555555555554</v>
      </c>
      <c r="AJ29" s="210">
        <f t="shared" si="19"/>
        <v>361.11111111111109</v>
      </c>
      <c r="AK29" s="210">
        <f t="shared" si="19"/>
        <v>416.66666666666669</v>
      </c>
      <c r="AL29" s="210">
        <f t="shared" si="19"/>
        <v>472.22222222222223</v>
      </c>
      <c r="AM29" s="210">
        <f t="shared" si="19"/>
        <v>527.77777777777783</v>
      </c>
      <c r="AN29" s="210">
        <f t="shared" si="19"/>
        <v>583.33333333333337</v>
      </c>
      <c r="AO29" s="210">
        <f t="shared" si="19"/>
        <v>638.88888888888891</v>
      </c>
      <c r="AP29" s="210">
        <f t="shared" si="19"/>
        <v>694.44444444444446</v>
      </c>
      <c r="AQ29" s="210">
        <f t="shared" si="19"/>
        <v>750</v>
      </c>
      <c r="AR29" s="210">
        <f t="shared" si="19"/>
        <v>805.55555555555554</v>
      </c>
      <c r="AS29" s="210">
        <f t="shared" si="19"/>
        <v>861.11111111111109</v>
      </c>
      <c r="AT29" s="210">
        <f t="shared" si="20"/>
        <v>916.66666666666663</v>
      </c>
      <c r="AU29" s="210">
        <f t="shared" si="20"/>
        <v>972.22222222222217</v>
      </c>
      <c r="AV29" s="210">
        <f t="shared" si="20"/>
        <v>1027.7777777777778</v>
      </c>
      <c r="AW29" s="210">
        <f t="shared" si="20"/>
        <v>1083.3333333333333</v>
      </c>
      <c r="AX29" s="210">
        <f t="shared" si="20"/>
        <v>1138.8888888888889</v>
      </c>
      <c r="AY29" s="210">
        <f t="shared" si="20"/>
        <v>1194.4444444444443</v>
      </c>
      <c r="AZ29" s="210">
        <f t="shared" si="20"/>
        <v>1250</v>
      </c>
      <c r="BA29" s="210">
        <f t="shared" si="20"/>
        <v>1305.5555555555557</v>
      </c>
      <c r="BB29" s="210">
        <f t="shared" si="20"/>
        <v>1361.1111111111111</v>
      </c>
      <c r="BC29" s="210">
        <f t="shared" si="20"/>
        <v>1416.6666666666667</v>
      </c>
      <c r="BD29" s="210">
        <f t="shared" si="21"/>
        <v>1472.2222222222222</v>
      </c>
      <c r="BE29" s="210">
        <f t="shared" si="21"/>
        <v>1527.7777777777778</v>
      </c>
      <c r="BF29" s="210">
        <f t="shared" si="21"/>
        <v>1583.3333333333333</v>
      </c>
      <c r="BG29" s="210">
        <f t="shared" si="21"/>
        <v>1638.8888888888889</v>
      </c>
      <c r="BH29" s="210">
        <f t="shared" si="21"/>
        <v>1694.4444444444443</v>
      </c>
      <c r="BI29" s="210">
        <f t="shared" si="21"/>
        <v>1750</v>
      </c>
      <c r="BJ29" s="210">
        <f t="shared" si="21"/>
        <v>1805.5555555555557</v>
      </c>
      <c r="BK29" s="210">
        <f t="shared" si="21"/>
        <v>1861.1111111111111</v>
      </c>
      <c r="BL29" s="210">
        <f t="shared" si="21"/>
        <v>1916.6666666666667</v>
      </c>
      <c r="BM29" s="210">
        <f t="shared" si="21"/>
        <v>1972.2222222222222</v>
      </c>
      <c r="BN29" s="210">
        <f t="shared" si="22"/>
        <v>2158.1395348837209</v>
      </c>
      <c r="BO29" s="210">
        <f t="shared" si="22"/>
        <v>2474.4186046511627</v>
      </c>
      <c r="BP29" s="210">
        <f t="shared" si="22"/>
        <v>2790.6976744186045</v>
      </c>
      <c r="BQ29" s="210">
        <f t="shared" si="22"/>
        <v>3106.9767441860467</v>
      </c>
      <c r="BR29" s="210">
        <f t="shared" si="22"/>
        <v>3423.2558139534885</v>
      </c>
      <c r="BS29" s="210">
        <f t="shared" si="22"/>
        <v>3739.5348837209303</v>
      </c>
      <c r="BT29" s="210">
        <f t="shared" si="22"/>
        <v>4055.8139534883721</v>
      </c>
      <c r="BU29" s="210">
        <f t="shared" si="22"/>
        <v>4372.0930232558139</v>
      </c>
      <c r="BV29" s="210">
        <f t="shared" si="22"/>
        <v>4688.3720930232557</v>
      </c>
      <c r="BW29" s="210">
        <f t="shared" si="22"/>
        <v>5004.6511627906975</v>
      </c>
      <c r="BX29" s="210">
        <f t="shared" si="23"/>
        <v>5320.9302325581393</v>
      </c>
      <c r="BY29" s="210">
        <f t="shared" si="23"/>
        <v>5637.209302325582</v>
      </c>
      <c r="BZ29" s="210">
        <f t="shared" si="23"/>
        <v>5953.4883720930229</v>
      </c>
      <c r="CA29" s="210">
        <f t="shared" si="23"/>
        <v>6269.7674418604647</v>
      </c>
      <c r="CB29" s="210">
        <f t="shared" si="23"/>
        <v>6586.0465116279074</v>
      </c>
      <c r="CC29" s="210">
        <f t="shared" si="23"/>
        <v>6902.3255813953492</v>
      </c>
      <c r="CD29" s="210">
        <f t="shared" si="23"/>
        <v>7218.604651162791</v>
      </c>
      <c r="CE29" s="210">
        <f t="shared" si="23"/>
        <v>7534.8837209302328</v>
      </c>
      <c r="CF29" s="210">
        <f t="shared" si="23"/>
        <v>7851.1627906976746</v>
      </c>
      <c r="CG29" s="210">
        <f t="shared" si="23"/>
        <v>8167.4418604651164</v>
      </c>
      <c r="CH29" s="210">
        <f t="shared" si="24"/>
        <v>8483.7209302325573</v>
      </c>
      <c r="CI29" s="210">
        <f t="shared" si="24"/>
        <v>8800</v>
      </c>
      <c r="CJ29" s="210">
        <f t="shared" si="24"/>
        <v>10224.489795918367</v>
      </c>
      <c r="CK29" s="210">
        <f t="shared" si="24"/>
        <v>11648.979591836734</v>
      </c>
      <c r="CL29" s="210">
        <f t="shared" si="24"/>
        <v>13073.469387755102</v>
      </c>
      <c r="CM29" s="210">
        <f t="shared" si="24"/>
        <v>14497.959183673469</v>
      </c>
      <c r="CN29" s="210">
        <f t="shared" si="24"/>
        <v>15922.448979591836</v>
      </c>
      <c r="CO29" s="210">
        <f t="shared" si="24"/>
        <v>17346.938775510203</v>
      </c>
      <c r="CP29" s="210">
        <f t="shared" si="24"/>
        <v>18771.428571428572</v>
      </c>
      <c r="CQ29" s="210">
        <f t="shared" si="24"/>
        <v>20195.918367346938</v>
      </c>
      <c r="CR29" s="210">
        <f t="shared" si="25"/>
        <v>21620.408163265303</v>
      </c>
      <c r="CS29" s="210">
        <f t="shared" si="25"/>
        <v>23044.897959183672</v>
      </c>
      <c r="CT29" s="210">
        <f t="shared" si="25"/>
        <v>24469.387755102041</v>
      </c>
      <c r="CU29" s="210">
        <f t="shared" si="25"/>
        <v>25893.877551020407</v>
      </c>
      <c r="CV29" s="210">
        <f t="shared" si="25"/>
        <v>27318.367346938776</v>
      </c>
      <c r="CW29" s="210">
        <f t="shared" si="25"/>
        <v>28742.857142857141</v>
      </c>
      <c r="CX29" s="210">
        <f t="shared" si="25"/>
        <v>28742.857142857141</v>
      </c>
      <c r="CY29" s="210">
        <f t="shared" si="25"/>
        <v>28742.857142857141</v>
      </c>
      <c r="CZ29" s="210">
        <f t="shared" si="25"/>
        <v>28742.857142857141</v>
      </c>
      <c r="DA29" s="210">
        <f t="shared" si="25"/>
        <v>28742.857142857141</v>
      </c>
    </row>
    <row r="30" spans="1:105">
      <c r="A30" s="201" t="str">
        <f>Income!A77</f>
        <v>Wild foods consumed and sold</v>
      </c>
      <c r="B30" s="203">
        <f>Income!B77</f>
        <v>1429.9444455892944</v>
      </c>
      <c r="C30" s="203">
        <f>Income!C77</f>
        <v>2330</v>
      </c>
      <c r="D30" s="203">
        <f>Income!D77</f>
        <v>0</v>
      </c>
      <c r="E30" s="203">
        <f>Income!E77</f>
        <v>0</v>
      </c>
      <c r="F30" s="210">
        <f t="shared" si="16"/>
        <v>1429.9444455892944</v>
      </c>
      <c r="G30" s="210">
        <f t="shared" si="16"/>
        <v>1429.9444455892944</v>
      </c>
      <c r="H30" s="210">
        <f t="shared" si="16"/>
        <v>1429.9444455892944</v>
      </c>
      <c r="I30" s="210">
        <f t="shared" si="16"/>
        <v>1429.9444455892944</v>
      </c>
      <c r="J30" s="210">
        <f t="shared" si="16"/>
        <v>1429.9444455892944</v>
      </c>
      <c r="K30" s="210">
        <f t="shared" si="16"/>
        <v>1429.9444455892944</v>
      </c>
      <c r="L30" s="210">
        <f t="shared" si="16"/>
        <v>1429.9444455892944</v>
      </c>
      <c r="M30" s="210">
        <f t="shared" si="16"/>
        <v>1429.9444455892944</v>
      </c>
      <c r="N30" s="210">
        <f t="shared" si="16"/>
        <v>1429.9444455892944</v>
      </c>
      <c r="O30" s="210">
        <f t="shared" si="16"/>
        <v>1429.9444455892944</v>
      </c>
      <c r="P30" s="210">
        <f t="shared" si="17"/>
        <v>1429.9444455892944</v>
      </c>
      <c r="Q30" s="210">
        <f t="shared" si="17"/>
        <v>1429.9444455892944</v>
      </c>
      <c r="R30" s="210">
        <f t="shared" si="17"/>
        <v>1429.9444455892944</v>
      </c>
      <c r="S30" s="210">
        <f t="shared" si="17"/>
        <v>1429.9444455892944</v>
      </c>
      <c r="T30" s="210">
        <f t="shared" si="17"/>
        <v>1429.9444455892944</v>
      </c>
      <c r="U30" s="210">
        <f t="shared" si="17"/>
        <v>1429.9444455892944</v>
      </c>
      <c r="V30" s="210">
        <f t="shared" si="17"/>
        <v>1429.9444455892944</v>
      </c>
      <c r="W30" s="210">
        <f t="shared" si="17"/>
        <v>1429.9444455892944</v>
      </c>
      <c r="X30" s="210">
        <f t="shared" si="17"/>
        <v>1429.9444455892944</v>
      </c>
      <c r="Y30" s="210">
        <f t="shared" si="17"/>
        <v>1429.9444455892944</v>
      </c>
      <c r="Z30" s="210">
        <f t="shared" si="18"/>
        <v>1429.9444455892944</v>
      </c>
      <c r="AA30" s="210">
        <f t="shared" si="18"/>
        <v>1429.9444455892944</v>
      </c>
      <c r="AB30" s="210">
        <f t="shared" si="18"/>
        <v>1429.9444455892944</v>
      </c>
      <c r="AC30" s="210">
        <f t="shared" si="18"/>
        <v>1429.9444455892944</v>
      </c>
      <c r="AD30" s="210">
        <f t="shared" si="18"/>
        <v>1442.4452171783321</v>
      </c>
      <c r="AE30" s="210">
        <f t="shared" si="18"/>
        <v>1467.4467603564071</v>
      </c>
      <c r="AF30" s="210">
        <f t="shared" si="18"/>
        <v>1492.4483035344824</v>
      </c>
      <c r="AG30" s="210">
        <f t="shared" si="18"/>
        <v>1517.4498467125575</v>
      </c>
      <c r="AH30" s="210">
        <f t="shared" si="18"/>
        <v>1542.4513898906325</v>
      </c>
      <c r="AI30" s="210">
        <f t="shared" si="18"/>
        <v>1567.4529330687078</v>
      </c>
      <c r="AJ30" s="210">
        <f t="shared" si="19"/>
        <v>1592.4544762467829</v>
      </c>
      <c r="AK30" s="210">
        <f t="shared" si="19"/>
        <v>1617.4560194248581</v>
      </c>
      <c r="AL30" s="210">
        <f t="shared" si="19"/>
        <v>1642.4575626029332</v>
      </c>
      <c r="AM30" s="210">
        <f t="shared" si="19"/>
        <v>1667.4591057810085</v>
      </c>
      <c r="AN30" s="210">
        <f t="shared" si="19"/>
        <v>1692.4606489590835</v>
      </c>
      <c r="AO30" s="210">
        <f t="shared" si="19"/>
        <v>1717.4621921371588</v>
      </c>
      <c r="AP30" s="210">
        <f t="shared" si="19"/>
        <v>1742.4637353152339</v>
      </c>
      <c r="AQ30" s="210">
        <f t="shared" si="19"/>
        <v>1767.4652784933091</v>
      </c>
      <c r="AR30" s="210">
        <f t="shared" si="19"/>
        <v>1792.4668216713842</v>
      </c>
      <c r="AS30" s="210">
        <f t="shared" si="19"/>
        <v>1817.4683648494592</v>
      </c>
      <c r="AT30" s="210">
        <f t="shared" si="20"/>
        <v>1842.4699080275345</v>
      </c>
      <c r="AU30" s="210">
        <f t="shared" si="20"/>
        <v>1867.4714512056096</v>
      </c>
      <c r="AV30" s="210">
        <f t="shared" si="20"/>
        <v>1892.4729943836849</v>
      </c>
      <c r="AW30" s="210">
        <f t="shared" si="20"/>
        <v>1917.4745375617599</v>
      </c>
      <c r="AX30" s="210">
        <f t="shared" si="20"/>
        <v>1942.4760807398352</v>
      </c>
      <c r="AY30" s="210">
        <f t="shared" si="20"/>
        <v>1967.4776239179103</v>
      </c>
      <c r="AZ30" s="210">
        <f t="shared" si="20"/>
        <v>1992.4791670959853</v>
      </c>
      <c r="BA30" s="210">
        <f t="shared" si="20"/>
        <v>2017.4807102740606</v>
      </c>
      <c r="BB30" s="210">
        <f t="shared" si="20"/>
        <v>2042.4822534521359</v>
      </c>
      <c r="BC30" s="210">
        <f t="shared" si="20"/>
        <v>2067.4837966302107</v>
      </c>
      <c r="BD30" s="210">
        <f t="shared" si="21"/>
        <v>2092.485339808286</v>
      </c>
      <c r="BE30" s="210">
        <f t="shared" si="21"/>
        <v>2117.4868829863613</v>
      </c>
      <c r="BF30" s="210">
        <f t="shared" si="21"/>
        <v>2142.4884261644365</v>
      </c>
      <c r="BG30" s="210">
        <f t="shared" si="21"/>
        <v>2167.4899693425114</v>
      </c>
      <c r="BH30" s="210">
        <f t="shared" si="21"/>
        <v>2192.4915125205866</v>
      </c>
      <c r="BI30" s="210">
        <f t="shared" si="21"/>
        <v>2217.4930556986619</v>
      </c>
      <c r="BJ30" s="210">
        <f t="shared" si="21"/>
        <v>2242.4945988767367</v>
      </c>
      <c r="BK30" s="210">
        <f t="shared" si="21"/>
        <v>2267.496142054812</v>
      </c>
      <c r="BL30" s="210">
        <f t="shared" si="21"/>
        <v>2292.4976852328873</v>
      </c>
      <c r="BM30" s="210">
        <f t="shared" si="21"/>
        <v>2317.4992284109626</v>
      </c>
      <c r="BN30" s="210">
        <f t="shared" si="22"/>
        <v>2275.8139534883721</v>
      </c>
      <c r="BO30" s="210">
        <f t="shared" si="22"/>
        <v>2167.4418604651164</v>
      </c>
      <c r="BP30" s="210">
        <f t="shared" si="22"/>
        <v>2059.0697674418607</v>
      </c>
      <c r="BQ30" s="210">
        <f t="shared" si="22"/>
        <v>1950.6976744186047</v>
      </c>
      <c r="BR30" s="210">
        <f t="shared" si="22"/>
        <v>1842.3255813953488</v>
      </c>
      <c r="BS30" s="210">
        <f t="shared" si="22"/>
        <v>1733.953488372093</v>
      </c>
      <c r="BT30" s="210">
        <f t="shared" si="22"/>
        <v>1625.5813953488373</v>
      </c>
      <c r="BU30" s="210">
        <f t="shared" si="22"/>
        <v>1517.2093023255813</v>
      </c>
      <c r="BV30" s="210">
        <f t="shared" si="22"/>
        <v>1408.8372093023256</v>
      </c>
      <c r="BW30" s="210">
        <f t="shared" si="22"/>
        <v>1300.4651162790697</v>
      </c>
      <c r="BX30" s="210">
        <f t="shared" si="23"/>
        <v>1192.0930232558139</v>
      </c>
      <c r="BY30" s="210">
        <f t="shared" si="23"/>
        <v>1083.7209302325582</v>
      </c>
      <c r="BZ30" s="210">
        <f t="shared" si="23"/>
        <v>975.34883720930225</v>
      </c>
      <c r="CA30" s="210">
        <f t="shared" si="23"/>
        <v>866.97674418604652</v>
      </c>
      <c r="CB30" s="210">
        <f t="shared" si="23"/>
        <v>758.60465116279079</v>
      </c>
      <c r="CC30" s="210">
        <f t="shared" si="23"/>
        <v>650.23255813953483</v>
      </c>
      <c r="CD30" s="210">
        <f t="shared" si="23"/>
        <v>541.8604651162791</v>
      </c>
      <c r="CE30" s="210">
        <f t="shared" si="23"/>
        <v>433.48837209302314</v>
      </c>
      <c r="CF30" s="210">
        <f t="shared" si="23"/>
        <v>325.11627906976742</v>
      </c>
      <c r="CG30" s="210">
        <f t="shared" si="23"/>
        <v>216.74418604651146</v>
      </c>
      <c r="CH30" s="210">
        <f t="shared" si="24"/>
        <v>108.37209302325573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8333.1103502765345</v>
      </c>
      <c r="C31" s="203">
        <f>Income!C78</f>
        <v>14704.499604951277</v>
      </c>
      <c r="D31" s="203">
        <f>Income!D78</f>
        <v>0</v>
      </c>
      <c r="E31" s="203">
        <f>Income!E78</f>
        <v>0</v>
      </c>
      <c r="F31" s="210">
        <f t="shared" si="16"/>
        <v>8333.1103502765345</v>
      </c>
      <c r="G31" s="210">
        <f t="shared" si="16"/>
        <v>8333.1103502765345</v>
      </c>
      <c r="H31" s="210">
        <f t="shared" si="16"/>
        <v>8333.1103502765345</v>
      </c>
      <c r="I31" s="210">
        <f t="shared" si="16"/>
        <v>8333.1103502765345</v>
      </c>
      <c r="J31" s="210">
        <f t="shared" si="16"/>
        <v>8333.1103502765345</v>
      </c>
      <c r="K31" s="210">
        <f t="shared" si="16"/>
        <v>8333.1103502765345</v>
      </c>
      <c r="L31" s="210">
        <f t="shared" si="16"/>
        <v>8333.1103502765345</v>
      </c>
      <c r="M31" s="210">
        <f t="shared" si="16"/>
        <v>8333.1103502765345</v>
      </c>
      <c r="N31" s="210">
        <f t="shared" si="16"/>
        <v>8333.1103502765345</v>
      </c>
      <c r="O31" s="210">
        <f t="shared" si="16"/>
        <v>8333.1103502765345</v>
      </c>
      <c r="P31" s="210">
        <f t="shared" si="17"/>
        <v>8333.1103502765345</v>
      </c>
      <c r="Q31" s="210">
        <f t="shared" si="17"/>
        <v>8333.1103502765345</v>
      </c>
      <c r="R31" s="210">
        <f t="shared" si="17"/>
        <v>8333.1103502765345</v>
      </c>
      <c r="S31" s="210">
        <f t="shared" si="17"/>
        <v>8333.1103502765345</v>
      </c>
      <c r="T31" s="210">
        <f t="shared" si="17"/>
        <v>8333.1103502765345</v>
      </c>
      <c r="U31" s="210">
        <f t="shared" si="17"/>
        <v>8333.1103502765345</v>
      </c>
      <c r="V31" s="210">
        <f t="shared" si="17"/>
        <v>8333.1103502765345</v>
      </c>
      <c r="W31" s="210">
        <f t="shared" si="17"/>
        <v>8333.1103502765345</v>
      </c>
      <c r="X31" s="210">
        <f t="shared" si="17"/>
        <v>8333.1103502765345</v>
      </c>
      <c r="Y31" s="210">
        <f t="shared" si="17"/>
        <v>8333.1103502765345</v>
      </c>
      <c r="Z31" s="210">
        <f t="shared" si="18"/>
        <v>8333.1103502765345</v>
      </c>
      <c r="AA31" s="210">
        <f t="shared" si="18"/>
        <v>8333.1103502765345</v>
      </c>
      <c r="AB31" s="210">
        <f t="shared" si="18"/>
        <v>8333.1103502765345</v>
      </c>
      <c r="AC31" s="210">
        <f t="shared" si="18"/>
        <v>8333.1103502765345</v>
      </c>
      <c r="AD31" s="210">
        <f t="shared" si="18"/>
        <v>8421.6018677025731</v>
      </c>
      <c r="AE31" s="210">
        <f t="shared" si="18"/>
        <v>8598.5849025546486</v>
      </c>
      <c r="AF31" s="210">
        <f t="shared" si="18"/>
        <v>8775.5679374067258</v>
      </c>
      <c r="AG31" s="210">
        <f t="shared" si="18"/>
        <v>8952.5509722588013</v>
      </c>
      <c r="AH31" s="210">
        <f t="shared" si="18"/>
        <v>9129.5340071108767</v>
      </c>
      <c r="AI31" s="210">
        <f t="shared" si="18"/>
        <v>9306.517041962954</v>
      </c>
      <c r="AJ31" s="210">
        <f t="shared" si="19"/>
        <v>9483.5000768150294</v>
      </c>
      <c r="AK31" s="210">
        <f t="shared" si="19"/>
        <v>9660.4831116671066</v>
      </c>
      <c r="AL31" s="210">
        <f t="shared" si="19"/>
        <v>9837.4661465191821</v>
      </c>
      <c r="AM31" s="210">
        <f t="shared" si="19"/>
        <v>10014.449181371259</v>
      </c>
      <c r="AN31" s="210">
        <f t="shared" si="19"/>
        <v>10191.432216223335</v>
      </c>
      <c r="AO31" s="210">
        <f t="shared" si="19"/>
        <v>10368.41525107541</v>
      </c>
      <c r="AP31" s="210">
        <f t="shared" si="19"/>
        <v>10545.398285927487</v>
      </c>
      <c r="AQ31" s="210">
        <f t="shared" si="19"/>
        <v>10722.381320779563</v>
      </c>
      <c r="AR31" s="210">
        <f t="shared" si="19"/>
        <v>10899.364355631638</v>
      </c>
      <c r="AS31" s="210">
        <f t="shared" si="19"/>
        <v>11076.347390483716</v>
      </c>
      <c r="AT31" s="210">
        <f t="shared" si="20"/>
        <v>11253.330425335793</v>
      </c>
      <c r="AU31" s="210">
        <f t="shared" si="20"/>
        <v>11430.313460187868</v>
      </c>
      <c r="AV31" s="210">
        <f t="shared" si="20"/>
        <v>11607.296495039944</v>
      </c>
      <c r="AW31" s="210">
        <f t="shared" si="20"/>
        <v>11784.279529892021</v>
      </c>
      <c r="AX31" s="210">
        <f t="shared" si="20"/>
        <v>11961.262564744096</v>
      </c>
      <c r="AY31" s="210">
        <f t="shared" si="20"/>
        <v>12138.245599596172</v>
      </c>
      <c r="AZ31" s="210">
        <f t="shared" si="20"/>
        <v>12315.228634448249</v>
      </c>
      <c r="BA31" s="210">
        <f t="shared" si="20"/>
        <v>12492.211669300325</v>
      </c>
      <c r="BB31" s="210">
        <f t="shared" si="20"/>
        <v>12669.194704152402</v>
      </c>
      <c r="BC31" s="210">
        <f t="shared" si="20"/>
        <v>12846.177739004477</v>
      </c>
      <c r="BD31" s="210">
        <f t="shared" si="21"/>
        <v>13023.160773856554</v>
      </c>
      <c r="BE31" s="210">
        <f t="shared" si="21"/>
        <v>13200.14380870863</v>
      </c>
      <c r="BF31" s="210">
        <f t="shared" si="21"/>
        <v>13377.126843560705</v>
      </c>
      <c r="BG31" s="210">
        <f t="shared" si="21"/>
        <v>13554.109878412783</v>
      </c>
      <c r="BH31" s="210">
        <f t="shared" si="21"/>
        <v>13731.092913264858</v>
      </c>
      <c r="BI31" s="210">
        <f t="shared" si="21"/>
        <v>13908.075948116935</v>
      </c>
      <c r="BJ31" s="210">
        <f t="shared" si="21"/>
        <v>14085.058982969011</v>
      </c>
      <c r="BK31" s="210">
        <f t="shared" si="21"/>
        <v>14262.042017821088</v>
      </c>
      <c r="BL31" s="210">
        <f t="shared" si="21"/>
        <v>14439.025052673163</v>
      </c>
      <c r="BM31" s="210">
        <f t="shared" si="21"/>
        <v>14616.008087525239</v>
      </c>
      <c r="BN31" s="210">
        <f t="shared" si="22"/>
        <v>14362.534497859388</v>
      </c>
      <c r="BO31" s="210">
        <f t="shared" si="22"/>
        <v>13678.604283675606</v>
      </c>
      <c r="BP31" s="210">
        <f t="shared" si="22"/>
        <v>12994.674069491826</v>
      </c>
      <c r="BQ31" s="210">
        <f t="shared" si="22"/>
        <v>12310.743855308046</v>
      </c>
      <c r="BR31" s="210">
        <f t="shared" si="22"/>
        <v>11626.813641124267</v>
      </c>
      <c r="BS31" s="210">
        <f t="shared" si="22"/>
        <v>10942.883426940485</v>
      </c>
      <c r="BT31" s="210">
        <f t="shared" si="22"/>
        <v>10258.953212756705</v>
      </c>
      <c r="BU31" s="210">
        <f t="shared" si="22"/>
        <v>9575.0229985729238</v>
      </c>
      <c r="BV31" s="210">
        <f t="shared" si="22"/>
        <v>8891.0927843891441</v>
      </c>
      <c r="BW31" s="210">
        <f t="shared" si="22"/>
        <v>8207.1625702053643</v>
      </c>
      <c r="BX31" s="210">
        <f t="shared" si="23"/>
        <v>7523.2323560215837</v>
      </c>
      <c r="BY31" s="210">
        <f t="shared" si="23"/>
        <v>6839.3021418378039</v>
      </c>
      <c r="BZ31" s="210">
        <f t="shared" si="23"/>
        <v>6155.3719276540232</v>
      </c>
      <c r="CA31" s="210">
        <f t="shared" si="23"/>
        <v>5471.4417134702435</v>
      </c>
      <c r="CB31" s="210">
        <f t="shared" si="23"/>
        <v>4787.5114992864619</v>
      </c>
      <c r="CC31" s="210">
        <f t="shared" si="23"/>
        <v>4103.5812851026822</v>
      </c>
      <c r="CD31" s="210">
        <f t="shared" si="23"/>
        <v>3419.6510709189006</v>
      </c>
      <c r="CE31" s="210">
        <f t="shared" si="23"/>
        <v>2735.7208567351208</v>
      </c>
      <c r="CF31" s="210">
        <f t="shared" si="23"/>
        <v>2051.7906425513393</v>
      </c>
      <c r="CG31" s="210">
        <f t="shared" si="23"/>
        <v>1367.8604283675613</v>
      </c>
      <c r="CH31" s="210">
        <f t="shared" si="24"/>
        <v>683.93021418377975</v>
      </c>
      <c r="CI31" s="210">
        <f t="shared" si="24"/>
        <v>1.8189894035458565E-12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14400</v>
      </c>
      <c r="D32" s="203">
        <f>Income!D79</f>
        <v>78000</v>
      </c>
      <c r="E32" s="203">
        <f>Income!E79</f>
        <v>212571.42857142858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200</v>
      </c>
      <c r="AE32" s="210">
        <f t="shared" si="18"/>
        <v>600</v>
      </c>
      <c r="AF32" s="210">
        <f t="shared" si="18"/>
        <v>1000</v>
      </c>
      <c r="AG32" s="210">
        <f t="shared" si="18"/>
        <v>1400</v>
      </c>
      <c r="AH32" s="210">
        <f t="shared" si="18"/>
        <v>1800</v>
      </c>
      <c r="AI32" s="210">
        <f t="shared" si="18"/>
        <v>2200</v>
      </c>
      <c r="AJ32" s="210">
        <f t="shared" si="19"/>
        <v>2600</v>
      </c>
      <c r="AK32" s="210">
        <f t="shared" si="19"/>
        <v>3000</v>
      </c>
      <c r="AL32" s="210">
        <f t="shared" si="19"/>
        <v>3400</v>
      </c>
      <c r="AM32" s="210">
        <f t="shared" si="19"/>
        <v>3800</v>
      </c>
      <c r="AN32" s="210">
        <f t="shared" si="19"/>
        <v>4200</v>
      </c>
      <c r="AO32" s="210">
        <f t="shared" si="19"/>
        <v>4600</v>
      </c>
      <c r="AP32" s="210">
        <f t="shared" si="19"/>
        <v>5000</v>
      </c>
      <c r="AQ32" s="210">
        <f t="shared" si="19"/>
        <v>5400</v>
      </c>
      <c r="AR32" s="210">
        <f t="shared" si="19"/>
        <v>5800</v>
      </c>
      <c r="AS32" s="210">
        <f t="shared" si="19"/>
        <v>6200</v>
      </c>
      <c r="AT32" s="210">
        <f t="shared" si="20"/>
        <v>6600</v>
      </c>
      <c r="AU32" s="210">
        <f t="shared" si="20"/>
        <v>7000</v>
      </c>
      <c r="AV32" s="210">
        <f t="shared" si="20"/>
        <v>7400</v>
      </c>
      <c r="AW32" s="210">
        <f t="shared" si="20"/>
        <v>7800</v>
      </c>
      <c r="AX32" s="210">
        <f t="shared" si="20"/>
        <v>8200</v>
      </c>
      <c r="AY32" s="210">
        <f t="shared" si="20"/>
        <v>8600</v>
      </c>
      <c r="AZ32" s="210">
        <f t="shared" si="20"/>
        <v>9000</v>
      </c>
      <c r="BA32" s="210">
        <f t="shared" si="20"/>
        <v>9400</v>
      </c>
      <c r="BB32" s="210">
        <f t="shared" si="20"/>
        <v>9800</v>
      </c>
      <c r="BC32" s="210">
        <f t="shared" si="20"/>
        <v>10200</v>
      </c>
      <c r="BD32" s="210">
        <f t="shared" si="21"/>
        <v>10600</v>
      </c>
      <c r="BE32" s="210">
        <f t="shared" si="21"/>
        <v>11000</v>
      </c>
      <c r="BF32" s="210">
        <f t="shared" si="21"/>
        <v>11400</v>
      </c>
      <c r="BG32" s="210">
        <f t="shared" si="21"/>
        <v>11800</v>
      </c>
      <c r="BH32" s="210">
        <f t="shared" si="21"/>
        <v>12200</v>
      </c>
      <c r="BI32" s="210">
        <f t="shared" si="21"/>
        <v>12600</v>
      </c>
      <c r="BJ32" s="210">
        <f t="shared" si="21"/>
        <v>13000</v>
      </c>
      <c r="BK32" s="210">
        <f t="shared" si="21"/>
        <v>13400</v>
      </c>
      <c r="BL32" s="210">
        <f t="shared" si="21"/>
        <v>13800</v>
      </c>
      <c r="BM32" s="210">
        <f t="shared" si="21"/>
        <v>14200</v>
      </c>
      <c r="BN32" s="210">
        <f t="shared" si="22"/>
        <v>15879.069767441861</v>
      </c>
      <c r="BO32" s="210">
        <f t="shared" si="22"/>
        <v>18837.20930232558</v>
      </c>
      <c r="BP32" s="210">
        <f t="shared" si="22"/>
        <v>21795.348837209302</v>
      </c>
      <c r="BQ32" s="210">
        <f t="shared" si="22"/>
        <v>24753.488372093023</v>
      </c>
      <c r="BR32" s="210">
        <f t="shared" si="22"/>
        <v>27711.627906976744</v>
      </c>
      <c r="BS32" s="210">
        <f t="shared" si="22"/>
        <v>30669.767441860466</v>
      </c>
      <c r="BT32" s="210">
        <f t="shared" si="22"/>
        <v>33627.906976744183</v>
      </c>
      <c r="BU32" s="210">
        <f t="shared" si="22"/>
        <v>36586.046511627908</v>
      </c>
      <c r="BV32" s="210">
        <f t="shared" si="22"/>
        <v>39544.186046511633</v>
      </c>
      <c r="BW32" s="210">
        <f t="shared" si="22"/>
        <v>42502.325581395344</v>
      </c>
      <c r="BX32" s="210">
        <f t="shared" si="23"/>
        <v>45460.465116279069</v>
      </c>
      <c r="BY32" s="210">
        <f t="shared" si="23"/>
        <v>48418.604651162794</v>
      </c>
      <c r="BZ32" s="210">
        <f t="shared" si="23"/>
        <v>51376.744186046511</v>
      </c>
      <c r="CA32" s="210">
        <f t="shared" si="23"/>
        <v>54334.883720930229</v>
      </c>
      <c r="CB32" s="210">
        <f t="shared" si="23"/>
        <v>57293.023255813954</v>
      </c>
      <c r="CC32" s="210">
        <f t="shared" si="23"/>
        <v>60251.162790697672</v>
      </c>
      <c r="CD32" s="210">
        <f t="shared" si="23"/>
        <v>63209.302325581397</v>
      </c>
      <c r="CE32" s="210">
        <f t="shared" si="23"/>
        <v>66167.441860465115</v>
      </c>
      <c r="CF32" s="210">
        <f t="shared" si="23"/>
        <v>69125.58139534884</v>
      </c>
      <c r="CG32" s="210">
        <f t="shared" si="23"/>
        <v>72083.72093023255</v>
      </c>
      <c r="CH32" s="210">
        <f t="shared" si="24"/>
        <v>75041.860465116275</v>
      </c>
      <c r="CI32" s="210">
        <f t="shared" si="24"/>
        <v>78000</v>
      </c>
      <c r="CJ32" s="210">
        <f t="shared" si="24"/>
        <v>87612.244897959186</v>
      </c>
      <c r="CK32" s="210">
        <f t="shared" si="24"/>
        <v>97224.489795918373</v>
      </c>
      <c r="CL32" s="210">
        <f t="shared" si="24"/>
        <v>106836.73469387754</v>
      </c>
      <c r="CM32" s="210">
        <f t="shared" si="24"/>
        <v>116448.97959183675</v>
      </c>
      <c r="CN32" s="210">
        <f t="shared" si="24"/>
        <v>126061.22448979592</v>
      </c>
      <c r="CO32" s="210">
        <f t="shared" si="24"/>
        <v>135673.46938775509</v>
      </c>
      <c r="CP32" s="210">
        <f t="shared" si="24"/>
        <v>145285.71428571429</v>
      </c>
      <c r="CQ32" s="210">
        <f t="shared" si="24"/>
        <v>154897.95918367349</v>
      </c>
      <c r="CR32" s="210">
        <f t="shared" si="25"/>
        <v>164510.20408163266</v>
      </c>
      <c r="CS32" s="210">
        <f t="shared" si="25"/>
        <v>174122.44897959183</v>
      </c>
      <c r="CT32" s="210">
        <f t="shared" si="25"/>
        <v>183734.69387755101</v>
      </c>
      <c r="CU32" s="210">
        <f t="shared" si="25"/>
        <v>193346.93877551021</v>
      </c>
      <c r="CV32" s="210">
        <f t="shared" si="25"/>
        <v>202959.18367346941</v>
      </c>
      <c r="CW32" s="210">
        <f t="shared" si="25"/>
        <v>212571.42857142858</v>
      </c>
      <c r="CX32" s="210">
        <f t="shared" si="25"/>
        <v>212571.42857142858</v>
      </c>
      <c r="CY32" s="210">
        <f t="shared" si="25"/>
        <v>212571.42857142858</v>
      </c>
      <c r="CZ32" s="210">
        <f t="shared" si="25"/>
        <v>212571.42857142858</v>
      </c>
      <c r="DA32" s="210">
        <f t="shared" si="25"/>
        <v>212571.42857142858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6420</v>
      </c>
      <c r="D33" s="203">
        <f>Income!D81</f>
        <v>1200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89.166666666666671</v>
      </c>
      <c r="AE33" s="210">
        <f t="shared" si="18"/>
        <v>267.5</v>
      </c>
      <c r="AF33" s="210">
        <f t="shared" si="18"/>
        <v>445.83333333333331</v>
      </c>
      <c r="AG33" s="210">
        <f t="shared" si="18"/>
        <v>624.16666666666663</v>
      </c>
      <c r="AH33" s="210">
        <f t="shared" si="18"/>
        <v>802.5</v>
      </c>
      <c r="AI33" s="210">
        <f t="shared" si="18"/>
        <v>980.83333333333337</v>
      </c>
      <c r="AJ33" s="210">
        <f t="shared" si="19"/>
        <v>1159.1666666666667</v>
      </c>
      <c r="AK33" s="210">
        <f t="shared" si="19"/>
        <v>1337.5</v>
      </c>
      <c r="AL33" s="210">
        <f t="shared" si="19"/>
        <v>1515.8333333333333</v>
      </c>
      <c r="AM33" s="210">
        <f t="shared" si="19"/>
        <v>1694.1666666666667</v>
      </c>
      <c r="AN33" s="210">
        <f t="shared" si="19"/>
        <v>1872.5</v>
      </c>
      <c r="AO33" s="210">
        <f t="shared" si="19"/>
        <v>2050.8333333333335</v>
      </c>
      <c r="AP33" s="210">
        <f t="shared" si="19"/>
        <v>2229.1666666666665</v>
      </c>
      <c r="AQ33" s="210">
        <f t="shared" si="19"/>
        <v>2407.5</v>
      </c>
      <c r="AR33" s="210">
        <f t="shared" si="19"/>
        <v>2585.8333333333335</v>
      </c>
      <c r="AS33" s="210">
        <f t="shared" si="19"/>
        <v>2764.1666666666665</v>
      </c>
      <c r="AT33" s="210">
        <f t="shared" si="20"/>
        <v>2942.5</v>
      </c>
      <c r="AU33" s="210">
        <f t="shared" si="20"/>
        <v>3120.8333333333335</v>
      </c>
      <c r="AV33" s="210">
        <f t="shared" si="20"/>
        <v>3299.1666666666665</v>
      </c>
      <c r="AW33" s="210">
        <f t="shared" si="20"/>
        <v>3477.5</v>
      </c>
      <c r="AX33" s="210">
        <f t="shared" si="20"/>
        <v>3655.8333333333335</v>
      </c>
      <c r="AY33" s="210">
        <f t="shared" si="20"/>
        <v>3834.1666666666665</v>
      </c>
      <c r="AZ33" s="210">
        <f t="shared" si="20"/>
        <v>4012.5</v>
      </c>
      <c r="BA33" s="210">
        <f t="shared" si="20"/>
        <v>4190.833333333333</v>
      </c>
      <c r="BB33" s="210">
        <f t="shared" si="20"/>
        <v>4369.166666666667</v>
      </c>
      <c r="BC33" s="210">
        <f t="shared" si="20"/>
        <v>4547.5</v>
      </c>
      <c r="BD33" s="210">
        <f t="shared" si="21"/>
        <v>4725.833333333333</v>
      </c>
      <c r="BE33" s="210">
        <f t="shared" si="21"/>
        <v>4904.166666666667</v>
      </c>
      <c r="BF33" s="210">
        <f t="shared" si="21"/>
        <v>5082.5</v>
      </c>
      <c r="BG33" s="210">
        <f t="shared" si="21"/>
        <v>5260.833333333333</v>
      </c>
      <c r="BH33" s="210">
        <f t="shared" si="21"/>
        <v>5439.166666666667</v>
      </c>
      <c r="BI33" s="210">
        <f t="shared" si="21"/>
        <v>5617.5</v>
      </c>
      <c r="BJ33" s="210">
        <f t="shared" si="21"/>
        <v>5795.833333333333</v>
      </c>
      <c r="BK33" s="210">
        <f t="shared" si="21"/>
        <v>5974.166666666667</v>
      </c>
      <c r="BL33" s="210">
        <f t="shared" si="21"/>
        <v>6152.5</v>
      </c>
      <c r="BM33" s="210">
        <f t="shared" si="21"/>
        <v>6330.833333333333</v>
      </c>
      <c r="BN33" s="210">
        <f t="shared" si="22"/>
        <v>6298.604651162791</v>
      </c>
      <c r="BO33" s="210">
        <f t="shared" si="22"/>
        <v>6055.8139534883721</v>
      </c>
      <c r="BP33" s="210">
        <f t="shared" si="22"/>
        <v>5813.0232558139533</v>
      </c>
      <c r="BQ33" s="210">
        <f t="shared" si="22"/>
        <v>5570.2325581395344</v>
      </c>
      <c r="BR33" s="210">
        <f t="shared" si="22"/>
        <v>5327.4418604651164</v>
      </c>
      <c r="BS33" s="210">
        <f t="shared" si="22"/>
        <v>5084.6511627906975</v>
      </c>
      <c r="BT33" s="210">
        <f t="shared" si="22"/>
        <v>4841.8604651162786</v>
      </c>
      <c r="BU33" s="210">
        <f t="shared" si="22"/>
        <v>4599.0697674418607</v>
      </c>
      <c r="BV33" s="210">
        <f t="shared" si="22"/>
        <v>4356.2790697674418</v>
      </c>
      <c r="BW33" s="210">
        <f t="shared" si="22"/>
        <v>4113.4883720930229</v>
      </c>
      <c r="BX33" s="210">
        <f t="shared" si="23"/>
        <v>3870.6976744186045</v>
      </c>
      <c r="BY33" s="210">
        <f t="shared" si="23"/>
        <v>3627.9069767441861</v>
      </c>
      <c r="BZ33" s="210">
        <f t="shared" si="23"/>
        <v>3385.1162790697676</v>
      </c>
      <c r="CA33" s="210">
        <f t="shared" si="23"/>
        <v>3142.3255813953488</v>
      </c>
      <c r="CB33" s="210">
        <f t="shared" si="23"/>
        <v>2899.5348837209303</v>
      </c>
      <c r="CC33" s="210">
        <f t="shared" si="23"/>
        <v>2656.7441860465115</v>
      </c>
      <c r="CD33" s="210">
        <f t="shared" si="23"/>
        <v>2413.953488372093</v>
      </c>
      <c r="CE33" s="210">
        <f t="shared" si="23"/>
        <v>2171.1627906976746</v>
      </c>
      <c r="CF33" s="210">
        <f t="shared" si="23"/>
        <v>1928.3720930232557</v>
      </c>
      <c r="CG33" s="210">
        <f t="shared" si="23"/>
        <v>1685.5813953488368</v>
      </c>
      <c r="CH33" s="210">
        <f t="shared" si="24"/>
        <v>1442.7906976744189</v>
      </c>
      <c r="CI33" s="210">
        <f t="shared" si="24"/>
        <v>1200</v>
      </c>
      <c r="CJ33" s="210">
        <f t="shared" si="24"/>
        <v>1114.2857142857142</v>
      </c>
      <c r="CK33" s="210">
        <f t="shared" si="24"/>
        <v>1028.5714285714287</v>
      </c>
      <c r="CL33" s="210">
        <f t="shared" si="24"/>
        <v>942.85714285714289</v>
      </c>
      <c r="CM33" s="210">
        <f t="shared" si="24"/>
        <v>857.14285714285711</v>
      </c>
      <c r="CN33" s="210">
        <f t="shared" si="24"/>
        <v>771.42857142857144</v>
      </c>
      <c r="CO33" s="210">
        <f t="shared" si="24"/>
        <v>685.71428571428567</v>
      </c>
      <c r="CP33" s="210">
        <f t="shared" si="24"/>
        <v>600</v>
      </c>
      <c r="CQ33" s="210">
        <f t="shared" si="24"/>
        <v>514.28571428571433</v>
      </c>
      <c r="CR33" s="210">
        <f t="shared" si="25"/>
        <v>428.57142857142856</v>
      </c>
      <c r="CS33" s="210">
        <f t="shared" si="25"/>
        <v>342.85714285714289</v>
      </c>
      <c r="CT33" s="210">
        <f t="shared" si="25"/>
        <v>257.14285714285711</v>
      </c>
      <c r="CU33" s="210">
        <f t="shared" si="25"/>
        <v>171.42857142857133</v>
      </c>
      <c r="CV33" s="210">
        <f t="shared" si="25"/>
        <v>85.714285714285779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960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13.333333333333334</v>
      </c>
      <c r="AE34" s="210">
        <f t="shared" si="18"/>
        <v>40</v>
      </c>
      <c r="AF34" s="210">
        <f t="shared" si="18"/>
        <v>66.666666666666671</v>
      </c>
      <c r="AG34" s="210">
        <f t="shared" si="18"/>
        <v>93.333333333333329</v>
      </c>
      <c r="AH34" s="210">
        <f t="shared" si="18"/>
        <v>120</v>
      </c>
      <c r="AI34" s="210">
        <f t="shared" si="18"/>
        <v>146.66666666666666</v>
      </c>
      <c r="AJ34" s="210">
        <f t="shared" si="19"/>
        <v>173.33333333333334</v>
      </c>
      <c r="AK34" s="210">
        <f t="shared" si="19"/>
        <v>200</v>
      </c>
      <c r="AL34" s="210">
        <f t="shared" si="19"/>
        <v>226.66666666666666</v>
      </c>
      <c r="AM34" s="210">
        <f t="shared" si="19"/>
        <v>253.33333333333334</v>
      </c>
      <c r="AN34" s="210">
        <f t="shared" si="19"/>
        <v>280</v>
      </c>
      <c r="AO34" s="210">
        <f t="shared" si="19"/>
        <v>306.66666666666669</v>
      </c>
      <c r="AP34" s="210">
        <f t="shared" si="19"/>
        <v>333.33333333333331</v>
      </c>
      <c r="AQ34" s="210">
        <f t="shared" si="19"/>
        <v>360</v>
      </c>
      <c r="AR34" s="210">
        <f t="shared" si="19"/>
        <v>386.66666666666669</v>
      </c>
      <c r="AS34" s="210">
        <f t="shared" si="19"/>
        <v>413.33333333333331</v>
      </c>
      <c r="AT34" s="210">
        <f t="shared" si="20"/>
        <v>440</v>
      </c>
      <c r="AU34" s="210">
        <f t="shared" si="20"/>
        <v>466.66666666666669</v>
      </c>
      <c r="AV34" s="210">
        <f t="shared" si="20"/>
        <v>493.33333333333331</v>
      </c>
      <c r="AW34" s="210">
        <f t="shared" si="20"/>
        <v>520</v>
      </c>
      <c r="AX34" s="210">
        <f t="shared" si="20"/>
        <v>546.66666666666663</v>
      </c>
      <c r="AY34" s="210">
        <f t="shared" si="20"/>
        <v>573.33333333333337</v>
      </c>
      <c r="AZ34" s="210">
        <f t="shared" si="20"/>
        <v>600</v>
      </c>
      <c r="BA34" s="210">
        <f t="shared" si="20"/>
        <v>626.66666666666663</v>
      </c>
      <c r="BB34" s="210">
        <f t="shared" si="20"/>
        <v>653.33333333333337</v>
      </c>
      <c r="BC34" s="210">
        <f t="shared" si="20"/>
        <v>680</v>
      </c>
      <c r="BD34" s="210">
        <f t="shared" si="21"/>
        <v>706.66666666666663</v>
      </c>
      <c r="BE34" s="210">
        <f t="shared" si="21"/>
        <v>733.33333333333337</v>
      </c>
      <c r="BF34" s="210">
        <f t="shared" si="21"/>
        <v>760</v>
      </c>
      <c r="BG34" s="210">
        <f t="shared" si="21"/>
        <v>786.66666666666663</v>
      </c>
      <c r="BH34" s="210">
        <f t="shared" si="21"/>
        <v>813.33333333333337</v>
      </c>
      <c r="BI34" s="210">
        <f t="shared" si="21"/>
        <v>840</v>
      </c>
      <c r="BJ34" s="210">
        <f t="shared" si="21"/>
        <v>866.66666666666663</v>
      </c>
      <c r="BK34" s="210">
        <f t="shared" si="21"/>
        <v>893.33333333333337</v>
      </c>
      <c r="BL34" s="210">
        <f t="shared" si="21"/>
        <v>920</v>
      </c>
      <c r="BM34" s="210">
        <f t="shared" si="21"/>
        <v>946.66666666666663</v>
      </c>
      <c r="BN34" s="210">
        <f t="shared" si="22"/>
        <v>937.67441860465112</v>
      </c>
      <c r="BO34" s="210">
        <f t="shared" si="22"/>
        <v>893.02325581395348</v>
      </c>
      <c r="BP34" s="210">
        <f t="shared" si="22"/>
        <v>848.37209302325584</v>
      </c>
      <c r="BQ34" s="210">
        <f t="shared" si="22"/>
        <v>803.7209302325582</v>
      </c>
      <c r="BR34" s="210">
        <f t="shared" si="22"/>
        <v>759.06976744186045</v>
      </c>
      <c r="BS34" s="210">
        <f t="shared" si="22"/>
        <v>714.41860465116281</v>
      </c>
      <c r="BT34" s="210">
        <f t="shared" si="22"/>
        <v>669.76744186046517</v>
      </c>
      <c r="BU34" s="210">
        <f t="shared" si="22"/>
        <v>625.11627906976742</v>
      </c>
      <c r="BV34" s="210">
        <f t="shared" si="22"/>
        <v>580.46511627906978</v>
      </c>
      <c r="BW34" s="210">
        <f t="shared" si="22"/>
        <v>535.81395348837214</v>
      </c>
      <c r="BX34" s="210">
        <f t="shared" si="23"/>
        <v>491.16279069767444</v>
      </c>
      <c r="BY34" s="210">
        <f t="shared" si="23"/>
        <v>446.51162790697674</v>
      </c>
      <c r="BZ34" s="210">
        <f t="shared" si="23"/>
        <v>401.8604651162791</v>
      </c>
      <c r="CA34" s="210">
        <f t="shared" si="23"/>
        <v>357.20930232558135</v>
      </c>
      <c r="CB34" s="210">
        <f t="shared" si="23"/>
        <v>312.55813953488371</v>
      </c>
      <c r="CC34" s="210">
        <f t="shared" si="23"/>
        <v>267.90697674418607</v>
      </c>
      <c r="CD34" s="210">
        <f t="shared" si="23"/>
        <v>223.25581395348843</v>
      </c>
      <c r="CE34" s="210">
        <f t="shared" si="23"/>
        <v>178.60465116279067</v>
      </c>
      <c r="CF34" s="210">
        <f t="shared" si="23"/>
        <v>133.95348837209303</v>
      </c>
      <c r="CG34" s="210">
        <f t="shared" si="23"/>
        <v>89.302325581395394</v>
      </c>
      <c r="CH34" s="210">
        <f t="shared" si="24"/>
        <v>44.65116279069764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692.73307796457379</v>
      </c>
      <c r="C35" s="203">
        <f>Income!C83</f>
        <v>577.27756497047812</v>
      </c>
      <c r="D35" s="203">
        <f>Income!D83</f>
        <v>0</v>
      </c>
      <c r="E35" s="203">
        <f>Income!E83</f>
        <v>0</v>
      </c>
      <c r="F35" s="210">
        <f t="shared" si="16"/>
        <v>692.73307796457379</v>
      </c>
      <c r="G35" s="210">
        <f t="shared" si="16"/>
        <v>692.73307796457379</v>
      </c>
      <c r="H35" s="210">
        <f t="shared" si="16"/>
        <v>692.73307796457379</v>
      </c>
      <c r="I35" s="210">
        <f t="shared" si="16"/>
        <v>692.73307796457379</v>
      </c>
      <c r="J35" s="210">
        <f t="shared" si="16"/>
        <v>692.73307796457379</v>
      </c>
      <c r="K35" s="210">
        <f t="shared" si="16"/>
        <v>692.73307796457379</v>
      </c>
      <c r="L35" s="210">
        <f t="shared" si="16"/>
        <v>692.73307796457379</v>
      </c>
      <c r="M35" s="210">
        <f t="shared" si="16"/>
        <v>692.73307796457379</v>
      </c>
      <c r="N35" s="210">
        <f t="shared" si="16"/>
        <v>692.73307796457379</v>
      </c>
      <c r="O35" s="210">
        <f t="shared" si="16"/>
        <v>692.73307796457379</v>
      </c>
      <c r="P35" s="210">
        <f t="shared" si="17"/>
        <v>692.73307796457379</v>
      </c>
      <c r="Q35" s="210">
        <f t="shared" si="17"/>
        <v>692.73307796457379</v>
      </c>
      <c r="R35" s="210">
        <f t="shared" si="17"/>
        <v>692.73307796457379</v>
      </c>
      <c r="S35" s="210">
        <f t="shared" si="17"/>
        <v>692.73307796457379</v>
      </c>
      <c r="T35" s="210">
        <f t="shared" si="17"/>
        <v>692.73307796457379</v>
      </c>
      <c r="U35" s="210">
        <f t="shared" si="17"/>
        <v>692.73307796457379</v>
      </c>
      <c r="V35" s="210">
        <f t="shared" si="17"/>
        <v>692.73307796457379</v>
      </c>
      <c r="W35" s="210">
        <f t="shared" si="17"/>
        <v>692.73307796457379</v>
      </c>
      <c r="X35" s="210">
        <f t="shared" si="17"/>
        <v>692.73307796457379</v>
      </c>
      <c r="Y35" s="210">
        <f t="shared" si="17"/>
        <v>692.73307796457379</v>
      </c>
      <c r="Z35" s="210">
        <f t="shared" si="18"/>
        <v>692.73307796457379</v>
      </c>
      <c r="AA35" s="210">
        <f t="shared" si="18"/>
        <v>692.73307796457379</v>
      </c>
      <c r="AB35" s="210">
        <f t="shared" si="18"/>
        <v>692.73307796457379</v>
      </c>
      <c r="AC35" s="210">
        <f t="shared" si="18"/>
        <v>692.73307796457379</v>
      </c>
      <c r="AD35" s="210">
        <f t="shared" si="18"/>
        <v>691.12952917298912</v>
      </c>
      <c r="AE35" s="210">
        <f t="shared" si="18"/>
        <v>687.92243158981978</v>
      </c>
      <c r="AF35" s="210">
        <f t="shared" si="18"/>
        <v>684.71533400665044</v>
      </c>
      <c r="AG35" s="210">
        <f t="shared" si="18"/>
        <v>681.50823642348121</v>
      </c>
      <c r="AH35" s="210">
        <f t="shared" si="18"/>
        <v>678.30113884031186</v>
      </c>
      <c r="AI35" s="210">
        <f t="shared" si="18"/>
        <v>675.09404125714252</v>
      </c>
      <c r="AJ35" s="210">
        <f t="shared" si="19"/>
        <v>671.88694367397318</v>
      </c>
      <c r="AK35" s="210">
        <f t="shared" si="19"/>
        <v>668.67984609080384</v>
      </c>
      <c r="AL35" s="210">
        <f t="shared" si="19"/>
        <v>665.47274850763449</v>
      </c>
      <c r="AM35" s="210">
        <f t="shared" si="19"/>
        <v>662.26565092446526</v>
      </c>
      <c r="AN35" s="210">
        <f t="shared" si="19"/>
        <v>659.05855334129592</v>
      </c>
      <c r="AO35" s="210">
        <f t="shared" si="19"/>
        <v>655.85145575812658</v>
      </c>
      <c r="AP35" s="210">
        <f t="shared" si="19"/>
        <v>652.64435817495723</v>
      </c>
      <c r="AQ35" s="210">
        <f t="shared" si="19"/>
        <v>649.43726059178789</v>
      </c>
      <c r="AR35" s="210">
        <f t="shared" si="19"/>
        <v>646.23016300861855</v>
      </c>
      <c r="AS35" s="210">
        <f t="shared" si="19"/>
        <v>643.02306542544932</v>
      </c>
      <c r="AT35" s="210">
        <f t="shared" si="20"/>
        <v>639.81596784227997</v>
      </c>
      <c r="AU35" s="210">
        <f t="shared" si="20"/>
        <v>636.60887025911063</v>
      </c>
      <c r="AV35" s="210">
        <f t="shared" si="20"/>
        <v>633.40177267594129</v>
      </c>
      <c r="AW35" s="210">
        <f t="shared" si="20"/>
        <v>630.19467509277194</v>
      </c>
      <c r="AX35" s="210">
        <f t="shared" si="20"/>
        <v>626.98757750960272</v>
      </c>
      <c r="AY35" s="210">
        <f t="shared" si="20"/>
        <v>623.78047992643337</v>
      </c>
      <c r="AZ35" s="210">
        <f t="shared" si="20"/>
        <v>620.57338234326403</v>
      </c>
      <c r="BA35" s="210">
        <f t="shared" si="20"/>
        <v>617.36628476009469</v>
      </c>
      <c r="BB35" s="210">
        <f t="shared" si="20"/>
        <v>614.15918717692534</v>
      </c>
      <c r="BC35" s="210">
        <f t="shared" si="20"/>
        <v>610.952089593756</v>
      </c>
      <c r="BD35" s="210">
        <f t="shared" si="21"/>
        <v>607.74499201058666</v>
      </c>
      <c r="BE35" s="210">
        <f t="shared" si="21"/>
        <v>604.53789442741731</v>
      </c>
      <c r="BF35" s="210">
        <f t="shared" si="21"/>
        <v>601.33079684424808</v>
      </c>
      <c r="BG35" s="210">
        <f t="shared" si="21"/>
        <v>598.12369926107874</v>
      </c>
      <c r="BH35" s="210">
        <f t="shared" si="21"/>
        <v>594.9166016779094</v>
      </c>
      <c r="BI35" s="210">
        <f t="shared" si="21"/>
        <v>591.70950409474005</v>
      </c>
      <c r="BJ35" s="210">
        <f t="shared" si="21"/>
        <v>588.50240651157083</v>
      </c>
      <c r="BK35" s="210">
        <f t="shared" si="21"/>
        <v>585.29530892840148</v>
      </c>
      <c r="BL35" s="210">
        <f t="shared" si="21"/>
        <v>582.08821134523214</v>
      </c>
      <c r="BM35" s="210">
        <f t="shared" si="21"/>
        <v>578.8811137620628</v>
      </c>
      <c r="BN35" s="210">
        <f t="shared" si="22"/>
        <v>563.85250532000191</v>
      </c>
      <c r="BO35" s="210">
        <f t="shared" si="22"/>
        <v>537.00238601904937</v>
      </c>
      <c r="BP35" s="210">
        <f t="shared" si="22"/>
        <v>510.15226671809694</v>
      </c>
      <c r="BQ35" s="210">
        <f t="shared" si="22"/>
        <v>483.30214741714451</v>
      </c>
      <c r="BR35" s="210">
        <f t="shared" si="22"/>
        <v>456.45202811619203</v>
      </c>
      <c r="BS35" s="210">
        <f t="shared" si="22"/>
        <v>429.60190881523954</v>
      </c>
      <c r="BT35" s="210">
        <f t="shared" si="22"/>
        <v>402.75178951428705</v>
      </c>
      <c r="BU35" s="210">
        <f t="shared" si="22"/>
        <v>375.90167021333457</v>
      </c>
      <c r="BV35" s="210">
        <f t="shared" si="22"/>
        <v>349.05155091238214</v>
      </c>
      <c r="BW35" s="210">
        <f t="shared" si="22"/>
        <v>322.20143161142965</v>
      </c>
      <c r="BX35" s="210">
        <f t="shared" si="23"/>
        <v>295.35131231047717</v>
      </c>
      <c r="BY35" s="210">
        <f t="shared" si="23"/>
        <v>268.50119300952468</v>
      </c>
      <c r="BZ35" s="210">
        <f t="shared" si="23"/>
        <v>241.65107370857226</v>
      </c>
      <c r="CA35" s="210">
        <f t="shared" si="23"/>
        <v>214.80095440761977</v>
      </c>
      <c r="CB35" s="210">
        <f t="shared" si="23"/>
        <v>187.95083510666728</v>
      </c>
      <c r="CC35" s="210">
        <f t="shared" si="23"/>
        <v>161.1007158057148</v>
      </c>
      <c r="CD35" s="210">
        <f t="shared" si="23"/>
        <v>134.25059650476237</v>
      </c>
      <c r="CE35" s="210">
        <f t="shared" si="23"/>
        <v>107.40047720380988</v>
      </c>
      <c r="CF35" s="210">
        <f t="shared" si="23"/>
        <v>80.550357902857399</v>
      </c>
      <c r="CG35" s="210">
        <f t="shared" si="23"/>
        <v>53.700238601904971</v>
      </c>
      <c r="CH35" s="210">
        <f t="shared" si="24"/>
        <v>26.850119300952429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20220</v>
      </c>
      <c r="C36" s="203">
        <f>Income!C85</f>
        <v>20220</v>
      </c>
      <c r="D36" s="203">
        <f>Income!D85</f>
        <v>7620</v>
      </c>
      <c r="E36" s="203">
        <f>Income!E85</f>
        <v>8708.5714285714294</v>
      </c>
      <c r="F36" s="210">
        <f t="shared" si="16"/>
        <v>20220</v>
      </c>
      <c r="G36" s="210">
        <f t="shared" si="16"/>
        <v>20220</v>
      </c>
      <c r="H36" s="210">
        <f t="shared" si="16"/>
        <v>20220</v>
      </c>
      <c r="I36" s="210">
        <f t="shared" si="16"/>
        <v>20220</v>
      </c>
      <c r="J36" s="210">
        <f t="shared" si="16"/>
        <v>20220</v>
      </c>
      <c r="K36" s="210">
        <f t="shared" si="16"/>
        <v>20220</v>
      </c>
      <c r="L36" s="210">
        <f t="shared" si="16"/>
        <v>20220</v>
      </c>
      <c r="M36" s="210">
        <f t="shared" si="16"/>
        <v>20220</v>
      </c>
      <c r="N36" s="210">
        <f t="shared" si="16"/>
        <v>20220</v>
      </c>
      <c r="O36" s="210">
        <f t="shared" si="16"/>
        <v>20220</v>
      </c>
      <c r="P36" s="210">
        <f t="shared" si="16"/>
        <v>20220</v>
      </c>
      <c r="Q36" s="210">
        <f t="shared" si="16"/>
        <v>20220</v>
      </c>
      <c r="R36" s="210">
        <f t="shared" si="16"/>
        <v>20220</v>
      </c>
      <c r="S36" s="210">
        <f t="shared" si="16"/>
        <v>20220</v>
      </c>
      <c r="T36" s="210">
        <f t="shared" si="16"/>
        <v>20220</v>
      </c>
      <c r="U36" s="210">
        <f t="shared" si="16"/>
        <v>20220</v>
      </c>
      <c r="V36" s="210">
        <f t="shared" si="17"/>
        <v>20220</v>
      </c>
      <c r="W36" s="210">
        <f t="shared" si="17"/>
        <v>20220</v>
      </c>
      <c r="X36" s="210">
        <f t="shared" si="17"/>
        <v>20220</v>
      </c>
      <c r="Y36" s="210">
        <f t="shared" si="17"/>
        <v>20220</v>
      </c>
      <c r="Z36" s="210">
        <f t="shared" si="17"/>
        <v>20220</v>
      </c>
      <c r="AA36" s="210">
        <f t="shared" si="17"/>
        <v>20220</v>
      </c>
      <c r="AB36" s="210">
        <f t="shared" si="17"/>
        <v>20220</v>
      </c>
      <c r="AC36" s="210">
        <f t="shared" si="17"/>
        <v>20220</v>
      </c>
      <c r="AD36" s="210">
        <f t="shared" si="17"/>
        <v>20220</v>
      </c>
      <c r="AE36" s="210">
        <f t="shared" si="17"/>
        <v>20220</v>
      </c>
      <c r="AF36" s="210">
        <f t="shared" si="18"/>
        <v>20220</v>
      </c>
      <c r="AG36" s="210">
        <f t="shared" si="18"/>
        <v>20220</v>
      </c>
      <c r="AH36" s="210">
        <f t="shared" si="18"/>
        <v>20220</v>
      </c>
      <c r="AI36" s="210">
        <f t="shared" si="18"/>
        <v>20220</v>
      </c>
      <c r="AJ36" s="210">
        <f t="shared" si="18"/>
        <v>20220</v>
      </c>
      <c r="AK36" s="210">
        <f t="shared" si="18"/>
        <v>20220</v>
      </c>
      <c r="AL36" s="210">
        <f t="shared" si="18"/>
        <v>20220</v>
      </c>
      <c r="AM36" s="210">
        <f t="shared" si="18"/>
        <v>20220</v>
      </c>
      <c r="AN36" s="210">
        <f t="shared" si="18"/>
        <v>20220</v>
      </c>
      <c r="AO36" s="210">
        <f t="shared" si="18"/>
        <v>20220</v>
      </c>
      <c r="AP36" s="210">
        <f t="shared" si="19"/>
        <v>20220</v>
      </c>
      <c r="AQ36" s="210">
        <f t="shared" si="19"/>
        <v>20220</v>
      </c>
      <c r="AR36" s="210">
        <f t="shared" si="19"/>
        <v>20220</v>
      </c>
      <c r="AS36" s="210">
        <f t="shared" si="19"/>
        <v>20220</v>
      </c>
      <c r="AT36" s="210">
        <f t="shared" si="19"/>
        <v>20220</v>
      </c>
      <c r="AU36" s="210">
        <f t="shared" si="19"/>
        <v>20220</v>
      </c>
      <c r="AV36" s="210">
        <f t="shared" si="19"/>
        <v>20220</v>
      </c>
      <c r="AW36" s="210">
        <f t="shared" si="19"/>
        <v>20220</v>
      </c>
      <c r="AX36" s="210">
        <f t="shared" si="19"/>
        <v>20220</v>
      </c>
      <c r="AY36" s="210">
        <f t="shared" si="19"/>
        <v>20220</v>
      </c>
      <c r="AZ36" s="210">
        <f t="shared" si="20"/>
        <v>20220</v>
      </c>
      <c r="BA36" s="210">
        <f t="shared" si="20"/>
        <v>20220</v>
      </c>
      <c r="BB36" s="210">
        <f t="shared" si="20"/>
        <v>20220</v>
      </c>
      <c r="BC36" s="210">
        <f t="shared" si="20"/>
        <v>20220</v>
      </c>
      <c r="BD36" s="210">
        <f t="shared" si="20"/>
        <v>20220</v>
      </c>
      <c r="BE36" s="210">
        <f t="shared" si="20"/>
        <v>20220</v>
      </c>
      <c r="BF36" s="210">
        <f t="shared" si="20"/>
        <v>20220</v>
      </c>
      <c r="BG36" s="210">
        <f t="shared" si="20"/>
        <v>20220</v>
      </c>
      <c r="BH36" s="210">
        <f t="shared" si="20"/>
        <v>20220</v>
      </c>
      <c r="BI36" s="210">
        <f t="shared" si="20"/>
        <v>20220</v>
      </c>
      <c r="BJ36" s="210">
        <f t="shared" si="21"/>
        <v>20220</v>
      </c>
      <c r="BK36" s="210">
        <f t="shared" si="21"/>
        <v>20220</v>
      </c>
      <c r="BL36" s="210">
        <f t="shared" si="21"/>
        <v>20220</v>
      </c>
      <c r="BM36" s="210">
        <f t="shared" si="21"/>
        <v>20220</v>
      </c>
      <c r="BN36" s="210">
        <f t="shared" si="21"/>
        <v>19926.976744186046</v>
      </c>
      <c r="BO36" s="210">
        <f t="shared" si="21"/>
        <v>19340.930232558141</v>
      </c>
      <c r="BP36" s="210">
        <f t="shared" si="21"/>
        <v>18754.883720930233</v>
      </c>
      <c r="BQ36" s="210">
        <f t="shared" si="21"/>
        <v>18168.837209302324</v>
      </c>
      <c r="BR36" s="210">
        <f t="shared" si="21"/>
        <v>17582.79069767442</v>
      </c>
      <c r="BS36" s="210">
        <f t="shared" si="21"/>
        <v>16996.744186046511</v>
      </c>
      <c r="BT36" s="210">
        <f t="shared" si="22"/>
        <v>16410.697674418603</v>
      </c>
      <c r="BU36" s="210">
        <f t="shared" si="22"/>
        <v>15824.651162790698</v>
      </c>
      <c r="BV36" s="210">
        <f t="shared" si="22"/>
        <v>15238.60465116279</v>
      </c>
      <c r="BW36" s="210">
        <f t="shared" si="22"/>
        <v>14652.558139534884</v>
      </c>
      <c r="BX36" s="210">
        <f t="shared" si="22"/>
        <v>14066.511627906977</v>
      </c>
      <c r="BY36" s="210">
        <f t="shared" si="22"/>
        <v>13480.465116279069</v>
      </c>
      <c r="BZ36" s="210">
        <f t="shared" si="22"/>
        <v>12894.418604651164</v>
      </c>
      <c r="CA36" s="210">
        <f t="shared" si="22"/>
        <v>12308.372093023256</v>
      </c>
      <c r="CB36" s="210">
        <f t="shared" si="22"/>
        <v>11722.325581395349</v>
      </c>
      <c r="CC36" s="210">
        <f t="shared" si="22"/>
        <v>11136.279069767443</v>
      </c>
      <c r="CD36" s="210">
        <f t="shared" si="23"/>
        <v>10550.232558139534</v>
      </c>
      <c r="CE36" s="210">
        <f t="shared" si="23"/>
        <v>9964.1860465116279</v>
      </c>
      <c r="CF36" s="210">
        <f t="shared" si="23"/>
        <v>9378.1395348837214</v>
      </c>
      <c r="CG36" s="210">
        <f t="shared" si="23"/>
        <v>8792.0930232558148</v>
      </c>
      <c r="CH36" s="210">
        <f t="shared" si="23"/>
        <v>8206.0465116279065</v>
      </c>
      <c r="CI36" s="210">
        <f t="shared" si="23"/>
        <v>7620</v>
      </c>
      <c r="CJ36" s="210">
        <f t="shared" si="23"/>
        <v>7697.7551020408164</v>
      </c>
      <c r="CK36" s="210">
        <f t="shared" si="23"/>
        <v>7775.5102040816328</v>
      </c>
      <c r="CL36" s="210">
        <f t="shared" si="23"/>
        <v>7853.2653061224491</v>
      </c>
      <c r="CM36" s="210">
        <f t="shared" si="23"/>
        <v>7931.0204081632655</v>
      </c>
      <c r="CN36" s="210">
        <f t="shared" si="24"/>
        <v>8008.7755102040819</v>
      </c>
      <c r="CO36" s="210">
        <f t="shared" si="24"/>
        <v>8086.5306122448983</v>
      </c>
      <c r="CP36" s="210">
        <f t="shared" si="24"/>
        <v>8164.2857142857147</v>
      </c>
      <c r="CQ36" s="210">
        <f t="shared" si="24"/>
        <v>8242.0408163265311</v>
      </c>
      <c r="CR36" s="210">
        <f t="shared" si="24"/>
        <v>8319.7959183673483</v>
      </c>
      <c r="CS36" s="210">
        <f t="shared" si="24"/>
        <v>8397.5510204081638</v>
      </c>
      <c r="CT36" s="210">
        <f t="shared" si="24"/>
        <v>8475.3061224489793</v>
      </c>
      <c r="CU36" s="210">
        <f t="shared" si="24"/>
        <v>8553.0612244897966</v>
      </c>
      <c r="CV36" s="210">
        <f t="shared" si="24"/>
        <v>8630.8163265306139</v>
      </c>
      <c r="CW36" s="210">
        <f t="shared" si="24"/>
        <v>8708.5714285714294</v>
      </c>
      <c r="CX36" s="210">
        <f t="shared" si="25"/>
        <v>8708.5714285714294</v>
      </c>
      <c r="CY36" s="210">
        <f t="shared" si="25"/>
        <v>8708.5714285714294</v>
      </c>
      <c r="CZ36" s="210">
        <f t="shared" si="25"/>
        <v>8708.5714285714294</v>
      </c>
      <c r="DA36" s="210">
        <f t="shared" si="25"/>
        <v>8708.5714285714294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4800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66.666666666666671</v>
      </c>
      <c r="AE37" s="210">
        <f t="shared" si="18"/>
        <v>200</v>
      </c>
      <c r="AF37" s="210">
        <f t="shared" si="18"/>
        <v>333.33333333333331</v>
      </c>
      <c r="AG37" s="210">
        <f t="shared" si="18"/>
        <v>466.66666666666669</v>
      </c>
      <c r="AH37" s="210">
        <f t="shared" si="18"/>
        <v>600</v>
      </c>
      <c r="AI37" s="210">
        <f t="shared" si="18"/>
        <v>733.33333333333337</v>
      </c>
      <c r="AJ37" s="210">
        <f t="shared" si="19"/>
        <v>866.66666666666663</v>
      </c>
      <c r="AK37" s="210">
        <f t="shared" si="19"/>
        <v>1000</v>
      </c>
      <c r="AL37" s="210">
        <f t="shared" si="19"/>
        <v>1133.3333333333333</v>
      </c>
      <c r="AM37" s="210">
        <f t="shared" si="19"/>
        <v>1266.6666666666667</v>
      </c>
      <c r="AN37" s="210">
        <f t="shared" si="19"/>
        <v>1400</v>
      </c>
      <c r="AO37" s="210">
        <f t="shared" si="19"/>
        <v>1533.3333333333333</v>
      </c>
      <c r="AP37" s="210">
        <f t="shared" si="19"/>
        <v>1666.6666666666667</v>
      </c>
      <c r="AQ37" s="210">
        <f t="shared" si="19"/>
        <v>1800</v>
      </c>
      <c r="AR37" s="210">
        <f t="shared" si="19"/>
        <v>1933.3333333333333</v>
      </c>
      <c r="AS37" s="210">
        <f t="shared" si="19"/>
        <v>2066.6666666666665</v>
      </c>
      <c r="AT37" s="210">
        <f t="shared" si="20"/>
        <v>2200</v>
      </c>
      <c r="AU37" s="210">
        <f t="shared" si="20"/>
        <v>2333.3333333333335</v>
      </c>
      <c r="AV37" s="210">
        <f t="shared" si="20"/>
        <v>2466.6666666666665</v>
      </c>
      <c r="AW37" s="210">
        <f t="shared" si="20"/>
        <v>2600</v>
      </c>
      <c r="AX37" s="210">
        <f t="shared" si="20"/>
        <v>2733.3333333333335</v>
      </c>
      <c r="AY37" s="210">
        <f t="shared" si="20"/>
        <v>2866.6666666666665</v>
      </c>
      <c r="AZ37" s="210">
        <f t="shared" si="20"/>
        <v>3000</v>
      </c>
      <c r="BA37" s="210">
        <f t="shared" si="20"/>
        <v>3133.3333333333335</v>
      </c>
      <c r="BB37" s="210">
        <f t="shared" si="20"/>
        <v>3266.6666666666665</v>
      </c>
      <c r="BC37" s="210">
        <f t="shared" si="20"/>
        <v>3400</v>
      </c>
      <c r="BD37" s="210">
        <f t="shared" si="21"/>
        <v>3533.3333333333335</v>
      </c>
      <c r="BE37" s="210">
        <f t="shared" si="21"/>
        <v>3666.6666666666665</v>
      </c>
      <c r="BF37" s="210">
        <f t="shared" si="21"/>
        <v>3800</v>
      </c>
      <c r="BG37" s="210">
        <f t="shared" si="21"/>
        <v>3933.3333333333335</v>
      </c>
      <c r="BH37" s="210">
        <f t="shared" si="21"/>
        <v>4066.6666666666665</v>
      </c>
      <c r="BI37" s="210">
        <f t="shared" si="21"/>
        <v>4200</v>
      </c>
      <c r="BJ37" s="210">
        <f t="shared" si="21"/>
        <v>4333.333333333333</v>
      </c>
      <c r="BK37" s="210">
        <f t="shared" si="21"/>
        <v>4466.666666666667</v>
      </c>
      <c r="BL37" s="210">
        <f t="shared" si="21"/>
        <v>4600</v>
      </c>
      <c r="BM37" s="210">
        <f t="shared" si="21"/>
        <v>4733.333333333333</v>
      </c>
      <c r="BN37" s="210">
        <f t="shared" si="22"/>
        <v>4688.3720930232557</v>
      </c>
      <c r="BO37" s="210">
        <f t="shared" si="22"/>
        <v>4465.1162790697672</v>
      </c>
      <c r="BP37" s="210">
        <f t="shared" si="22"/>
        <v>4241.8604651162786</v>
      </c>
      <c r="BQ37" s="210">
        <f t="shared" si="22"/>
        <v>4018.6046511627906</v>
      </c>
      <c r="BR37" s="210">
        <f t="shared" si="22"/>
        <v>3795.3488372093025</v>
      </c>
      <c r="BS37" s="210">
        <f t="shared" si="22"/>
        <v>3572.0930232558139</v>
      </c>
      <c r="BT37" s="210">
        <f t="shared" si="22"/>
        <v>3348.8372093023254</v>
      </c>
      <c r="BU37" s="210">
        <f t="shared" si="22"/>
        <v>3125.5813953488373</v>
      </c>
      <c r="BV37" s="210">
        <f t="shared" si="22"/>
        <v>2902.3255813953488</v>
      </c>
      <c r="BW37" s="210">
        <f t="shared" si="22"/>
        <v>2679.0697674418607</v>
      </c>
      <c r="BX37" s="210">
        <f t="shared" si="23"/>
        <v>2455.8139534883721</v>
      </c>
      <c r="BY37" s="210">
        <f t="shared" si="23"/>
        <v>2232.5581395348836</v>
      </c>
      <c r="BZ37" s="210">
        <f t="shared" si="23"/>
        <v>2009.3023255813955</v>
      </c>
      <c r="CA37" s="210">
        <f t="shared" si="23"/>
        <v>1786.046511627907</v>
      </c>
      <c r="CB37" s="210">
        <f t="shared" si="23"/>
        <v>1562.7906976744184</v>
      </c>
      <c r="CC37" s="210">
        <f t="shared" si="23"/>
        <v>1339.5348837209303</v>
      </c>
      <c r="CD37" s="210">
        <f t="shared" si="23"/>
        <v>1116.2790697674418</v>
      </c>
      <c r="CE37" s="210">
        <f t="shared" si="23"/>
        <v>893.02325581395371</v>
      </c>
      <c r="CF37" s="210">
        <f t="shared" si="23"/>
        <v>669.76744186046471</v>
      </c>
      <c r="CG37" s="210">
        <f t="shared" si="23"/>
        <v>446.51162790697708</v>
      </c>
      <c r="CH37" s="210">
        <f t="shared" si="24"/>
        <v>223.25581395348854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33421.030717065041</v>
      </c>
      <c r="C38" s="203">
        <f>Income!C88</f>
        <v>72549.287501211395</v>
      </c>
      <c r="D38" s="203">
        <f>Income!D88</f>
        <v>105252.18821959953</v>
      </c>
      <c r="E38" s="203">
        <f>Income!E88</f>
        <v>267752.12684054807</v>
      </c>
      <c r="F38" s="204">
        <f t="shared" ref="F38:AK38" si="26">SUM(F25:F37)</f>
        <v>33375.268273030277</v>
      </c>
      <c r="G38" s="204">
        <f t="shared" si="26"/>
        <v>33375.268273030277</v>
      </c>
      <c r="H38" s="204">
        <f t="shared" si="26"/>
        <v>33375.268273030277</v>
      </c>
      <c r="I38" s="204">
        <f t="shared" si="26"/>
        <v>33375.268273030277</v>
      </c>
      <c r="J38" s="204">
        <f t="shared" si="26"/>
        <v>33375.268273030277</v>
      </c>
      <c r="K38" s="204">
        <f t="shared" si="26"/>
        <v>33375.268273030277</v>
      </c>
      <c r="L38" s="204">
        <f t="shared" si="26"/>
        <v>33375.268273030277</v>
      </c>
      <c r="M38" s="204">
        <f t="shared" si="26"/>
        <v>33375.268273030277</v>
      </c>
      <c r="N38" s="204">
        <f t="shared" si="26"/>
        <v>33375.268273030277</v>
      </c>
      <c r="O38" s="204">
        <f t="shared" si="26"/>
        <v>33375.268273030277</v>
      </c>
      <c r="P38" s="204">
        <f t="shared" si="26"/>
        <v>33375.268273030277</v>
      </c>
      <c r="Q38" s="204">
        <f t="shared" si="26"/>
        <v>33375.268273030277</v>
      </c>
      <c r="R38" s="204">
        <f t="shared" si="26"/>
        <v>33375.268273030277</v>
      </c>
      <c r="S38" s="204">
        <f t="shared" si="26"/>
        <v>33375.268273030277</v>
      </c>
      <c r="T38" s="204">
        <f t="shared" si="26"/>
        <v>33375.268273030277</v>
      </c>
      <c r="U38" s="204">
        <f t="shared" si="26"/>
        <v>33375.268273030277</v>
      </c>
      <c r="V38" s="204">
        <f t="shared" si="26"/>
        <v>33375.268273030277</v>
      </c>
      <c r="W38" s="204">
        <f t="shared" si="26"/>
        <v>33375.268273030277</v>
      </c>
      <c r="X38" s="204">
        <f t="shared" si="26"/>
        <v>33375.268273030277</v>
      </c>
      <c r="Y38" s="204">
        <f t="shared" si="26"/>
        <v>33375.268273030277</v>
      </c>
      <c r="Z38" s="204">
        <f t="shared" si="26"/>
        <v>33375.268273030277</v>
      </c>
      <c r="AA38" s="204">
        <f t="shared" si="26"/>
        <v>33375.268273030277</v>
      </c>
      <c r="AB38" s="204">
        <f t="shared" si="26"/>
        <v>33375.268273030277</v>
      </c>
      <c r="AC38" s="204">
        <f t="shared" si="26"/>
        <v>33375.268273030277</v>
      </c>
      <c r="AD38" s="204">
        <f t="shared" si="26"/>
        <v>33918.589166021098</v>
      </c>
      <c r="AE38" s="204">
        <f t="shared" si="26"/>
        <v>35005.230952002748</v>
      </c>
      <c r="AF38" s="204">
        <f t="shared" si="26"/>
        <v>36091.872737984406</v>
      </c>
      <c r="AG38" s="204">
        <f t="shared" si="26"/>
        <v>37178.514523966049</v>
      </c>
      <c r="AH38" s="204">
        <f t="shared" si="26"/>
        <v>38265.156309947699</v>
      </c>
      <c r="AI38" s="204">
        <f t="shared" si="26"/>
        <v>39351.798095929356</v>
      </c>
      <c r="AJ38" s="204">
        <f t="shared" si="26"/>
        <v>40438.439881910999</v>
      </c>
      <c r="AK38" s="204">
        <f t="shared" si="26"/>
        <v>41525.081667892649</v>
      </c>
      <c r="AL38" s="204">
        <f t="shared" ref="AL38:BQ38" si="27">SUM(AL25:AL37)</f>
        <v>42611.7234538743</v>
      </c>
      <c r="AM38" s="204">
        <f t="shared" si="27"/>
        <v>43698.36523985595</v>
      </c>
      <c r="AN38" s="204">
        <f t="shared" si="27"/>
        <v>44785.0070258376</v>
      </c>
      <c r="AO38" s="204">
        <f t="shared" si="27"/>
        <v>45871.648811819257</v>
      </c>
      <c r="AP38" s="204">
        <f t="shared" si="27"/>
        <v>46958.2905978009</v>
      </c>
      <c r="AQ38" s="204">
        <f t="shared" si="27"/>
        <v>48044.93238378255</v>
      </c>
      <c r="AR38" s="204">
        <f t="shared" si="27"/>
        <v>49131.574169764201</v>
      </c>
      <c r="AS38" s="204">
        <f t="shared" si="27"/>
        <v>50218.215955745844</v>
      </c>
      <c r="AT38" s="204">
        <f t="shared" si="27"/>
        <v>51304.857741727508</v>
      </c>
      <c r="AU38" s="204">
        <f t="shared" si="27"/>
        <v>52391.499527709158</v>
      </c>
      <c r="AV38" s="204">
        <f t="shared" si="27"/>
        <v>53478.141313690801</v>
      </c>
      <c r="AW38" s="204">
        <f t="shared" si="27"/>
        <v>54564.783099672451</v>
      </c>
      <c r="AX38" s="204">
        <f t="shared" si="27"/>
        <v>55651.424885654102</v>
      </c>
      <c r="AY38" s="204">
        <f t="shared" si="27"/>
        <v>56738.066671635752</v>
      </c>
      <c r="AZ38" s="204">
        <f t="shared" si="27"/>
        <v>57824.708457617402</v>
      </c>
      <c r="BA38" s="204">
        <f t="shared" si="27"/>
        <v>58911.350243599052</v>
      </c>
      <c r="BB38" s="204">
        <f t="shared" si="27"/>
        <v>59997.992029580702</v>
      </c>
      <c r="BC38" s="204">
        <f t="shared" si="27"/>
        <v>61084.633815562345</v>
      </c>
      <c r="BD38" s="204">
        <f t="shared" si="27"/>
        <v>62171.275601544003</v>
      </c>
      <c r="BE38" s="204">
        <f t="shared" si="27"/>
        <v>63257.917387525653</v>
      </c>
      <c r="BF38" s="204">
        <f t="shared" si="27"/>
        <v>64344.559173507303</v>
      </c>
      <c r="BG38" s="204">
        <f t="shared" si="27"/>
        <v>65431.200959488953</v>
      </c>
      <c r="BH38" s="204">
        <f t="shared" si="27"/>
        <v>66517.842745470611</v>
      </c>
      <c r="BI38" s="204">
        <f t="shared" si="27"/>
        <v>67604.484531452239</v>
      </c>
      <c r="BJ38" s="204">
        <f t="shared" si="27"/>
        <v>68691.126317433896</v>
      </c>
      <c r="BK38" s="204">
        <f t="shared" si="27"/>
        <v>69777.768103415554</v>
      </c>
      <c r="BL38" s="204">
        <f t="shared" si="27"/>
        <v>70864.409889397211</v>
      </c>
      <c r="BM38" s="204">
        <f t="shared" si="27"/>
        <v>71951.051675378854</v>
      </c>
      <c r="BN38" s="204">
        <f t="shared" si="27"/>
        <v>73254.479446062105</v>
      </c>
      <c r="BO38" s="204">
        <f t="shared" si="27"/>
        <v>74774.693201446949</v>
      </c>
      <c r="BP38" s="204">
        <f t="shared" si="27"/>
        <v>76294.906956831794</v>
      </c>
      <c r="BQ38" s="204">
        <f t="shared" si="27"/>
        <v>77815.120712216652</v>
      </c>
      <c r="BR38" s="204">
        <f t="shared" ref="BR38:CW38" si="28">SUM(BR25:BR37)</f>
        <v>79335.334467601482</v>
      </c>
      <c r="BS38" s="204">
        <f t="shared" si="28"/>
        <v>80855.548222986341</v>
      </c>
      <c r="BT38" s="204">
        <f t="shared" si="28"/>
        <v>82375.761978371185</v>
      </c>
      <c r="BU38" s="204">
        <f t="shared" si="28"/>
        <v>83895.975733756044</v>
      </c>
      <c r="BV38" s="204">
        <f t="shared" si="28"/>
        <v>85416.189489140888</v>
      </c>
      <c r="BW38" s="204">
        <f t="shared" si="28"/>
        <v>86936.403244525733</v>
      </c>
      <c r="BX38" s="204">
        <f t="shared" si="28"/>
        <v>88456.616999910591</v>
      </c>
      <c r="BY38" s="204">
        <f t="shared" si="28"/>
        <v>89976.830755295421</v>
      </c>
      <c r="BZ38" s="204">
        <f t="shared" si="28"/>
        <v>91497.04451068028</v>
      </c>
      <c r="CA38" s="204">
        <f t="shared" si="28"/>
        <v>93017.25826606511</v>
      </c>
      <c r="CB38" s="204">
        <f t="shared" si="28"/>
        <v>94537.472021449954</v>
      </c>
      <c r="CC38" s="204">
        <f t="shared" si="28"/>
        <v>96057.685776834827</v>
      </c>
      <c r="CD38" s="204">
        <f t="shared" si="28"/>
        <v>97577.899532219642</v>
      </c>
      <c r="CE38" s="204">
        <f t="shared" si="28"/>
        <v>99098.11328760453</v>
      </c>
      <c r="CF38" s="204">
        <f t="shared" si="28"/>
        <v>100618.32704298936</v>
      </c>
      <c r="CG38" s="204">
        <f t="shared" si="28"/>
        <v>102138.54079837419</v>
      </c>
      <c r="CH38" s="204">
        <f t="shared" si="28"/>
        <v>103658.75455375906</v>
      </c>
      <c r="CI38" s="204">
        <f t="shared" si="28"/>
        <v>105178.96830914391</v>
      </c>
      <c r="CJ38" s="204">
        <f t="shared" si="28"/>
        <v>116791.33677567278</v>
      </c>
      <c r="CK38" s="204">
        <f t="shared" si="28"/>
        <v>128403.70524220166</v>
      </c>
      <c r="CL38" s="204">
        <f t="shared" si="28"/>
        <v>140016.07370873052</v>
      </c>
      <c r="CM38" s="204">
        <f t="shared" si="28"/>
        <v>151628.44217525938</v>
      </c>
      <c r="CN38" s="204">
        <f t="shared" si="28"/>
        <v>163240.81064178827</v>
      </c>
      <c r="CO38" s="204">
        <f t="shared" si="28"/>
        <v>174853.17910831713</v>
      </c>
      <c r="CP38" s="204">
        <f t="shared" si="28"/>
        <v>186465.54757484599</v>
      </c>
      <c r="CQ38" s="204">
        <f t="shared" si="28"/>
        <v>198077.91604137488</v>
      </c>
      <c r="CR38" s="204">
        <f t="shared" si="28"/>
        <v>209690.28450790371</v>
      </c>
      <c r="CS38" s="204">
        <f t="shared" si="28"/>
        <v>221302.65297443257</v>
      </c>
      <c r="CT38" s="204">
        <f t="shared" si="28"/>
        <v>232915.02144096146</v>
      </c>
      <c r="CU38" s="204">
        <f t="shared" si="28"/>
        <v>244527.38990749032</v>
      </c>
      <c r="CV38" s="204">
        <f t="shared" si="28"/>
        <v>256139.75837401923</v>
      </c>
      <c r="CW38" s="204">
        <f t="shared" si="28"/>
        <v>267752.12684054807</v>
      </c>
      <c r="CX38" s="204">
        <f>SUM(CX25:CX37)</f>
        <v>267752.12684054807</v>
      </c>
      <c r="CY38" s="204">
        <f>SUM(CY25:CY37)</f>
        <v>267752.12684054807</v>
      </c>
      <c r="CZ38" s="204">
        <f>SUM(CZ25:CZ37)</f>
        <v>267752.12684054807</v>
      </c>
      <c r="DA38" s="204">
        <f>SUM(DA25:DA37)</f>
        <v>267752.12684054807</v>
      </c>
    </row>
    <row r="39" spans="1:105">
      <c r="A39" s="201" t="str">
        <f>Income!A89</f>
        <v>Food Poverty line</v>
      </c>
      <c r="B39" s="203">
        <f>Income!B89</f>
        <v>27014.536414639457</v>
      </c>
      <c r="C39" s="203">
        <f>Income!C89</f>
        <v>27014.536414639457</v>
      </c>
      <c r="D39" s="203">
        <f>Income!D89</f>
        <v>27014.536414639457</v>
      </c>
      <c r="E39" s="203">
        <f>Income!E89</f>
        <v>27014.53641463946</v>
      </c>
      <c r="F39" s="204">
        <f t="shared" ref="F39:U39" si="29">IF(F$2&lt;=($B$2+$C$2+$D$2),IF(F$2&lt;=($B$2+$C$2),IF(F$2&lt;=$B$2,$B39,$C39),$D39),$E39)</f>
        <v>27014.536414639457</v>
      </c>
      <c r="G39" s="204">
        <f t="shared" si="29"/>
        <v>27014.536414639457</v>
      </c>
      <c r="H39" s="204">
        <f t="shared" si="29"/>
        <v>27014.536414639457</v>
      </c>
      <c r="I39" s="204">
        <f t="shared" si="29"/>
        <v>27014.536414639457</v>
      </c>
      <c r="J39" s="204">
        <f t="shared" si="29"/>
        <v>27014.536414639457</v>
      </c>
      <c r="K39" s="204">
        <f t="shared" si="29"/>
        <v>27014.536414639457</v>
      </c>
      <c r="L39" s="204">
        <f t="shared" si="29"/>
        <v>27014.536414639457</v>
      </c>
      <c r="M39" s="204">
        <f t="shared" si="29"/>
        <v>27014.536414639457</v>
      </c>
      <c r="N39" s="204">
        <f t="shared" si="29"/>
        <v>27014.536414639457</v>
      </c>
      <c r="O39" s="204">
        <f t="shared" si="29"/>
        <v>27014.536414639457</v>
      </c>
      <c r="P39" s="204">
        <f t="shared" si="29"/>
        <v>27014.536414639457</v>
      </c>
      <c r="Q39" s="204">
        <f t="shared" si="29"/>
        <v>27014.536414639457</v>
      </c>
      <c r="R39" s="204">
        <f t="shared" si="29"/>
        <v>27014.536414639457</v>
      </c>
      <c r="S39" s="204">
        <f t="shared" si="29"/>
        <v>27014.536414639457</v>
      </c>
      <c r="T39" s="204">
        <f t="shared" si="29"/>
        <v>27014.536414639457</v>
      </c>
      <c r="U39" s="204">
        <f t="shared" si="29"/>
        <v>27014.536414639457</v>
      </c>
      <c r="V39" s="204">
        <f t="shared" ref="V39:AK40" si="30">IF(V$2&lt;=($B$2+$C$2+$D$2),IF(V$2&lt;=($B$2+$C$2),IF(V$2&lt;=$B$2,$B39,$C39),$D39),$E39)</f>
        <v>27014.536414639457</v>
      </c>
      <c r="W39" s="204">
        <f t="shared" si="30"/>
        <v>27014.536414639457</v>
      </c>
      <c r="X39" s="204">
        <f t="shared" si="30"/>
        <v>27014.536414639457</v>
      </c>
      <c r="Y39" s="204">
        <f t="shared" si="30"/>
        <v>27014.536414639457</v>
      </c>
      <c r="Z39" s="204">
        <f t="shared" si="30"/>
        <v>27014.536414639457</v>
      </c>
      <c r="AA39" s="204">
        <f t="shared" si="30"/>
        <v>27014.536414639457</v>
      </c>
      <c r="AB39" s="204">
        <f t="shared" si="30"/>
        <v>27014.536414639457</v>
      </c>
      <c r="AC39" s="204">
        <f t="shared" si="30"/>
        <v>27014.536414639457</v>
      </c>
      <c r="AD39" s="204">
        <f t="shared" si="30"/>
        <v>27014.536414639457</v>
      </c>
      <c r="AE39" s="204">
        <f t="shared" si="30"/>
        <v>27014.536414639457</v>
      </c>
      <c r="AF39" s="204">
        <f t="shared" si="30"/>
        <v>27014.536414639457</v>
      </c>
      <c r="AG39" s="204">
        <f t="shared" si="30"/>
        <v>27014.536414639457</v>
      </c>
      <c r="AH39" s="204">
        <f t="shared" si="30"/>
        <v>27014.536414639457</v>
      </c>
      <c r="AI39" s="204">
        <f t="shared" si="30"/>
        <v>27014.536414639457</v>
      </c>
      <c r="AJ39" s="204">
        <f t="shared" si="30"/>
        <v>27014.536414639457</v>
      </c>
      <c r="AK39" s="204">
        <f t="shared" si="30"/>
        <v>27014.536414639457</v>
      </c>
      <c r="AL39" s="204">
        <f t="shared" ref="AL39:BA40" si="31">IF(AL$2&lt;=($B$2+$C$2+$D$2),IF(AL$2&lt;=($B$2+$C$2),IF(AL$2&lt;=$B$2,$B39,$C39),$D39),$E39)</f>
        <v>27014.536414639457</v>
      </c>
      <c r="AM39" s="204">
        <f t="shared" si="31"/>
        <v>27014.536414639457</v>
      </c>
      <c r="AN39" s="204">
        <f t="shared" si="31"/>
        <v>27014.536414639457</v>
      </c>
      <c r="AO39" s="204">
        <f t="shared" si="31"/>
        <v>27014.536414639457</v>
      </c>
      <c r="AP39" s="204">
        <f t="shared" si="31"/>
        <v>27014.536414639457</v>
      </c>
      <c r="AQ39" s="204">
        <f t="shared" si="31"/>
        <v>27014.536414639457</v>
      </c>
      <c r="AR39" s="204">
        <f t="shared" si="31"/>
        <v>27014.536414639457</v>
      </c>
      <c r="AS39" s="204">
        <f t="shared" si="31"/>
        <v>27014.536414639457</v>
      </c>
      <c r="AT39" s="204">
        <f t="shared" si="31"/>
        <v>27014.536414639457</v>
      </c>
      <c r="AU39" s="204">
        <f t="shared" si="31"/>
        <v>27014.536414639457</v>
      </c>
      <c r="AV39" s="204">
        <f t="shared" si="31"/>
        <v>27014.536414639457</v>
      </c>
      <c r="AW39" s="204">
        <f t="shared" si="31"/>
        <v>27014.536414639457</v>
      </c>
      <c r="AX39" s="204">
        <f t="shared" si="31"/>
        <v>27014.536414639457</v>
      </c>
      <c r="AY39" s="204">
        <f t="shared" si="31"/>
        <v>27014.536414639457</v>
      </c>
      <c r="AZ39" s="204">
        <f t="shared" si="31"/>
        <v>27014.536414639457</v>
      </c>
      <c r="BA39" s="204">
        <f t="shared" si="31"/>
        <v>27014.536414639457</v>
      </c>
      <c r="BB39" s="204">
        <f t="shared" ref="BB39:CD40" si="32">IF(BB$2&lt;=($B$2+$C$2+$D$2),IF(BB$2&lt;=($B$2+$C$2),IF(BB$2&lt;=$B$2,$B39,$C39),$D39),$E39)</f>
        <v>27014.536414639457</v>
      </c>
      <c r="BC39" s="204">
        <f t="shared" si="32"/>
        <v>27014.536414639457</v>
      </c>
      <c r="BD39" s="204">
        <f t="shared" si="32"/>
        <v>27014.536414639457</v>
      </c>
      <c r="BE39" s="204">
        <f t="shared" si="32"/>
        <v>27014.536414639457</v>
      </c>
      <c r="BF39" s="204">
        <f t="shared" si="32"/>
        <v>27014.536414639457</v>
      </c>
      <c r="BG39" s="204">
        <f t="shared" si="32"/>
        <v>27014.536414639457</v>
      </c>
      <c r="BH39" s="204">
        <f t="shared" si="32"/>
        <v>27014.536414639457</v>
      </c>
      <c r="BI39" s="204">
        <f t="shared" si="32"/>
        <v>27014.536414639457</v>
      </c>
      <c r="BJ39" s="204">
        <f t="shared" si="32"/>
        <v>27014.536414639457</v>
      </c>
      <c r="BK39" s="204">
        <f t="shared" si="32"/>
        <v>27014.536414639457</v>
      </c>
      <c r="BL39" s="204">
        <f t="shared" si="32"/>
        <v>27014.536414639457</v>
      </c>
      <c r="BM39" s="204">
        <f t="shared" si="32"/>
        <v>27014.536414639457</v>
      </c>
      <c r="BN39" s="204">
        <f t="shared" si="32"/>
        <v>27014.536414639457</v>
      </c>
      <c r="BO39" s="204">
        <f t="shared" si="32"/>
        <v>27014.536414639457</v>
      </c>
      <c r="BP39" s="204">
        <f t="shared" si="32"/>
        <v>27014.536414639457</v>
      </c>
      <c r="BQ39" s="204">
        <f t="shared" si="32"/>
        <v>27014.536414639457</v>
      </c>
      <c r="BR39" s="204">
        <f t="shared" si="32"/>
        <v>27014.536414639457</v>
      </c>
      <c r="BS39" s="204">
        <f t="shared" si="32"/>
        <v>27014.536414639457</v>
      </c>
      <c r="BT39" s="204">
        <f t="shared" si="32"/>
        <v>27014.536414639457</v>
      </c>
      <c r="BU39" s="204">
        <f t="shared" si="32"/>
        <v>27014.536414639457</v>
      </c>
      <c r="BV39" s="204">
        <f t="shared" si="32"/>
        <v>27014.536414639457</v>
      </c>
      <c r="BW39" s="204">
        <f t="shared" si="32"/>
        <v>27014.536414639457</v>
      </c>
      <c r="BX39" s="204">
        <f t="shared" si="32"/>
        <v>27014.536414639457</v>
      </c>
      <c r="BY39" s="204">
        <f t="shared" si="32"/>
        <v>27014.536414639457</v>
      </c>
      <c r="BZ39" s="204">
        <f t="shared" si="32"/>
        <v>27014.536414639457</v>
      </c>
      <c r="CA39" s="204">
        <f t="shared" si="32"/>
        <v>27014.536414639457</v>
      </c>
      <c r="CB39" s="204">
        <f t="shared" si="32"/>
        <v>27014.536414639457</v>
      </c>
      <c r="CC39" s="204">
        <f t="shared" si="32"/>
        <v>27014.536414639457</v>
      </c>
      <c r="CD39" s="204">
        <f t="shared" si="32"/>
        <v>27014.536414639457</v>
      </c>
      <c r="CE39" s="204">
        <f t="shared" ref="CE39:CR40" si="33">IF(CE$2&lt;=($B$2+$C$2+$D$2),IF(CE$2&lt;=($B$2+$C$2),IF(CE$2&lt;=$B$2,$B39,$C39),$D39),$E39)</f>
        <v>27014.536414639457</v>
      </c>
      <c r="CF39" s="204">
        <f t="shared" si="33"/>
        <v>27014.536414639457</v>
      </c>
      <c r="CG39" s="204">
        <f t="shared" si="33"/>
        <v>27014.536414639457</v>
      </c>
      <c r="CH39" s="204">
        <f t="shared" si="33"/>
        <v>27014.536414639457</v>
      </c>
      <c r="CI39" s="204">
        <f t="shared" si="33"/>
        <v>27014.536414639457</v>
      </c>
      <c r="CJ39" s="204">
        <f t="shared" si="33"/>
        <v>27014.536414639457</v>
      </c>
      <c r="CK39" s="204">
        <f t="shared" si="33"/>
        <v>27014.536414639457</v>
      </c>
      <c r="CL39" s="204">
        <f t="shared" si="33"/>
        <v>27014.536414639457</v>
      </c>
      <c r="CM39" s="204">
        <f t="shared" si="33"/>
        <v>27014.536414639457</v>
      </c>
      <c r="CN39" s="204">
        <f t="shared" si="33"/>
        <v>27014.536414639457</v>
      </c>
      <c r="CO39" s="204">
        <f t="shared" si="33"/>
        <v>27014.536414639457</v>
      </c>
      <c r="CP39" s="204">
        <f t="shared" si="33"/>
        <v>27014.536414639457</v>
      </c>
      <c r="CQ39" s="204">
        <f t="shared" si="33"/>
        <v>27014.536414639457</v>
      </c>
      <c r="CR39" s="204">
        <f t="shared" si="33"/>
        <v>27014.53641463946</v>
      </c>
      <c r="CS39" s="204">
        <f t="shared" ref="CS39:DA40" si="34">IF(CS$2&lt;=($B$2+$C$2+$D$2),IF(CS$2&lt;=($B$2+$C$2),IF(CS$2&lt;=$B$2,$B39,$C39),$D39),$E39)</f>
        <v>27014.53641463946</v>
      </c>
      <c r="CT39" s="204">
        <f t="shared" si="34"/>
        <v>27014.53641463946</v>
      </c>
      <c r="CU39" s="204">
        <f t="shared" si="34"/>
        <v>27014.53641463946</v>
      </c>
      <c r="CV39" s="204">
        <f t="shared" si="34"/>
        <v>27014.53641463946</v>
      </c>
      <c r="CW39" s="204">
        <f t="shared" si="34"/>
        <v>27014.53641463946</v>
      </c>
      <c r="CX39" s="204">
        <f t="shared" si="34"/>
        <v>27014.53641463946</v>
      </c>
      <c r="CY39" s="204">
        <f t="shared" si="34"/>
        <v>27014.53641463946</v>
      </c>
      <c r="CZ39" s="204">
        <f t="shared" si="34"/>
        <v>27014.53641463946</v>
      </c>
      <c r="DA39" s="204">
        <f t="shared" si="34"/>
        <v>27014.53641463946</v>
      </c>
    </row>
    <row r="40" spans="1:105">
      <c r="A40" s="201" t="str">
        <f>Income!A90</f>
        <v>Lower Bound Poverty line</v>
      </c>
      <c r="B40" s="203">
        <f>Income!B90</f>
        <v>44193.203081306121</v>
      </c>
      <c r="C40" s="203">
        <f>Income!C90</f>
        <v>44193.203081306121</v>
      </c>
      <c r="D40" s="203">
        <f>Income!D90</f>
        <v>44193.203081306128</v>
      </c>
      <c r="E40" s="203">
        <f>Income!E90</f>
        <v>44193.203081306121</v>
      </c>
      <c r="F40" s="204">
        <f t="shared" ref="F40:U40" si="35">IF(F$2&lt;=($B$2+$C$2+$D$2),IF(F$2&lt;=($B$2+$C$2),IF(F$2&lt;=$B$2,$B40,$C40),$D40),$E40)</f>
        <v>44193.203081306121</v>
      </c>
      <c r="G40" s="204">
        <f t="shared" si="35"/>
        <v>44193.203081306121</v>
      </c>
      <c r="H40" s="204">
        <f t="shared" si="35"/>
        <v>44193.203081306121</v>
      </c>
      <c r="I40" s="204">
        <f t="shared" si="35"/>
        <v>44193.203081306121</v>
      </c>
      <c r="J40" s="204">
        <f t="shared" si="35"/>
        <v>44193.203081306121</v>
      </c>
      <c r="K40" s="204">
        <f t="shared" si="35"/>
        <v>44193.203081306121</v>
      </c>
      <c r="L40" s="204">
        <f t="shared" si="35"/>
        <v>44193.203081306121</v>
      </c>
      <c r="M40" s="204">
        <f t="shared" si="35"/>
        <v>44193.203081306121</v>
      </c>
      <c r="N40" s="204">
        <f t="shared" si="35"/>
        <v>44193.203081306121</v>
      </c>
      <c r="O40" s="204">
        <f t="shared" si="35"/>
        <v>44193.203081306121</v>
      </c>
      <c r="P40" s="204">
        <f t="shared" si="35"/>
        <v>44193.203081306121</v>
      </c>
      <c r="Q40" s="204">
        <f t="shared" si="35"/>
        <v>44193.203081306121</v>
      </c>
      <c r="R40" s="204">
        <f t="shared" si="35"/>
        <v>44193.203081306121</v>
      </c>
      <c r="S40" s="204">
        <f t="shared" si="35"/>
        <v>44193.203081306121</v>
      </c>
      <c r="T40" s="204">
        <f t="shared" si="35"/>
        <v>44193.203081306121</v>
      </c>
      <c r="U40" s="204">
        <f t="shared" si="35"/>
        <v>44193.203081306121</v>
      </c>
      <c r="V40" s="204">
        <f t="shared" si="30"/>
        <v>44193.203081306121</v>
      </c>
      <c r="W40" s="204">
        <f t="shared" si="30"/>
        <v>44193.203081306121</v>
      </c>
      <c r="X40" s="204">
        <f t="shared" si="30"/>
        <v>44193.203081306121</v>
      </c>
      <c r="Y40" s="204">
        <f t="shared" si="30"/>
        <v>44193.203081306121</v>
      </c>
      <c r="Z40" s="204">
        <f t="shared" si="30"/>
        <v>44193.203081306121</v>
      </c>
      <c r="AA40" s="204">
        <f t="shared" si="30"/>
        <v>44193.203081306121</v>
      </c>
      <c r="AB40" s="204">
        <f t="shared" si="30"/>
        <v>44193.203081306121</v>
      </c>
      <c r="AC40" s="204">
        <f t="shared" si="30"/>
        <v>44193.203081306121</v>
      </c>
      <c r="AD40" s="204">
        <f t="shared" si="30"/>
        <v>44193.203081306121</v>
      </c>
      <c r="AE40" s="204">
        <f t="shared" si="30"/>
        <v>44193.203081306121</v>
      </c>
      <c r="AF40" s="204">
        <f t="shared" si="30"/>
        <v>44193.203081306121</v>
      </c>
      <c r="AG40" s="204">
        <f t="shared" si="30"/>
        <v>44193.203081306121</v>
      </c>
      <c r="AH40" s="204">
        <f t="shared" si="30"/>
        <v>44193.203081306121</v>
      </c>
      <c r="AI40" s="204">
        <f t="shared" si="30"/>
        <v>44193.203081306121</v>
      </c>
      <c r="AJ40" s="204">
        <f t="shared" si="30"/>
        <v>44193.203081306121</v>
      </c>
      <c r="AK40" s="204">
        <f t="shared" si="30"/>
        <v>44193.203081306121</v>
      </c>
      <c r="AL40" s="204">
        <f t="shared" si="31"/>
        <v>44193.203081306121</v>
      </c>
      <c r="AM40" s="204">
        <f t="shared" si="31"/>
        <v>44193.203081306121</v>
      </c>
      <c r="AN40" s="204">
        <f t="shared" si="31"/>
        <v>44193.203081306121</v>
      </c>
      <c r="AO40" s="204">
        <f t="shared" si="31"/>
        <v>44193.203081306121</v>
      </c>
      <c r="AP40" s="204">
        <f t="shared" si="31"/>
        <v>44193.203081306121</v>
      </c>
      <c r="AQ40" s="204">
        <f t="shared" si="31"/>
        <v>44193.203081306121</v>
      </c>
      <c r="AR40" s="204">
        <f t="shared" si="31"/>
        <v>44193.203081306121</v>
      </c>
      <c r="AS40" s="204">
        <f t="shared" si="31"/>
        <v>44193.203081306121</v>
      </c>
      <c r="AT40" s="204">
        <f t="shared" si="31"/>
        <v>44193.203081306121</v>
      </c>
      <c r="AU40" s="204">
        <f t="shared" si="31"/>
        <v>44193.203081306121</v>
      </c>
      <c r="AV40" s="204">
        <f t="shared" si="31"/>
        <v>44193.203081306121</v>
      </c>
      <c r="AW40" s="204">
        <f t="shared" si="31"/>
        <v>44193.203081306121</v>
      </c>
      <c r="AX40" s="204">
        <f t="shared" si="31"/>
        <v>44193.203081306121</v>
      </c>
      <c r="AY40" s="204">
        <f t="shared" si="31"/>
        <v>44193.203081306121</v>
      </c>
      <c r="AZ40" s="204">
        <f t="shared" si="31"/>
        <v>44193.203081306121</v>
      </c>
      <c r="BA40" s="204">
        <f t="shared" si="31"/>
        <v>44193.203081306121</v>
      </c>
      <c r="BB40" s="204">
        <f t="shared" si="32"/>
        <v>44193.203081306121</v>
      </c>
      <c r="BC40" s="204">
        <f t="shared" si="32"/>
        <v>44193.203081306121</v>
      </c>
      <c r="BD40" s="204">
        <f t="shared" si="32"/>
        <v>44193.203081306121</v>
      </c>
      <c r="BE40" s="204">
        <f t="shared" si="32"/>
        <v>44193.203081306121</v>
      </c>
      <c r="BF40" s="204">
        <f t="shared" si="32"/>
        <v>44193.203081306121</v>
      </c>
      <c r="BG40" s="204">
        <f t="shared" si="32"/>
        <v>44193.203081306121</v>
      </c>
      <c r="BH40" s="204">
        <f t="shared" si="32"/>
        <v>44193.203081306121</v>
      </c>
      <c r="BI40" s="204">
        <f t="shared" si="32"/>
        <v>44193.203081306121</v>
      </c>
      <c r="BJ40" s="204">
        <f t="shared" si="32"/>
        <v>44193.203081306121</v>
      </c>
      <c r="BK40" s="204">
        <f t="shared" si="32"/>
        <v>44193.203081306121</v>
      </c>
      <c r="BL40" s="204">
        <f t="shared" si="32"/>
        <v>44193.203081306121</v>
      </c>
      <c r="BM40" s="204">
        <f t="shared" si="32"/>
        <v>44193.203081306121</v>
      </c>
      <c r="BN40" s="204">
        <f t="shared" si="32"/>
        <v>44193.203081306121</v>
      </c>
      <c r="BO40" s="204">
        <f t="shared" si="32"/>
        <v>44193.203081306121</v>
      </c>
      <c r="BP40" s="204">
        <f t="shared" si="32"/>
        <v>44193.203081306121</v>
      </c>
      <c r="BQ40" s="204">
        <f t="shared" si="32"/>
        <v>44193.203081306121</v>
      </c>
      <c r="BR40" s="204">
        <f t="shared" si="32"/>
        <v>44193.203081306121</v>
      </c>
      <c r="BS40" s="204">
        <f t="shared" si="32"/>
        <v>44193.203081306121</v>
      </c>
      <c r="BT40" s="204">
        <f t="shared" si="32"/>
        <v>44193.203081306121</v>
      </c>
      <c r="BU40" s="204">
        <f t="shared" si="32"/>
        <v>44193.203081306121</v>
      </c>
      <c r="BV40" s="204">
        <f t="shared" si="32"/>
        <v>44193.203081306121</v>
      </c>
      <c r="BW40" s="204">
        <f t="shared" si="32"/>
        <v>44193.203081306121</v>
      </c>
      <c r="BX40" s="204">
        <f t="shared" si="32"/>
        <v>44193.203081306121</v>
      </c>
      <c r="BY40" s="204">
        <f t="shared" si="32"/>
        <v>44193.203081306121</v>
      </c>
      <c r="BZ40" s="204">
        <f t="shared" si="32"/>
        <v>44193.203081306128</v>
      </c>
      <c r="CA40" s="204">
        <f t="shared" si="32"/>
        <v>44193.203081306128</v>
      </c>
      <c r="CB40" s="204">
        <f t="shared" si="32"/>
        <v>44193.203081306128</v>
      </c>
      <c r="CC40" s="204">
        <f t="shared" si="32"/>
        <v>44193.203081306128</v>
      </c>
      <c r="CD40" s="204">
        <f t="shared" si="32"/>
        <v>44193.203081306128</v>
      </c>
      <c r="CE40" s="204">
        <f t="shared" si="33"/>
        <v>44193.203081306128</v>
      </c>
      <c r="CF40" s="204">
        <f t="shared" si="33"/>
        <v>44193.203081306128</v>
      </c>
      <c r="CG40" s="204">
        <f t="shared" si="33"/>
        <v>44193.203081306128</v>
      </c>
      <c r="CH40" s="204">
        <f t="shared" si="33"/>
        <v>44193.203081306128</v>
      </c>
      <c r="CI40" s="204">
        <f t="shared" si="33"/>
        <v>44193.203081306128</v>
      </c>
      <c r="CJ40" s="204">
        <f t="shared" si="33"/>
        <v>44193.203081306128</v>
      </c>
      <c r="CK40" s="204">
        <f t="shared" si="33"/>
        <v>44193.203081306128</v>
      </c>
      <c r="CL40" s="204">
        <f t="shared" si="33"/>
        <v>44193.203081306128</v>
      </c>
      <c r="CM40" s="204">
        <f t="shared" si="33"/>
        <v>44193.203081306128</v>
      </c>
      <c r="CN40" s="204">
        <f t="shared" si="33"/>
        <v>44193.203081306128</v>
      </c>
      <c r="CO40" s="204">
        <f t="shared" si="33"/>
        <v>44193.203081306128</v>
      </c>
      <c r="CP40" s="204">
        <f t="shared" si="33"/>
        <v>44193.203081306128</v>
      </c>
      <c r="CQ40" s="204">
        <f t="shared" si="33"/>
        <v>44193.203081306128</v>
      </c>
      <c r="CR40" s="204">
        <f t="shared" si="33"/>
        <v>44193.203081306121</v>
      </c>
      <c r="CS40" s="204">
        <f t="shared" si="34"/>
        <v>44193.203081306121</v>
      </c>
      <c r="CT40" s="204">
        <f t="shared" si="34"/>
        <v>44193.203081306121</v>
      </c>
      <c r="CU40" s="204">
        <f t="shared" si="34"/>
        <v>44193.203081306121</v>
      </c>
      <c r="CV40" s="204">
        <f t="shared" si="34"/>
        <v>44193.203081306121</v>
      </c>
      <c r="CW40" s="204">
        <f t="shared" si="34"/>
        <v>44193.203081306121</v>
      </c>
      <c r="CX40" s="204">
        <f t="shared" si="34"/>
        <v>44193.203081306121</v>
      </c>
      <c r="CY40" s="204">
        <f t="shared" si="34"/>
        <v>44193.203081306121</v>
      </c>
      <c r="CZ40" s="204">
        <f t="shared" si="34"/>
        <v>44193.203081306121</v>
      </c>
      <c r="DA40" s="204">
        <f t="shared" si="34"/>
        <v>44193.203081306121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46.224348551084447</v>
      </c>
      <c r="AE42" s="210">
        <f t="shared" si="36"/>
        <v>46.224348551084447</v>
      </c>
      <c r="AF42" s="210">
        <f t="shared" si="36"/>
        <v>46.224348551084447</v>
      </c>
      <c r="AG42" s="210">
        <f t="shared" si="36"/>
        <v>46.224348551084447</v>
      </c>
      <c r="AH42" s="210">
        <f t="shared" si="36"/>
        <v>46.224348551084447</v>
      </c>
      <c r="AI42" s="210">
        <f t="shared" si="36"/>
        <v>46.224348551084447</v>
      </c>
      <c r="AJ42" s="210">
        <f t="shared" si="36"/>
        <v>46.224348551084447</v>
      </c>
      <c r="AK42" s="210">
        <f t="shared" si="36"/>
        <v>46.224348551084447</v>
      </c>
      <c r="AL42" s="210">
        <f t="shared" ref="AL42:BQ42" si="37">IF(AL$22&lt;=$E$24,IF(AL$22&lt;=$D$24,IF(AL$22&lt;=$C$24,IF(AL$22&lt;=$B$24,$B108,($C25-$B25)/($C$24-$B$24)),($D25-$C25)/($D$24-$C$24)),($E25-$D25)/($E$24-$D$24)),$F108)</f>
        <v>46.224348551084447</v>
      </c>
      <c r="AM42" s="210">
        <f t="shared" si="37"/>
        <v>46.224348551084447</v>
      </c>
      <c r="AN42" s="210">
        <f t="shared" si="37"/>
        <v>46.224348551084447</v>
      </c>
      <c r="AO42" s="210">
        <f t="shared" si="37"/>
        <v>46.224348551084447</v>
      </c>
      <c r="AP42" s="210">
        <f t="shared" si="37"/>
        <v>46.224348551084447</v>
      </c>
      <c r="AQ42" s="210">
        <f t="shared" si="37"/>
        <v>46.224348551084447</v>
      </c>
      <c r="AR42" s="210">
        <f t="shared" si="37"/>
        <v>46.224348551084447</v>
      </c>
      <c r="AS42" s="210">
        <f t="shared" si="37"/>
        <v>46.224348551084447</v>
      </c>
      <c r="AT42" s="210">
        <f t="shared" si="37"/>
        <v>46.224348551084447</v>
      </c>
      <c r="AU42" s="210">
        <f t="shared" si="37"/>
        <v>46.224348551084447</v>
      </c>
      <c r="AV42" s="210">
        <f t="shared" si="37"/>
        <v>46.224348551084447</v>
      </c>
      <c r="AW42" s="210">
        <f t="shared" si="37"/>
        <v>46.224348551084447</v>
      </c>
      <c r="AX42" s="210">
        <f t="shared" si="37"/>
        <v>46.224348551084447</v>
      </c>
      <c r="AY42" s="210">
        <f t="shared" si="37"/>
        <v>46.224348551084447</v>
      </c>
      <c r="AZ42" s="210">
        <f t="shared" si="37"/>
        <v>46.224348551084447</v>
      </c>
      <c r="BA42" s="210">
        <f t="shared" si="37"/>
        <v>46.224348551084447</v>
      </c>
      <c r="BB42" s="210">
        <f t="shared" si="37"/>
        <v>46.224348551084447</v>
      </c>
      <c r="BC42" s="210">
        <f t="shared" si="37"/>
        <v>46.224348551084447</v>
      </c>
      <c r="BD42" s="210">
        <f t="shared" si="37"/>
        <v>46.224348551084447</v>
      </c>
      <c r="BE42" s="210">
        <f t="shared" si="37"/>
        <v>46.224348551084447</v>
      </c>
      <c r="BF42" s="210">
        <f t="shared" si="37"/>
        <v>46.224348551084447</v>
      </c>
      <c r="BG42" s="210">
        <f t="shared" si="37"/>
        <v>46.224348551084447</v>
      </c>
      <c r="BH42" s="210">
        <f t="shared" si="37"/>
        <v>46.224348551084447</v>
      </c>
      <c r="BI42" s="210">
        <f t="shared" si="37"/>
        <v>46.224348551084447</v>
      </c>
      <c r="BJ42" s="210">
        <f t="shared" si="37"/>
        <v>46.224348551084447</v>
      </c>
      <c r="BK42" s="210">
        <f t="shared" si="37"/>
        <v>46.224348551084447</v>
      </c>
      <c r="BL42" s="210">
        <f t="shared" si="37"/>
        <v>46.224348551084447</v>
      </c>
      <c r="BM42" s="210">
        <f t="shared" si="37"/>
        <v>46.224348551084447</v>
      </c>
      <c r="BN42" s="210">
        <f t="shared" si="37"/>
        <v>25.512037556120536</v>
      </c>
      <c r="BO42" s="210">
        <f t="shared" si="37"/>
        <v>25.512037556120536</v>
      </c>
      <c r="BP42" s="210">
        <f t="shared" si="37"/>
        <v>25.512037556120536</v>
      </c>
      <c r="BQ42" s="210">
        <f t="shared" si="37"/>
        <v>25.512037556120536</v>
      </c>
      <c r="BR42" s="210">
        <f t="shared" ref="BR42:DA42" si="38">IF(BR$22&lt;=$E$24,IF(BR$22&lt;=$D$24,IF(BR$22&lt;=$C$24,IF(BR$22&lt;=$B$24,$B108,($C25-$B25)/($C$24-$B$24)),($D25-$C25)/($D$24-$C$24)),($E25-$D25)/($E$24-$D$24)),$F108)</f>
        <v>25.512037556120536</v>
      </c>
      <c r="BS42" s="210">
        <f t="shared" si="38"/>
        <v>25.512037556120536</v>
      </c>
      <c r="BT42" s="210">
        <f t="shared" si="38"/>
        <v>25.512037556120536</v>
      </c>
      <c r="BU42" s="210">
        <f t="shared" si="38"/>
        <v>25.512037556120536</v>
      </c>
      <c r="BV42" s="210">
        <f t="shared" si="38"/>
        <v>25.512037556120536</v>
      </c>
      <c r="BW42" s="210">
        <f t="shared" si="38"/>
        <v>25.512037556120536</v>
      </c>
      <c r="BX42" s="210">
        <f t="shared" si="38"/>
        <v>25.512037556120536</v>
      </c>
      <c r="BY42" s="210">
        <f t="shared" si="38"/>
        <v>25.512037556120536</v>
      </c>
      <c r="BZ42" s="210">
        <f t="shared" si="38"/>
        <v>25.512037556120536</v>
      </c>
      <c r="CA42" s="210">
        <f t="shared" si="38"/>
        <v>25.512037556120536</v>
      </c>
      <c r="CB42" s="210">
        <f t="shared" si="38"/>
        <v>25.512037556120536</v>
      </c>
      <c r="CC42" s="210">
        <f t="shared" si="38"/>
        <v>25.512037556120536</v>
      </c>
      <c r="CD42" s="210">
        <f t="shared" si="38"/>
        <v>25.512037556120536</v>
      </c>
      <c r="CE42" s="210">
        <f t="shared" si="38"/>
        <v>25.512037556120536</v>
      </c>
      <c r="CF42" s="210">
        <f t="shared" si="38"/>
        <v>25.512037556120536</v>
      </c>
      <c r="CG42" s="210">
        <f t="shared" si="38"/>
        <v>25.512037556120536</v>
      </c>
      <c r="CH42" s="210">
        <f t="shared" si="38"/>
        <v>25.512037556120536</v>
      </c>
      <c r="CI42" s="210">
        <f t="shared" si="38"/>
        <v>25.512037556120536</v>
      </c>
      <c r="CJ42" s="210">
        <f t="shared" si="38"/>
        <v>-93.482057246615469</v>
      </c>
      <c r="CK42" s="210">
        <f t="shared" si="38"/>
        <v>-93.482057246615469</v>
      </c>
      <c r="CL42" s="210">
        <f t="shared" si="38"/>
        <v>-93.482057246615469</v>
      </c>
      <c r="CM42" s="210">
        <f t="shared" si="38"/>
        <v>-93.482057246615469</v>
      </c>
      <c r="CN42" s="210">
        <f t="shared" si="38"/>
        <v>-93.482057246615469</v>
      </c>
      <c r="CO42" s="210">
        <f t="shared" si="38"/>
        <v>-93.482057246615469</v>
      </c>
      <c r="CP42" s="210">
        <f t="shared" si="38"/>
        <v>-93.482057246615469</v>
      </c>
      <c r="CQ42" s="210">
        <f t="shared" si="38"/>
        <v>-93.482057246615469</v>
      </c>
      <c r="CR42" s="210">
        <f t="shared" si="38"/>
        <v>-93.482057246615469</v>
      </c>
      <c r="CS42" s="210">
        <f t="shared" si="38"/>
        <v>-93.482057246615469</v>
      </c>
      <c r="CT42" s="210">
        <f t="shared" si="38"/>
        <v>-93.482057246615469</v>
      </c>
      <c r="CU42" s="210">
        <f t="shared" si="38"/>
        <v>-93.482057246615469</v>
      </c>
      <c r="CV42" s="210">
        <f t="shared" si="38"/>
        <v>-93.482057246615469</v>
      </c>
      <c r="CW42" s="210">
        <f t="shared" si="38"/>
        <v>-93.482057246615469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42.694444444444464</v>
      </c>
      <c r="AE43" s="210">
        <f t="shared" si="39"/>
        <v>42.694444444444464</v>
      </c>
      <c r="AF43" s="210">
        <f t="shared" si="39"/>
        <v>42.694444444444464</v>
      </c>
      <c r="AG43" s="210">
        <f t="shared" si="39"/>
        <v>42.694444444444464</v>
      </c>
      <c r="AH43" s="210">
        <f t="shared" si="39"/>
        <v>42.694444444444464</v>
      </c>
      <c r="AI43" s="210">
        <f t="shared" si="39"/>
        <v>42.694444444444464</v>
      </c>
      <c r="AJ43" s="210">
        <f t="shared" si="39"/>
        <v>42.694444444444464</v>
      </c>
      <c r="AK43" s="210">
        <f t="shared" si="39"/>
        <v>42.694444444444464</v>
      </c>
      <c r="AL43" s="210">
        <f t="shared" ref="AL43:BQ43" si="40">IF(AL$22&lt;=$E$24,IF(AL$22&lt;=$D$24,IF(AL$22&lt;=$C$24,IF(AL$22&lt;=$B$24,$B109,($C26-$B26)/($C$24-$B$24)),($D26-$C26)/($D$24-$C$24)),($E26-$D26)/($E$24-$D$24)),$F109)</f>
        <v>42.694444444444464</v>
      </c>
      <c r="AM43" s="210">
        <f t="shared" si="40"/>
        <v>42.694444444444464</v>
      </c>
      <c r="AN43" s="210">
        <f t="shared" si="40"/>
        <v>42.694444444444464</v>
      </c>
      <c r="AO43" s="210">
        <f t="shared" si="40"/>
        <v>42.694444444444464</v>
      </c>
      <c r="AP43" s="210">
        <f t="shared" si="40"/>
        <v>42.694444444444464</v>
      </c>
      <c r="AQ43" s="210">
        <f t="shared" si="40"/>
        <v>42.694444444444464</v>
      </c>
      <c r="AR43" s="210">
        <f t="shared" si="40"/>
        <v>42.694444444444464</v>
      </c>
      <c r="AS43" s="210">
        <f t="shared" si="40"/>
        <v>42.694444444444464</v>
      </c>
      <c r="AT43" s="210">
        <f t="shared" si="40"/>
        <v>42.694444444444464</v>
      </c>
      <c r="AU43" s="210">
        <f t="shared" si="40"/>
        <v>42.694444444444464</v>
      </c>
      <c r="AV43" s="210">
        <f t="shared" si="40"/>
        <v>42.694444444444464</v>
      </c>
      <c r="AW43" s="210">
        <f t="shared" si="40"/>
        <v>42.694444444444464</v>
      </c>
      <c r="AX43" s="210">
        <f t="shared" si="40"/>
        <v>42.694444444444464</v>
      </c>
      <c r="AY43" s="210">
        <f t="shared" si="40"/>
        <v>42.694444444444464</v>
      </c>
      <c r="AZ43" s="210">
        <f t="shared" si="40"/>
        <v>42.694444444444464</v>
      </c>
      <c r="BA43" s="210">
        <f t="shared" si="40"/>
        <v>42.694444444444464</v>
      </c>
      <c r="BB43" s="210">
        <f t="shared" si="40"/>
        <v>42.694444444444464</v>
      </c>
      <c r="BC43" s="210">
        <f t="shared" si="40"/>
        <v>42.694444444444464</v>
      </c>
      <c r="BD43" s="210">
        <f t="shared" si="40"/>
        <v>42.694444444444464</v>
      </c>
      <c r="BE43" s="210">
        <f t="shared" si="40"/>
        <v>42.694444444444464</v>
      </c>
      <c r="BF43" s="210">
        <f t="shared" si="40"/>
        <v>42.694444444444464</v>
      </c>
      <c r="BG43" s="210">
        <f t="shared" si="40"/>
        <v>42.694444444444464</v>
      </c>
      <c r="BH43" s="210">
        <f t="shared" si="40"/>
        <v>42.694444444444464</v>
      </c>
      <c r="BI43" s="210">
        <f t="shared" si="40"/>
        <v>42.694444444444464</v>
      </c>
      <c r="BJ43" s="210">
        <f t="shared" si="40"/>
        <v>42.694444444444464</v>
      </c>
      <c r="BK43" s="210">
        <f t="shared" si="40"/>
        <v>42.694444444444464</v>
      </c>
      <c r="BL43" s="210">
        <f t="shared" si="40"/>
        <v>42.694444444444464</v>
      </c>
      <c r="BM43" s="210">
        <f t="shared" si="40"/>
        <v>42.694444444444464</v>
      </c>
      <c r="BN43" s="210">
        <f t="shared" si="40"/>
        <v>125.58139534883715</v>
      </c>
      <c r="BO43" s="210">
        <f t="shared" si="40"/>
        <v>125.58139534883715</v>
      </c>
      <c r="BP43" s="210">
        <f t="shared" si="40"/>
        <v>125.58139534883715</v>
      </c>
      <c r="BQ43" s="210">
        <f t="shared" si="40"/>
        <v>125.58139534883715</v>
      </c>
      <c r="BR43" s="210">
        <f t="shared" ref="BR43:DA43" si="41">IF(BR$22&lt;=$E$24,IF(BR$22&lt;=$D$24,IF(BR$22&lt;=$C$24,IF(BR$22&lt;=$B$24,$B109,($C26-$B26)/($C$24-$B$24)),($D26-$C26)/($D$24-$C$24)),($E26-$D26)/($E$24-$D$24)),$F109)</f>
        <v>125.58139534883715</v>
      </c>
      <c r="BS43" s="210">
        <f t="shared" si="41"/>
        <v>125.58139534883715</v>
      </c>
      <c r="BT43" s="210">
        <f t="shared" si="41"/>
        <v>125.58139534883715</v>
      </c>
      <c r="BU43" s="210">
        <f t="shared" si="41"/>
        <v>125.58139534883715</v>
      </c>
      <c r="BV43" s="210">
        <f t="shared" si="41"/>
        <v>125.58139534883715</v>
      </c>
      <c r="BW43" s="210">
        <f t="shared" si="41"/>
        <v>125.58139534883715</v>
      </c>
      <c r="BX43" s="210">
        <f t="shared" si="41"/>
        <v>125.58139534883715</v>
      </c>
      <c r="BY43" s="210">
        <f t="shared" si="41"/>
        <v>125.58139534883715</v>
      </c>
      <c r="BZ43" s="210">
        <f t="shared" si="41"/>
        <v>125.58139534883715</v>
      </c>
      <c r="CA43" s="210">
        <f t="shared" si="41"/>
        <v>125.58139534883715</v>
      </c>
      <c r="CB43" s="210">
        <f t="shared" si="41"/>
        <v>125.58139534883715</v>
      </c>
      <c r="CC43" s="210">
        <f t="shared" si="41"/>
        <v>125.58139534883715</v>
      </c>
      <c r="CD43" s="210">
        <f t="shared" si="41"/>
        <v>125.58139534883715</v>
      </c>
      <c r="CE43" s="210">
        <f t="shared" si="41"/>
        <v>125.58139534883715</v>
      </c>
      <c r="CF43" s="210">
        <f t="shared" si="41"/>
        <v>125.58139534883715</v>
      </c>
      <c r="CG43" s="210">
        <f t="shared" si="41"/>
        <v>125.58139534883715</v>
      </c>
      <c r="CH43" s="210">
        <f t="shared" si="41"/>
        <v>125.58139534883715</v>
      </c>
      <c r="CI43" s="210">
        <f t="shared" si="41"/>
        <v>125.58139534883715</v>
      </c>
      <c r="CJ43" s="210">
        <f t="shared" si="41"/>
        <v>585.45918367346917</v>
      </c>
      <c r="CK43" s="210">
        <f t="shared" si="41"/>
        <v>585.45918367346917</v>
      </c>
      <c r="CL43" s="210">
        <f t="shared" si="41"/>
        <v>585.45918367346917</v>
      </c>
      <c r="CM43" s="210">
        <f t="shared" si="41"/>
        <v>585.45918367346917</v>
      </c>
      <c r="CN43" s="210">
        <f t="shared" si="41"/>
        <v>585.45918367346917</v>
      </c>
      <c r="CO43" s="210">
        <f t="shared" si="41"/>
        <v>585.45918367346917</v>
      </c>
      <c r="CP43" s="210">
        <f t="shared" si="41"/>
        <v>585.45918367346917</v>
      </c>
      <c r="CQ43" s="210">
        <f t="shared" si="41"/>
        <v>585.45918367346917</v>
      </c>
      <c r="CR43" s="210">
        <f t="shared" si="41"/>
        <v>585.45918367346917</v>
      </c>
      <c r="CS43" s="210">
        <f t="shared" si="41"/>
        <v>585.45918367346917</v>
      </c>
      <c r="CT43" s="210">
        <f t="shared" si="41"/>
        <v>585.45918367346917</v>
      </c>
      <c r="CU43" s="210">
        <f t="shared" si="41"/>
        <v>585.45918367346917</v>
      </c>
      <c r="CV43" s="210">
        <f t="shared" si="41"/>
        <v>585.45918367346917</v>
      </c>
      <c r="CW43" s="210">
        <f t="shared" si="41"/>
        <v>585.45918367346917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5.0566236502501969</v>
      </c>
      <c r="AE44" s="210">
        <f t="shared" si="42"/>
        <v>5.0566236502501969</v>
      </c>
      <c r="AF44" s="210">
        <f t="shared" si="42"/>
        <v>5.0566236502501969</v>
      </c>
      <c r="AG44" s="210">
        <f t="shared" si="42"/>
        <v>5.0566236502501969</v>
      </c>
      <c r="AH44" s="210">
        <f t="shared" si="42"/>
        <v>5.0566236502501969</v>
      </c>
      <c r="AI44" s="210">
        <f t="shared" si="42"/>
        <v>5.0566236502501969</v>
      </c>
      <c r="AJ44" s="210">
        <f t="shared" si="42"/>
        <v>5.0566236502501969</v>
      </c>
      <c r="AK44" s="210">
        <f t="shared" si="42"/>
        <v>5.0566236502501969</v>
      </c>
      <c r="AL44" s="210">
        <f t="shared" ref="AL44:BQ44" si="43">IF(AL$22&lt;=$E$24,IF(AL$22&lt;=$D$24,IF(AL$22&lt;=$C$24,IF(AL$22&lt;=$B$24,$B110,($C27-$B27)/($C$24-$B$24)),($D27-$C27)/($D$24-$C$24)),($E27-$D27)/($E$24-$D$24)),$F110)</f>
        <v>5.0566236502501969</v>
      </c>
      <c r="AM44" s="210">
        <f t="shared" si="43"/>
        <v>5.0566236502501969</v>
      </c>
      <c r="AN44" s="210">
        <f t="shared" si="43"/>
        <v>5.0566236502501969</v>
      </c>
      <c r="AO44" s="210">
        <f t="shared" si="43"/>
        <v>5.0566236502501969</v>
      </c>
      <c r="AP44" s="210">
        <f t="shared" si="43"/>
        <v>5.0566236502501969</v>
      </c>
      <c r="AQ44" s="210">
        <f t="shared" si="43"/>
        <v>5.0566236502501969</v>
      </c>
      <c r="AR44" s="210">
        <f t="shared" si="43"/>
        <v>5.0566236502501969</v>
      </c>
      <c r="AS44" s="210">
        <f t="shared" si="43"/>
        <v>5.0566236502501969</v>
      </c>
      <c r="AT44" s="210">
        <f t="shared" si="43"/>
        <v>5.0566236502501969</v>
      </c>
      <c r="AU44" s="210">
        <f t="shared" si="43"/>
        <v>5.0566236502501969</v>
      </c>
      <c r="AV44" s="210">
        <f t="shared" si="43"/>
        <v>5.0566236502501969</v>
      </c>
      <c r="AW44" s="210">
        <f t="shared" si="43"/>
        <v>5.0566236502501969</v>
      </c>
      <c r="AX44" s="210">
        <f t="shared" si="43"/>
        <v>5.0566236502501969</v>
      </c>
      <c r="AY44" s="210">
        <f t="shared" si="43"/>
        <v>5.0566236502501969</v>
      </c>
      <c r="AZ44" s="210">
        <f t="shared" si="43"/>
        <v>5.0566236502501969</v>
      </c>
      <c r="BA44" s="210">
        <f t="shared" si="43"/>
        <v>5.0566236502501969</v>
      </c>
      <c r="BB44" s="210">
        <f t="shared" si="43"/>
        <v>5.0566236502501969</v>
      </c>
      <c r="BC44" s="210">
        <f t="shared" si="43"/>
        <v>5.0566236502501969</v>
      </c>
      <c r="BD44" s="210">
        <f t="shared" si="43"/>
        <v>5.0566236502501969</v>
      </c>
      <c r="BE44" s="210">
        <f t="shared" si="43"/>
        <v>5.0566236502501969</v>
      </c>
      <c r="BF44" s="210">
        <f t="shared" si="43"/>
        <v>5.0566236502501969</v>
      </c>
      <c r="BG44" s="210">
        <f t="shared" si="43"/>
        <v>5.0566236502501969</v>
      </c>
      <c r="BH44" s="210">
        <f t="shared" si="43"/>
        <v>5.0566236502501969</v>
      </c>
      <c r="BI44" s="210">
        <f t="shared" si="43"/>
        <v>5.0566236502501969</v>
      </c>
      <c r="BJ44" s="210">
        <f t="shared" si="43"/>
        <v>5.0566236502501969</v>
      </c>
      <c r="BK44" s="210">
        <f t="shared" si="43"/>
        <v>5.0566236502501969</v>
      </c>
      <c r="BL44" s="210">
        <f t="shared" si="43"/>
        <v>5.0566236502501969</v>
      </c>
      <c r="BM44" s="210">
        <f t="shared" si="43"/>
        <v>5.0566236502501969</v>
      </c>
      <c r="BN44" s="210">
        <f t="shared" si="43"/>
        <v>10.598330383227884</v>
      </c>
      <c r="BO44" s="210">
        <f t="shared" si="43"/>
        <v>10.598330383227884</v>
      </c>
      <c r="BP44" s="210">
        <f t="shared" si="43"/>
        <v>10.598330383227884</v>
      </c>
      <c r="BQ44" s="210">
        <f t="shared" si="43"/>
        <v>10.598330383227884</v>
      </c>
      <c r="BR44" s="210">
        <f t="shared" ref="BR44:DA44" si="44">IF(BR$22&lt;=$E$24,IF(BR$22&lt;=$D$24,IF(BR$22&lt;=$C$24,IF(BR$22&lt;=$B$24,$B110,($C27-$B27)/($C$24-$B$24)),($D27-$C27)/($D$24-$C$24)),($E27-$D27)/($E$24-$D$24)),$F110)</f>
        <v>10.598330383227884</v>
      </c>
      <c r="BS44" s="210">
        <f t="shared" si="44"/>
        <v>10.598330383227884</v>
      </c>
      <c r="BT44" s="210">
        <f t="shared" si="44"/>
        <v>10.598330383227884</v>
      </c>
      <c r="BU44" s="210">
        <f t="shared" si="44"/>
        <v>10.598330383227884</v>
      </c>
      <c r="BV44" s="210">
        <f t="shared" si="44"/>
        <v>10.598330383227884</v>
      </c>
      <c r="BW44" s="210">
        <f t="shared" si="44"/>
        <v>10.598330383227884</v>
      </c>
      <c r="BX44" s="210">
        <f t="shared" si="44"/>
        <v>10.598330383227884</v>
      </c>
      <c r="BY44" s="210">
        <f t="shared" si="44"/>
        <v>10.598330383227884</v>
      </c>
      <c r="BZ44" s="210">
        <f t="shared" si="44"/>
        <v>10.598330383227884</v>
      </c>
      <c r="CA44" s="210">
        <f t="shared" si="44"/>
        <v>10.598330383227884</v>
      </c>
      <c r="CB44" s="210">
        <f t="shared" si="44"/>
        <v>10.598330383227884</v>
      </c>
      <c r="CC44" s="210">
        <f t="shared" si="44"/>
        <v>10.598330383227884</v>
      </c>
      <c r="CD44" s="210">
        <f t="shared" si="44"/>
        <v>10.598330383227884</v>
      </c>
      <c r="CE44" s="210">
        <f t="shared" si="44"/>
        <v>10.598330383227884</v>
      </c>
      <c r="CF44" s="210">
        <f t="shared" si="44"/>
        <v>10.598330383227884</v>
      </c>
      <c r="CG44" s="210">
        <f t="shared" si="44"/>
        <v>10.598330383227884</v>
      </c>
      <c r="CH44" s="210">
        <f t="shared" si="44"/>
        <v>10.598330383227884</v>
      </c>
      <c r="CI44" s="210">
        <f t="shared" si="44"/>
        <v>10.598330383227884</v>
      </c>
      <c r="CJ44" s="210">
        <f t="shared" si="44"/>
        <v>91.615829897932286</v>
      </c>
      <c r="CK44" s="210">
        <f t="shared" si="44"/>
        <v>91.615829897932286</v>
      </c>
      <c r="CL44" s="210">
        <f t="shared" si="44"/>
        <v>91.615829897932286</v>
      </c>
      <c r="CM44" s="210">
        <f t="shared" si="44"/>
        <v>91.615829897932286</v>
      </c>
      <c r="CN44" s="210">
        <f t="shared" si="44"/>
        <v>91.615829897932286</v>
      </c>
      <c r="CO44" s="210">
        <f t="shared" si="44"/>
        <v>91.615829897932286</v>
      </c>
      <c r="CP44" s="210">
        <f t="shared" si="44"/>
        <v>91.615829897932286</v>
      </c>
      <c r="CQ44" s="210">
        <f t="shared" si="44"/>
        <v>91.615829897932286</v>
      </c>
      <c r="CR44" s="210">
        <f t="shared" si="44"/>
        <v>91.615829897932286</v>
      </c>
      <c r="CS44" s="210">
        <f t="shared" si="44"/>
        <v>91.615829897932286</v>
      </c>
      <c r="CT44" s="210">
        <f t="shared" si="44"/>
        <v>91.615829897932286</v>
      </c>
      <c r="CU44" s="210">
        <f t="shared" si="44"/>
        <v>91.615829897932286</v>
      </c>
      <c r="CV44" s="210">
        <f t="shared" si="44"/>
        <v>91.615829897932286</v>
      </c>
      <c r="CW44" s="210">
        <f t="shared" si="44"/>
        <v>91.615829897932286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55.555555555555557</v>
      </c>
      <c r="AE46" s="210">
        <f t="shared" si="48"/>
        <v>55.555555555555557</v>
      </c>
      <c r="AF46" s="210">
        <f t="shared" si="48"/>
        <v>55.555555555555557</v>
      </c>
      <c r="AG46" s="210">
        <f t="shared" si="48"/>
        <v>55.555555555555557</v>
      </c>
      <c r="AH46" s="210">
        <f t="shared" si="48"/>
        <v>55.555555555555557</v>
      </c>
      <c r="AI46" s="210">
        <f t="shared" si="48"/>
        <v>55.555555555555557</v>
      </c>
      <c r="AJ46" s="210">
        <f t="shared" si="48"/>
        <v>55.555555555555557</v>
      </c>
      <c r="AK46" s="210">
        <f t="shared" si="48"/>
        <v>55.555555555555557</v>
      </c>
      <c r="AL46" s="210">
        <f t="shared" ref="AL46:BQ46" si="49">IF(AL$22&lt;=$E$24,IF(AL$22&lt;=$D$24,IF(AL$22&lt;=$C$24,IF(AL$22&lt;=$B$24,$B112,($C29-$B29)/($C$24-$B$24)),($D29-$C29)/($D$24-$C$24)),($E29-$D29)/($E$24-$D$24)),$F112)</f>
        <v>55.555555555555557</v>
      </c>
      <c r="AM46" s="210">
        <f t="shared" si="49"/>
        <v>55.555555555555557</v>
      </c>
      <c r="AN46" s="210">
        <f t="shared" si="49"/>
        <v>55.555555555555557</v>
      </c>
      <c r="AO46" s="210">
        <f t="shared" si="49"/>
        <v>55.555555555555557</v>
      </c>
      <c r="AP46" s="210">
        <f t="shared" si="49"/>
        <v>55.555555555555557</v>
      </c>
      <c r="AQ46" s="210">
        <f t="shared" si="49"/>
        <v>55.555555555555557</v>
      </c>
      <c r="AR46" s="210">
        <f t="shared" si="49"/>
        <v>55.555555555555557</v>
      </c>
      <c r="AS46" s="210">
        <f t="shared" si="49"/>
        <v>55.555555555555557</v>
      </c>
      <c r="AT46" s="210">
        <f t="shared" si="49"/>
        <v>55.555555555555557</v>
      </c>
      <c r="AU46" s="210">
        <f t="shared" si="49"/>
        <v>55.555555555555557</v>
      </c>
      <c r="AV46" s="210">
        <f t="shared" si="49"/>
        <v>55.555555555555557</v>
      </c>
      <c r="AW46" s="210">
        <f t="shared" si="49"/>
        <v>55.555555555555557</v>
      </c>
      <c r="AX46" s="210">
        <f t="shared" si="49"/>
        <v>55.555555555555557</v>
      </c>
      <c r="AY46" s="210">
        <f t="shared" si="49"/>
        <v>55.555555555555557</v>
      </c>
      <c r="AZ46" s="210">
        <f t="shared" si="49"/>
        <v>55.555555555555557</v>
      </c>
      <c r="BA46" s="210">
        <f t="shared" si="49"/>
        <v>55.555555555555557</v>
      </c>
      <c r="BB46" s="210">
        <f t="shared" si="49"/>
        <v>55.555555555555557</v>
      </c>
      <c r="BC46" s="210">
        <f t="shared" si="49"/>
        <v>55.555555555555557</v>
      </c>
      <c r="BD46" s="210">
        <f t="shared" si="49"/>
        <v>55.555555555555557</v>
      </c>
      <c r="BE46" s="210">
        <f t="shared" si="49"/>
        <v>55.555555555555557</v>
      </c>
      <c r="BF46" s="210">
        <f t="shared" si="49"/>
        <v>55.555555555555557</v>
      </c>
      <c r="BG46" s="210">
        <f t="shared" si="49"/>
        <v>55.555555555555557</v>
      </c>
      <c r="BH46" s="210">
        <f t="shared" si="49"/>
        <v>55.555555555555557</v>
      </c>
      <c r="BI46" s="210">
        <f t="shared" si="49"/>
        <v>55.555555555555557</v>
      </c>
      <c r="BJ46" s="210">
        <f t="shared" si="49"/>
        <v>55.555555555555557</v>
      </c>
      <c r="BK46" s="210">
        <f t="shared" si="49"/>
        <v>55.555555555555557</v>
      </c>
      <c r="BL46" s="210">
        <f t="shared" si="49"/>
        <v>55.555555555555557</v>
      </c>
      <c r="BM46" s="210">
        <f t="shared" si="49"/>
        <v>55.555555555555557</v>
      </c>
      <c r="BN46" s="210">
        <f t="shared" si="49"/>
        <v>316.27906976744185</v>
      </c>
      <c r="BO46" s="210">
        <f t="shared" si="49"/>
        <v>316.27906976744185</v>
      </c>
      <c r="BP46" s="210">
        <f t="shared" si="49"/>
        <v>316.27906976744185</v>
      </c>
      <c r="BQ46" s="210">
        <f t="shared" si="49"/>
        <v>316.27906976744185</v>
      </c>
      <c r="BR46" s="210">
        <f t="shared" ref="BR46:DA46" si="50">IF(BR$22&lt;=$E$24,IF(BR$22&lt;=$D$24,IF(BR$22&lt;=$C$24,IF(BR$22&lt;=$B$24,$B112,($C29-$B29)/($C$24-$B$24)),($D29-$C29)/($D$24-$C$24)),($E29-$D29)/($E$24-$D$24)),$F112)</f>
        <v>316.27906976744185</v>
      </c>
      <c r="BS46" s="210">
        <f t="shared" si="50"/>
        <v>316.27906976744185</v>
      </c>
      <c r="BT46" s="210">
        <f t="shared" si="50"/>
        <v>316.27906976744185</v>
      </c>
      <c r="BU46" s="210">
        <f t="shared" si="50"/>
        <v>316.27906976744185</v>
      </c>
      <c r="BV46" s="210">
        <f t="shared" si="50"/>
        <v>316.27906976744185</v>
      </c>
      <c r="BW46" s="210">
        <f t="shared" si="50"/>
        <v>316.27906976744185</v>
      </c>
      <c r="BX46" s="210">
        <f t="shared" si="50"/>
        <v>316.27906976744185</v>
      </c>
      <c r="BY46" s="210">
        <f t="shared" si="50"/>
        <v>316.27906976744185</v>
      </c>
      <c r="BZ46" s="210">
        <f t="shared" si="50"/>
        <v>316.27906976744185</v>
      </c>
      <c r="CA46" s="210">
        <f t="shared" si="50"/>
        <v>316.27906976744185</v>
      </c>
      <c r="CB46" s="210">
        <f t="shared" si="50"/>
        <v>316.27906976744185</v>
      </c>
      <c r="CC46" s="210">
        <f t="shared" si="50"/>
        <v>316.27906976744185</v>
      </c>
      <c r="CD46" s="210">
        <f t="shared" si="50"/>
        <v>316.27906976744185</v>
      </c>
      <c r="CE46" s="210">
        <f t="shared" si="50"/>
        <v>316.27906976744185</v>
      </c>
      <c r="CF46" s="210">
        <f t="shared" si="50"/>
        <v>316.27906976744185</v>
      </c>
      <c r="CG46" s="210">
        <f t="shared" si="50"/>
        <v>316.27906976744185</v>
      </c>
      <c r="CH46" s="210">
        <f t="shared" si="50"/>
        <v>316.27906976744185</v>
      </c>
      <c r="CI46" s="210">
        <f t="shared" si="50"/>
        <v>316.27906976744185</v>
      </c>
      <c r="CJ46" s="210">
        <f t="shared" si="50"/>
        <v>1424.4897959183672</v>
      </c>
      <c r="CK46" s="210">
        <f t="shared" si="50"/>
        <v>1424.4897959183672</v>
      </c>
      <c r="CL46" s="210">
        <f t="shared" si="50"/>
        <v>1424.4897959183672</v>
      </c>
      <c r="CM46" s="210">
        <f t="shared" si="50"/>
        <v>1424.4897959183672</v>
      </c>
      <c r="CN46" s="210">
        <f t="shared" si="50"/>
        <v>1424.4897959183672</v>
      </c>
      <c r="CO46" s="210">
        <f t="shared" si="50"/>
        <v>1424.4897959183672</v>
      </c>
      <c r="CP46" s="210">
        <f t="shared" si="50"/>
        <v>1424.4897959183672</v>
      </c>
      <c r="CQ46" s="210">
        <f t="shared" si="50"/>
        <v>1424.4897959183672</v>
      </c>
      <c r="CR46" s="210">
        <f t="shared" si="50"/>
        <v>1424.4897959183672</v>
      </c>
      <c r="CS46" s="210">
        <f t="shared" si="50"/>
        <v>1424.4897959183672</v>
      </c>
      <c r="CT46" s="210">
        <f t="shared" si="50"/>
        <v>1424.4897959183672</v>
      </c>
      <c r="CU46" s="210">
        <f t="shared" si="50"/>
        <v>1424.4897959183672</v>
      </c>
      <c r="CV46" s="210">
        <f t="shared" si="50"/>
        <v>1424.4897959183672</v>
      </c>
      <c r="CW46" s="210">
        <f t="shared" si="50"/>
        <v>1424.4897959183672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25.001543178075153</v>
      </c>
      <c r="AE47" s="210">
        <f t="shared" si="51"/>
        <v>25.001543178075153</v>
      </c>
      <c r="AF47" s="210">
        <f t="shared" si="51"/>
        <v>25.001543178075153</v>
      </c>
      <c r="AG47" s="210">
        <f t="shared" si="51"/>
        <v>25.001543178075153</v>
      </c>
      <c r="AH47" s="210">
        <f t="shared" si="51"/>
        <v>25.001543178075153</v>
      </c>
      <c r="AI47" s="210">
        <f t="shared" si="51"/>
        <v>25.001543178075153</v>
      </c>
      <c r="AJ47" s="210">
        <f t="shared" si="51"/>
        <v>25.001543178075153</v>
      </c>
      <c r="AK47" s="210">
        <f t="shared" si="51"/>
        <v>25.001543178075153</v>
      </c>
      <c r="AL47" s="210">
        <f t="shared" ref="AL47:BQ47" si="52">IF(AL$22&lt;=$E$24,IF(AL$22&lt;=$D$24,IF(AL$22&lt;=$C$24,IF(AL$22&lt;=$B$24,$B113,($C30-$B30)/($C$24-$B$24)),($D30-$C30)/($D$24-$C$24)),($E30-$D30)/($E$24-$D$24)),$F113)</f>
        <v>25.001543178075153</v>
      </c>
      <c r="AM47" s="210">
        <f t="shared" si="52"/>
        <v>25.001543178075153</v>
      </c>
      <c r="AN47" s="210">
        <f t="shared" si="52"/>
        <v>25.001543178075153</v>
      </c>
      <c r="AO47" s="210">
        <f t="shared" si="52"/>
        <v>25.001543178075153</v>
      </c>
      <c r="AP47" s="210">
        <f t="shared" si="52"/>
        <v>25.001543178075153</v>
      </c>
      <c r="AQ47" s="210">
        <f t="shared" si="52"/>
        <v>25.001543178075153</v>
      </c>
      <c r="AR47" s="210">
        <f t="shared" si="52"/>
        <v>25.001543178075153</v>
      </c>
      <c r="AS47" s="210">
        <f t="shared" si="52"/>
        <v>25.001543178075153</v>
      </c>
      <c r="AT47" s="210">
        <f t="shared" si="52"/>
        <v>25.001543178075153</v>
      </c>
      <c r="AU47" s="210">
        <f t="shared" si="52"/>
        <v>25.001543178075153</v>
      </c>
      <c r="AV47" s="210">
        <f t="shared" si="52"/>
        <v>25.001543178075153</v>
      </c>
      <c r="AW47" s="210">
        <f t="shared" si="52"/>
        <v>25.001543178075153</v>
      </c>
      <c r="AX47" s="210">
        <f t="shared" si="52"/>
        <v>25.001543178075153</v>
      </c>
      <c r="AY47" s="210">
        <f t="shared" si="52"/>
        <v>25.001543178075153</v>
      </c>
      <c r="AZ47" s="210">
        <f t="shared" si="52"/>
        <v>25.001543178075153</v>
      </c>
      <c r="BA47" s="210">
        <f t="shared" si="52"/>
        <v>25.001543178075153</v>
      </c>
      <c r="BB47" s="210">
        <f t="shared" si="52"/>
        <v>25.001543178075153</v>
      </c>
      <c r="BC47" s="210">
        <f t="shared" si="52"/>
        <v>25.001543178075153</v>
      </c>
      <c r="BD47" s="210">
        <f t="shared" si="52"/>
        <v>25.001543178075153</v>
      </c>
      <c r="BE47" s="210">
        <f t="shared" si="52"/>
        <v>25.001543178075153</v>
      </c>
      <c r="BF47" s="210">
        <f t="shared" si="52"/>
        <v>25.001543178075153</v>
      </c>
      <c r="BG47" s="210">
        <f t="shared" si="52"/>
        <v>25.001543178075153</v>
      </c>
      <c r="BH47" s="210">
        <f t="shared" si="52"/>
        <v>25.001543178075153</v>
      </c>
      <c r="BI47" s="210">
        <f t="shared" si="52"/>
        <v>25.001543178075153</v>
      </c>
      <c r="BJ47" s="210">
        <f t="shared" si="52"/>
        <v>25.001543178075153</v>
      </c>
      <c r="BK47" s="210">
        <f t="shared" si="52"/>
        <v>25.001543178075153</v>
      </c>
      <c r="BL47" s="210">
        <f t="shared" si="52"/>
        <v>25.001543178075153</v>
      </c>
      <c r="BM47" s="210">
        <f t="shared" si="52"/>
        <v>25.001543178075153</v>
      </c>
      <c r="BN47" s="210">
        <f t="shared" si="52"/>
        <v>-108.37209302325581</v>
      </c>
      <c r="BO47" s="210">
        <f t="shared" si="52"/>
        <v>-108.37209302325581</v>
      </c>
      <c r="BP47" s="210">
        <f t="shared" si="52"/>
        <v>-108.37209302325581</v>
      </c>
      <c r="BQ47" s="210">
        <f t="shared" si="52"/>
        <v>-108.37209302325581</v>
      </c>
      <c r="BR47" s="210">
        <f t="shared" ref="BR47:DA47" si="53">IF(BR$22&lt;=$E$24,IF(BR$22&lt;=$D$24,IF(BR$22&lt;=$C$24,IF(BR$22&lt;=$B$24,$B113,($C30-$B30)/($C$24-$B$24)),($D30-$C30)/($D$24-$C$24)),($E30-$D30)/($E$24-$D$24)),$F113)</f>
        <v>-108.37209302325581</v>
      </c>
      <c r="BS47" s="210">
        <f t="shared" si="53"/>
        <v>-108.37209302325581</v>
      </c>
      <c r="BT47" s="210">
        <f t="shared" si="53"/>
        <v>-108.37209302325581</v>
      </c>
      <c r="BU47" s="210">
        <f t="shared" si="53"/>
        <v>-108.37209302325581</v>
      </c>
      <c r="BV47" s="210">
        <f t="shared" si="53"/>
        <v>-108.37209302325581</v>
      </c>
      <c r="BW47" s="210">
        <f t="shared" si="53"/>
        <v>-108.37209302325581</v>
      </c>
      <c r="BX47" s="210">
        <f t="shared" si="53"/>
        <v>-108.37209302325581</v>
      </c>
      <c r="BY47" s="210">
        <f t="shared" si="53"/>
        <v>-108.37209302325581</v>
      </c>
      <c r="BZ47" s="210">
        <f t="shared" si="53"/>
        <v>-108.37209302325581</v>
      </c>
      <c r="CA47" s="210">
        <f t="shared" si="53"/>
        <v>-108.37209302325581</v>
      </c>
      <c r="CB47" s="210">
        <f t="shared" si="53"/>
        <v>-108.37209302325581</v>
      </c>
      <c r="CC47" s="210">
        <f t="shared" si="53"/>
        <v>-108.37209302325581</v>
      </c>
      <c r="CD47" s="210">
        <f t="shared" si="53"/>
        <v>-108.37209302325581</v>
      </c>
      <c r="CE47" s="210">
        <f t="shared" si="53"/>
        <v>-108.37209302325581</v>
      </c>
      <c r="CF47" s="210">
        <f t="shared" si="53"/>
        <v>-108.37209302325581</v>
      </c>
      <c r="CG47" s="210">
        <f t="shared" si="53"/>
        <v>-108.37209302325581</v>
      </c>
      <c r="CH47" s="210">
        <f t="shared" si="53"/>
        <v>-108.37209302325581</v>
      </c>
      <c r="CI47" s="210">
        <f t="shared" si="53"/>
        <v>-108.37209302325581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176.9830348520762</v>
      </c>
      <c r="AE48" s="210">
        <f t="shared" si="54"/>
        <v>176.9830348520762</v>
      </c>
      <c r="AF48" s="210">
        <f t="shared" si="54"/>
        <v>176.9830348520762</v>
      </c>
      <c r="AG48" s="210">
        <f t="shared" si="54"/>
        <v>176.9830348520762</v>
      </c>
      <c r="AH48" s="210">
        <f t="shared" si="54"/>
        <v>176.9830348520762</v>
      </c>
      <c r="AI48" s="210">
        <f t="shared" si="54"/>
        <v>176.9830348520762</v>
      </c>
      <c r="AJ48" s="210">
        <f t="shared" si="54"/>
        <v>176.9830348520762</v>
      </c>
      <c r="AK48" s="210">
        <f t="shared" si="54"/>
        <v>176.9830348520762</v>
      </c>
      <c r="AL48" s="210">
        <f t="shared" ref="AL48:BQ48" si="55">IF(AL$22&lt;=$E$24,IF(AL$22&lt;=$D$24,IF(AL$22&lt;=$C$24,IF(AL$22&lt;=$B$24,$B114,($C31-$B31)/($C$24-$B$24)),($D31-$C31)/($D$24-$C$24)),($E31-$D31)/($E$24-$D$24)),$F114)</f>
        <v>176.9830348520762</v>
      </c>
      <c r="AM48" s="210">
        <f t="shared" si="55"/>
        <v>176.9830348520762</v>
      </c>
      <c r="AN48" s="210">
        <f t="shared" si="55"/>
        <v>176.9830348520762</v>
      </c>
      <c r="AO48" s="210">
        <f t="shared" si="55"/>
        <v>176.9830348520762</v>
      </c>
      <c r="AP48" s="210">
        <f t="shared" si="55"/>
        <v>176.9830348520762</v>
      </c>
      <c r="AQ48" s="210">
        <f t="shared" si="55"/>
        <v>176.9830348520762</v>
      </c>
      <c r="AR48" s="210">
        <f t="shared" si="55"/>
        <v>176.9830348520762</v>
      </c>
      <c r="AS48" s="210">
        <f t="shared" si="55"/>
        <v>176.9830348520762</v>
      </c>
      <c r="AT48" s="210">
        <f t="shared" si="55"/>
        <v>176.9830348520762</v>
      </c>
      <c r="AU48" s="210">
        <f t="shared" si="55"/>
        <v>176.9830348520762</v>
      </c>
      <c r="AV48" s="210">
        <f t="shared" si="55"/>
        <v>176.9830348520762</v>
      </c>
      <c r="AW48" s="210">
        <f t="shared" si="55"/>
        <v>176.9830348520762</v>
      </c>
      <c r="AX48" s="210">
        <f t="shared" si="55"/>
        <v>176.9830348520762</v>
      </c>
      <c r="AY48" s="210">
        <f t="shared" si="55"/>
        <v>176.9830348520762</v>
      </c>
      <c r="AZ48" s="210">
        <f t="shared" si="55"/>
        <v>176.9830348520762</v>
      </c>
      <c r="BA48" s="210">
        <f t="shared" si="55"/>
        <v>176.9830348520762</v>
      </c>
      <c r="BB48" s="210">
        <f t="shared" si="55"/>
        <v>176.9830348520762</v>
      </c>
      <c r="BC48" s="210">
        <f t="shared" si="55"/>
        <v>176.9830348520762</v>
      </c>
      <c r="BD48" s="210">
        <f t="shared" si="55"/>
        <v>176.9830348520762</v>
      </c>
      <c r="BE48" s="210">
        <f t="shared" si="55"/>
        <v>176.9830348520762</v>
      </c>
      <c r="BF48" s="210">
        <f t="shared" si="55"/>
        <v>176.9830348520762</v>
      </c>
      <c r="BG48" s="210">
        <f t="shared" si="55"/>
        <v>176.9830348520762</v>
      </c>
      <c r="BH48" s="210">
        <f t="shared" si="55"/>
        <v>176.9830348520762</v>
      </c>
      <c r="BI48" s="210">
        <f t="shared" si="55"/>
        <v>176.9830348520762</v>
      </c>
      <c r="BJ48" s="210">
        <f t="shared" si="55"/>
        <v>176.9830348520762</v>
      </c>
      <c r="BK48" s="210">
        <f t="shared" si="55"/>
        <v>176.9830348520762</v>
      </c>
      <c r="BL48" s="210">
        <f t="shared" si="55"/>
        <v>176.9830348520762</v>
      </c>
      <c r="BM48" s="210">
        <f t="shared" si="55"/>
        <v>176.9830348520762</v>
      </c>
      <c r="BN48" s="210">
        <f t="shared" si="55"/>
        <v>-683.93021418378032</v>
      </c>
      <c r="BO48" s="210">
        <f t="shared" si="55"/>
        <v>-683.93021418378032</v>
      </c>
      <c r="BP48" s="210">
        <f t="shared" si="55"/>
        <v>-683.93021418378032</v>
      </c>
      <c r="BQ48" s="210">
        <f t="shared" si="55"/>
        <v>-683.93021418378032</v>
      </c>
      <c r="BR48" s="210">
        <f t="shared" ref="BR48:DA48" si="56">IF(BR$22&lt;=$E$24,IF(BR$22&lt;=$D$24,IF(BR$22&lt;=$C$24,IF(BR$22&lt;=$B$24,$B114,($C31-$B31)/($C$24-$B$24)),($D31-$C31)/($D$24-$C$24)),($E31-$D31)/($E$24-$D$24)),$F114)</f>
        <v>-683.93021418378032</v>
      </c>
      <c r="BS48" s="210">
        <f t="shared" si="56"/>
        <v>-683.93021418378032</v>
      </c>
      <c r="BT48" s="210">
        <f t="shared" si="56"/>
        <v>-683.93021418378032</v>
      </c>
      <c r="BU48" s="210">
        <f t="shared" si="56"/>
        <v>-683.93021418378032</v>
      </c>
      <c r="BV48" s="210">
        <f t="shared" si="56"/>
        <v>-683.93021418378032</v>
      </c>
      <c r="BW48" s="210">
        <f t="shared" si="56"/>
        <v>-683.93021418378032</v>
      </c>
      <c r="BX48" s="210">
        <f t="shared" si="56"/>
        <v>-683.93021418378032</v>
      </c>
      <c r="BY48" s="210">
        <f t="shared" si="56"/>
        <v>-683.93021418378032</v>
      </c>
      <c r="BZ48" s="210">
        <f t="shared" si="56"/>
        <v>-683.93021418378032</v>
      </c>
      <c r="CA48" s="210">
        <f t="shared" si="56"/>
        <v>-683.93021418378032</v>
      </c>
      <c r="CB48" s="210">
        <f t="shared" si="56"/>
        <v>-683.93021418378032</v>
      </c>
      <c r="CC48" s="210">
        <f t="shared" si="56"/>
        <v>-683.93021418378032</v>
      </c>
      <c r="CD48" s="210">
        <f t="shared" si="56"/>
        <v>-683.93021418378032</v>
      </c>
      <c r="CE48" s="210">
        <f t="shared" si="56"/>
        <v>-683.93021418378032</v>
      </c>
      <c r="CF48" s="210">
        <f t="shared" si="56"/>
        <v>-683.93021418378032</v>
      </c>
      <c r="CG48" s="210">
        <f t="shared" si="56"/>
        <v>-683.93021418378032</v>
      </c>
      <c r="CH48" s="210">
        <f t="shared" si="56"/>
        <v>-683.93021418378032</v>
      </c>
      <c r="CI48" s="210">
        <f t="shared" si="56"/>
        <v>-683.93021418378032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400</v>
      </c>
      <c r="AE49" s="210">
        <f t="shared" si="57"/>
        <v>400</v>
      </c>
      <c r="AF49" s="210">
        <f t="shared" si="57"/>
        <v>400</v>
      </c>
      <c r="AG49" s="210">
        <f t="shared" si="57"/>
        <v>400</v>
      </c>
      <c r="AH49" s="210">
        <f t="shared" si="57"/>
        <v>400</v>
      </c>
      <c r="AI49" s="210">
        <f t="shared" si="57"/>
        <v>400</v>
      </c>
      <c r="AJ49" s="210">
        <f t="shared" si="57"/>
        <v>400</v>
      </c>
      <c r="AK49" s="210">
        <f t="shared" si="57"/>
        <v>400</v>
      </c>
      <c r="AL49" s="210">
        <f t="shared" ref="AL49:BQ49" si="58">IF(AL$22&lt;=$E$24,IF(AL$22&lt;=$D$24,IF(AL$22&lt;=$C$24,IF(AL$22&lt;=$B$24,$B115,($C32-$B32)/($C$24-$B$24)),($D32-$C32)/($D$24-$C$24)),($E32-$D32)/($E$24-$D$24)),$F115)</f>
        <v>400</v>
      </c>
      <c r="AM49" s="210">
        <f t="shared" si="58"/>
        <v>400</v>
      </c>
      <c r="AN49" s="210">
        <f t="shared" si="58"/>
        <v>400</v>
      </c>
      <c r="AO49" s="210">
        <f t="shared" si="58"/>
        <v>400</v>
      </c>
      <c r="AP49" s="210">
        <f t="shared" si="58"/>
        <v>400</v>
      </c>
      <c r="AQ49" s="210">
        <f t="shared" si="58"/>
        <v>400</v>
      </c>
      <c r="AR49" s="210">
        <f t="shared" si="58"/>
        <v>400</v>
      </c>
      <c r="AS49" s="210">
        <f t="shared" si="58"/>
        <v>400</v>
      </c>
      <c r="AT49" s="210">
        <f t="shared" si="58"/>
        <v>400</v>
      </c>
      <c r="AU49" s="210">
        <f t="shared" si="58"/>
        <v>400</v>
      </c>
      <c r="AV49" s="210">
        <f t="shared" si="58"/>
        <v>400</v>
      </c>
      <c r="AW49" s="210">
        <f t="shared" si="58"/>
        <v>400</v>
      </c>
      <c r="AX49" s="210">
        <f t="shared" si="58"/>
        <v>400</v>
      </c>
      <c r="AY49" s="210">
        <f t="shared" si="58"/>
        <v>400</v>
      </c>
      <c r="AZ49" s="210">
        <f t="shared" si="58"/>
        <v>400</v>
      </c>
      <c r="BA49" s="210">
        <f t="shared" si="58"/>
        <v>400</v>
      </c>
      <c r="BB49" s="210">
        <f t="shared" si="58"/>
        <v>400</v>
      </c>
      <c r="BC49" s="210">
        <f t="shared" si="58"/>
        <v>400</v>
      </c>
      <c r="BD49" s="210">
        <f t="shared" si="58"/>
        <v>400</v>
      </c>
      <c r="BE49" s="210">
        <f t="shared" si="58"/>
        <v>400</v>
      </c>
      <c r="BF49" s="210">
        <f t="shared" si="58"/>
        <v>400</v>
      </c>
      <c r="BG49" s="210">
        <f t="shared" si="58"/>
        <v>400</v>
      </c>
      <c r="BH49" s="210">
        <f t="shared" si="58"/>
        <v>400</v>
      </c>
      <c r="BI49" s="210">
        <f t="shared" si="58"/>
        <v>400</v>
      </c>
      <c r="BJ49" s="210">
        <f t="shared" si="58"/>
        <v>400</v>
      </c>
      <c r="BK49" s="210">
        <f t="shared" si="58"/>
        <v>400</v>
      </c>
      <c r="BL49" s="210">
        <f t="shared" si="58"/>
        <v>400</v>
      </c>
      <c r="BM49" s="210">
        <f t="shared" si="58"/>
        <v>400</v>
      </c>
      <c r="BN49" s="210">
        <f t="shared" si="58"/>
        <v>2958.1395348837209</v>
      </c>
      <c r="BO49" s="210">
        <f t="shared" si="58"/>
        <v>2958.1395348837209</v>
      </c>
      <c r="BP49" s="210">
        <f t="shared" si="58"/>
        <v>2958.1395348837209</v>
      </c>
      <c r="BQ49" s="210">
        <f t="shared" si="58"/>
        <v>2958.1395348837209</v>
      </c>
      <c r="BR49" s="210">
        <f t="shared" ref="BR49:DA49" si="59">IF(BR$22&lt;=$E$24,IF(BR$22&lt;=$D$24,IF(BR$22&lt;=$C$24,IF(BR$22&lt;=$B$24,$B115,($C32-$B32)/($C$24-$B$24)),($D32-$C32)/($D$24-$C$24)),($E32-$D32)/($E$24-$D$24)),$F115)</f>
        <v>2958.1395348837209</v>
      </c>
      <c r="BS49" s="210">
        <f t="shared" si="59"/>
        <v>2958.1395348837209</v>
      </c>
      <c r="BT49" s="210">
        <f t="shared" si="59"/>
        <v>2958.1395348837209</v>
      </c>
      <c r="BU49" s="210">
        <f t="shared" si="59"/>
        <v>2958.1395348837209</v>
      </c>
      <c r="BV49" s="210">
        <f t="shared" si="59"/>
        <v>2958.1395348837209</v>
      </c>
      <c r="BW49" s="210">
        <f t="shared" si="59"/>
        <v>2958.1395348837209</v>
      </c>
      <c r="BX49" s="210">
        <f t="shared" si="59"/>
        <v>2958.1395348837209</v>
      </c>
      <c r="BY49" s="210">
        <f t="shared" si="59"/>
        <v>2958.1395348837209</v>
      </c>
      <c r="BZ49" s="210">
        <f t="shared" si="59"/>
        <v>2958.1395348837209</v>
      </c>
      <c r="CA49" s="210">
        <f t="shared" si="59"/>
        <v>2958.1395348837209</v>
      </c>
      <c r="CB49" s="210">
        <f t="shared" si="59"/>
        <v>2958.1395348837209</v>
      </c>
      <c r="CC49" s="210">
        <f t="shared" si="59"/>
        <v>2958.1395348837209</v>
      </c>
      <c r="CD49" s="210">
        <f t="shared" si="59"/>
        <v>2958.1395348837209</v>
      </c>
      <c r="CE49" s="210">
        <f t="shared" si="59"/>
        <v>2958.1395348837209</v>
      </c>
      <c r="CF49" s="210">
        <f t="shared" si="59"/>
        <v>2958.1395348837209</v>
      </c>
      <c r="CG49" s="210">
        <f t="shared" si="59"/>
        <v>2958.1395348837209</v>
      </c>
      <c r="CH49" s="210">
        <f t="shared" si="59"/>
        <v>2958.1395348837209</v>
      </c>
      <c r="CI49" s="210">
        <f t="shared" si="59"/>
        <v>2958.1395348837209</v>
      </c>
      <c r="CJ49" s="210">
        <f t="shared" si="59"/>
        <v>9612.2448979591845</v>
      </c>
      <c r="CK49" s="210">
        <f t="shared" si="59"/>
        <v>9612.2448979591845</v>
      </c>
      <c r="CL49" s="210">
        <f t="shared" si="59"/>
        <v>9612.2448979591845</v>
      </c>
      <c r="CM49" s="210">
        <f t="shared" si="59"/>
        <v>9612.2448979591845</v>
      </c>
      <c r="CN49" s="210">
        <f t="shared" si="59"/>
        <v>9612.2448979591845</v>
      </c>
      <c r="CO49" s="210">
        <f t="shared" si="59"/>
        <v>9612.2448979591845</v>
      </c>
      <c r="CP49" s="210">
        <f t="shared" si="59"/>
        <v>9612.2448979591845</v>
      </c>
      <c r="CQ49" s="210">
        <f t="shared" si="59"/>
        <v>9612.2448979591845</v>
      </c>
      <c r="CR49" s="210">
        <f t="shared" si="59"/>
        <v>9612.2448979591845</v>
      </c>
      <c r="CS49" s="210">
        <f t="shared" si="59"/>
        <v>9612.2448979591845</v>
      </c>
      <c r="CT49" s="210">
        <f t="shared" si="59"/>
        <v>9612.2448979591845</v>
      </c>
      <c r="CU49" s="210">
        <f t="shared" si="59"/>
        <v>9612.2448979591845</v>
      </c>
      <c r="CV49" s="210">
        <f t="shared" si="59"/>
        <v>9612.2448979591845</v>
      </c>
      <c r="CW49" s="210">
        <f t="shared" si="59"/>
        <v>9612.2448979591845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178.33333333333334</v>
      </c>
      <c r="AE50" s="210">
        <f t="shared" si="60"/>
        <v>178.33333333333334</v>
      </c>
      <c r="AF50" s="210">
        <f t="shared" si="60"/>
        <v>178.33333333333334</v>
      </c>
      <c r="AG50" s="210">
        <f t="shared" si="60"/>
        <v>178.33333333333334</v>
      </c>
      <c r="AH50" s="210">
        <f t="shared" si="60"/>
        <v>178.33333333333334</v>
      </c>
      <c r="AI50" s="210">
        <f t="shared" si="60"/>
        <v>178.33333333333334</v>
      </c>
      <c r="AJ50" s="210">
        <f t="shared" si="60"/>
        <v>178.33333333333334</v>
      </c>
      <c r="AK50" s="210">
        <f t="shared" si="60"/>
        <v>178.33333333333334</v>
      </c>
      <c r="AL50" s="210">
        <f t="shared" ref="AL50:BQ50" si="61">IF(AL$22&lt;=$E$24,IF(AL$22&lt;=$D$24,IF(AL$22&lt;=$C$24,IF(AL$22&lt;=$B$24,$B116,($C33-$B33)/($C$24-$B$24)),($D33-$C33)/($D$24-$C$24)),($E33-$D33)/($E$24-$D$24)),$F116)</f>
        <v>178.33333333333334</v>
      </c>
      <c r="AM50" s="210">
        <f t="shared" si="61"/>
        <v>178.33333333333334</v>
      </c>
      <c r="AN50" s="210">
        <f t="shared" si="61"/>
        <v>178.33333333333334</v>
      </c>
      <c r="AO50" s="210">
        <f t="shared" si="61"/>
        <v>178.33333333333334</v>
      </c>
      <c r="AP50" s="210">
        <f t="shared" si="61"/>
        <v>178.33333333333334</v>
      </c>
      <c r="AQ50" s="210">
        <f t="shared" si="61"/>
        <v>178.33333333333334</v>
      </c>
      <c r="AR50" s="210">
        <f t="shared" si="61"/>
        <v>178.33333333333334</v>
      </c>
      <c r="AS50" s="210">
        <f t="shared" si="61"/>
        <v>178.33333333333334</v>
      </c>
      <c r="AT50" s="210">
        <f t="shared" si="61"/>
        <v>178.33333333333334</v>
      </c>
      <c r="AU50" s="210">
        <f t="shared" si="61"/>
        <v>178.33333333333334</v>
      </c>
      <c r="AV50" s="210">
        <f t="shared" si="61"/>
        <v>178.33333333333334</v>
      </c>
      <c r="AW50" s="210">
        <f t="shared" si="61"/>
        <v>178.33333333333334</v>
      </c>
      <c r="AX50" s="210">
        <f t="shared" si="61"/>
        <v>178.33333333333334</v>
      </c>
      <c r="AY50" s="210">
        <f t="shared" si="61"/>
        <v>178.33333333333334</v>
      </c>
      <c r="AZ50" s="210">
        <f t="shared" si="61"/>
        <v>178.33333333333334</v>
      </c>
      <c r="BA50" s="210">
        <f t="shared" si="61"/>
        <v>178.33333333333334</v>
      </c>
      <c r="BB50" s="210">
        <f t="shared" si="61"/>
        <v>178.33333333333334</v>
      </c>
      <c r="BC50" s="210">
        <f t="shared" si="61"/>
        <v>178.33333333333334</v>
      </c>
      <c r="BD50" s="210">
        <f t="shared" si="61"/>
        <v>178.33333333333334</v>
      </c>
      <c r="BE50" s="210">
        <f t="shared" si="61"/>
        <v>178.33333333333334</v>
      </c>
      <c r="BF50" s="210">
        <f t="shared" si="61"/>
        <v>178.33333333333334</v>
      </c>
      <c r="BG50" s="210">
        <f t="shared" si="61"/>
        <v>178.33333333333334</v>
      </c>
      <c r="BH50" s="210">
        <f t="shared" si="61"/>
        <v>178.33333333333334</v>
      </c>
      <c r="BI50" s="210">
        <f t="shared" si="61"/>
        <v>178.33333333333334</v>
      </c>
      <c r="BJ50" s="210">
        <f t="shared" si="61"/>
        <v>178.33333333333334</v>
      </c>
      <c r="BK50" s="210">
        <f t="shared" si="61"/>
        <v>178.33333333333334</v>
      </c>
      <c r="BL50" s="210">
        <f t="shared" si="61"/>
        <v>178.33333333333334</v>
      </c>
      <c r="BM50" s="210">
        <f t="shared" si="61"/>
        <v>178.33333333333334</v>
      </c>
      <c r="BN50" s="210">
        <f t="shared" si="61"/>
        <v>-242.7906976744186</v>
      </c>
      <c r="BO50" s="210">
        <f t="shared" si="61"/>
        <v>-242.7906976744186</v>
      </c>
      <c r="BP50" s="210">
        <f t="shared" si="61"/>
        <v>-242.7906976744186</v>
      </c>
      <c r="BQ50" s="210">
        <f t="shared" si="61"/>
        <v>-242.7906976744186</v>
      </c>
      <c r="BR50" s="210">
        <f t="shared" ref="BR50:DA50" si="62">IF(BR$22&lt;=$E$24,IF(BR$22&lt;=$D$24,IF(BR$22&lt;=$C$24,IF(BR$22&lt;=$B$24,$B116,($C33-$B33)/($C$24-$B$24)),($D33-$C33)/($D$24-$C$24)),($E33-$D33)/($E$24-$D$24)),$F116)</f>
        <v>-242.7906976744186</v>
      </c>
      <c r="BS50" s="210">
        <f t="shared" si="62"/>
        <v>-242.7906976744186</v>
      </c>
      <c r="BT50" s="210">
        <f t="shared" si="62"/>
        <v>-242.7906976744186</v>
      </c>
      <c r="BU50" s="210">
        <f t="shared" si="62"/>
        <v>-242.7906976744186</v>
      </c>
      <c r="BV50" s="210">
        <f t="shared" si="62"/>
        <v>-242.7906976744186</v>
      </c>
      <c r="BW50" s="210">
        <f t="shared" si="62"/>
        <v>-242.7906976744186</v>
      </c>
      <c r="BX50" s="210">
        <f t="shared" si="62"/>
        <v>-242.7906976744186</v>
      </c>
      <c r="BY50" s="210">
        <f t="shared" si="62"/>
        <v>-242.7906976744186</v>
      </c>
      <c r="BZ50" s="210">
        <f t="shared" si="62"/>
        <v>-242.7906976744186</v>
      </c>
      <c r="CA50" s="210">
        <f t="shared" si="62"/>
        <v>-242.7906976744186</v>
      </c>
      <c r="CB50" s="210">
        <f t="shared" si="62"/>
        <v>-242.7906976744186</v>
      </c>
      <c r="CC50" s="210">
        <f t="shared" si="62"/>
        <v>-242.7906976744186</v>
      </c>
      <c r="CD50" s="210">
        <f t="shared" si="62"/>
        <v>-242.7906976744186</v>
      </c>
      <c r="CE50" s="210">
        <f t="shared" si="62"/>
        <v>-242.7906976744186</v>
      </c>
      <c r="CF50" s="210">
        <f t="shared" si="62"/>
        <v>-242.7906976744186</v>
      </c>
      <c r="CG50" s="210">
        <f t="shared" si="62"/>
        <v>-242.7906976744186</v>
      </c>
      <c r="CH50" s="210">
        <f t="shared" si="62"/>
        <v>-242.7906976744186</v>
      </c>
      <c r="CI50" s="210">
        <f t="shared" si="62"/>
        <v>-242.7906976744186</v>
      </c>
      <c r="CJ50" s="210">
        <f t="shared" si="62"/>
        <v>-85.714285714285708</v>
      </c>
      <c r="CK50" s="210">
        <f t="shared" si="62"/>
        <v>-85.714285714285708</v>
      </c>
      <c r="CL50" s="210">
        <f t="shared" si="62"/>
        <v>-85.714285714285708</v>
      </c>
      <c r="CM50" s="210">
        <f t="shared" si="62"/>
        <v>-85.714285714285708</v>
      </c>
      <c r="CN50" s="210">
        <f t="shared" si="62"/>
        <v>-85.714285714285708</v>
      </c>
      <c r="CO50" s="210">
        <f t="shared" si="62"/>
        <v>-85.714285714285708</v>
      </c>
      <c r="CP50" s="210">
        <f t="shared" si="62"/>
        <v>-85.714285714285708</v>
      </c>
      <c r="CQ50" s="210">
        <f t="shared" si="62"/>
        <v>-85.714285714285708</v>
      </c>
      <c r="CR50" s="210">
        <f t="shared" si="62"/>
        <v>-85.714285714285708</v>
      </c>
      <c r="CS50" s="210">
        <f t="shared" si="62"/>
        <v>-85.714285714285708</v>
      </c>
      <c r="CT50" s="210">
        <f t="shared" si="62"/>
        <v>-85.714285714285708</v>
      </c>
      <c r="CU50" s="210">
        <f t="shared" si="62"/>
        <v>-85.714285714285708</v>
      </c>
      <c r="CV50" s="210">
        <f t="shared" si="62"/>
        <v>-85.714285714285708</v>
      </c>
      <c r="CW50" s="210">
        <f t="shared" si="62"/>
        <v>-85.714285714285708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26.666666666666668</v>
      </c>
      <c r="AE51" s="210">
        <f t="shared" si="63"/>
        <v>26.666666666666668</v>
      </c>
      <c r="AF51" s="210">
        <f t="shared" si="63"/>
        <v>26.666666666666668</v>
      </c>
      <c r="AG51" s="210">
        <f t="shared" si="63"/>
        <v>26.666666666666668</v>
      </c>
      <c r="AH51" s="210">
        <f t="shared" si="63"/>
        <v>26.666666666666668</v>
      </c>
      <c r="AI51" s="210">
        <f t="shared" si="63"/>
        <v>26.666666666666668</v>
      </c>
      <c r="AJ51" s="210">
        <f t="shared" si="63"/>
        <v>26.666666666666668</v>
      </c>
      <c r="AK51" s="210">
        <f t="shared" si="63"/>
        <v>26.666666666666668</v>
      </c>
      <c r="AL51" s="210">
        <f t="shared" ref="AL51:BQ51" si="64">IF(AL$22&lt;=$E$24,IF(AL$22&lt;=$D$24,IF(AL$22&lt;=$C$24,IF(AL$22&lt;=$B$24,$B117,($C34-$B34)/($C$24-$B$24)),($D34-$C34)/($D$24-$C$24)),($E34-$D34)/($E$24-$D$24)),$F117)</f>
        <v>26.666666666666668</v>
      </c>
      <c r="AM51" s="210">
        <f t="shared" si="64"/>
        <v>26.666666666666668</v>
      </c>
      <c r="AN51" s="210">
        <f t="shared" si="64"/>
        <v>26.666666666666668</v>
      </c>
      <c r="AO51" s="210">
        <f t="shared" si="64"/>
        <v>26.666666666666668</v>
      </c>
      <c r="AP51" s="210">
        <f t="shared" si="64"/>
        <v>26.666666666666668</v>
      </c>
      <c r="AQ51" s="210">
        <f t="shared" si="64"/>
        <v>26.666666666666668</v>
      </c>
      <c r="AR51" s="210">
        <f t="shared" si="64"/>
        <v>26.666666666666668</v>
      </c>
      <c r="AS51" s="210">
        <f t="shared" si="64"/>
        <v>26.666666666666668</v>
      </c>
      <c r="AT51" s="210">
        <f t="shared" si="64"/>
        <v>26.666666666666668</v>
      </c>
      <c r="AU51" s="210">
        <f t="shared" si="64"/>
        <v>26.666666666666668</v>
      </c>
      <c r="AV51" s="210">
        <f t="shared" si="64"/>
        <v>26.666666666666668</v>
      </c>
      <c r="AW51" s="210">
        <f t="shared" si="64"/>
        <v>26.666666666666668</v>
      </c>
      <c r="AX51" s="210">
        <f t="shared" si="64"/>
        <v>26.666666666666668</v>
      </c>
      <c r="AY51" s="210">
        <f t="shared" si="64"/>
        <v>26.666666666666668</v>
      </c>
      <c r="AZ51" s="210">
        <f t="shared" si="64"/>
        <v>26.666666666666668</v>
      </c>
      <c r="BA51" s="210">
        <f t="shared" si="64"/>
        <v>26.666666666666668</v>
      </c>
      <c r="BB51" s="210">
        <f t="shared" si="64"/>
        <v>26.666666666666668</v>
      </c>
      <c r="BC51" s="210">
        <f t="shared" si="64"/>
        <v>26.666666666666668</v>
      </c>
      <c r="BD51" s="210">
        <f t="shared" si="64"/>
        <v>26.666666666666668</v>
      </c>
      <c r="BE51" s="210">
        <f t="shared" si="64"/>
        <v>26.666666666666668</v>
      </c>
      <c r="BF51" s="210">
        <f t="shared" si="64"/>
        <v>26.666666666666668</v>
      </c>
      <c r="BG51" s="210">
        <f t="shared" si="64"/>
        <v>26.666666666666668</v>
      </c>
      <c r="BH51" s="210">
        <f t="shared" si="64"/>
        <v>26.666666666666668</v>
      </c>
      <c r="BI51" s="210">
        <f t="shared" si="64"/>
        <v>26.666666666666668</v>
      </c>
      <c r="BJ51" s="210">
        <f t="shared" si="64"/>
        <v>26.666666666666668</v>
      </c>
      <c r="BK51" s="210">
        <f t="shared" si="64"/>
        <v>26.666666666666668</v>
      </c>
      <c r="BL51" s="210">
        <f t="shared" si="64"/>
        <v>26.666666666666668</v>
      </c>
      <c r="BM51" s="210">
        <f t="shared" si="64"/>
        <v>26.666666666666668</v>
      </c>
      <c r="BN51" s="210">
        <f t="shared" si="64"/>
        <v>-44.651162790697676</v>
      </c>
      <c r="BO51" s="210">
        <f t="shared" si="64"/>
        <v>-44.651162790697676</v>
      </c>
      <c r="BP51" s="210">
        <f t="shared" si="64"/>
        <v>-44.651162790697676</v>
      </c>
      <c r="BQ51" s="210">
        <f t="shared" si="64"/>
        <v>-44.651162790697676</v>
      </c>
      <c r="BR51" s="210">
        <f t="shared" ref="BR51:DA51" si="65">IF(BR$22&lt;=$E$24,IF(BR$22&lt;=$D$24,IF(BR$22&lt;=$C$24,IF(BR$22&lt;=$B$24,$B117,($C34-$B34)/($C$24-$B$24)),($D34-$C34)/($D$24-$C$24)),($E34-$D34)/($E$24-$D$24)),$F117)</f>
        <v>-44.651162790697676</v>
      </c>
      <c r="BS51" s="210">
        <f t="shared" si="65"/>
        <v>-44.651162790697676</v>
      </c>
      <c r="BT51" s="210">
        <f t="shared" si="65"/>
        <v>-44.651162790697676</v>
      </c>
      <c r="BU51" s="210">
        <f t="shared" si="65"/>
        <v>-44.651162790697676</v>
      </c>
      <c r="BV51" s="210">
        <f t="shared" si="65"/>
        <v>-44.651162790697676</v>
      </c>
      <c r="BW51" s="210">
        <f t="shared" si="65"/>
        <v>-44.651162790697676</v>
      </c>
      <c r="BX51" s="210">
        <f t="shared" si="65"/>
        <v>-44.651162790697676</v>
      </c>
      <c r="BY51" s="210">
        <f t="shared" si="65"/>
        <v>-44.651162790697676</v>
      </c>
      <c r="BZ51" s="210">
        <f t="shared" si="65"/>
        <v>-44.651162790697676</v>
      </c>
      <c r="CA51" s="210">
        <f t="shared" si="65"/>
        <v>-44.651162790697676</v>
      </c>
      <c r="CB51" s="210">
        <f t="shared" si="65"/>
        <v>-44.651162790697676</v>
      </c>
      <c r="CC51" s="210">
        <f t="shared" si="65"/>
        <v>-44.651162790697676</v>
      </c>
      <c r="CD51" s="210">
        <f t="shared" si="65"/>
        <v>-44.651162790697676</v>
      </c>
      <c r="CE51" s="210">
        <f t="shared" si="65"/>
        <v>-44.651162790697676</v>
      </c>
      <c r="CF51" s="210">
        <f t="shared" si="65"/>
        <v>-44.651162790697676</v>
      </c>
      <c r="CG51" s="210">
        <f t="shared" si="65"/>
        <v>-44.651162790697676</v>
      </c>
      <c r="CH51" s="210">
        <f t="shared" si="65"/>
        <v>-44.651162790697676</v>
      </c>
      <c r="CI51" s="210">
        <f t="shared" si="65"/>
        <v>-44.651162790697676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-3.207097583169324</v>
      </c>
      <c r="AE52" s="210">
        <f t="shared" si="66"/>
        <v>-3.207097583169324</v>
      </c>
      <c r="AF52" s="210">
        <f t="shared" si="66"/>
        <v>-3.207097583169324</v>
      </c>
      <c r="AG52" s="210">
        <f t="shared" si="66"/>
        <v>-3.207097583169324</v>
      </c>
      <c r="AH52" s="210">
        <f t="shared" si="66"/>
        <v>-3.207097583169324</v>
      </c>
      <c r="AI52" s="210">
        <f t="shared" si="66"/>
        <v>-3.207097583169324</v>
      </c>
      <c r="AJ52" s="210">
        <f t="shared" si="66"/>
        <v>-3.207097583169324</v>
      </c>
      <c r="AK52" s="210">
        <f t="shared" si="66"/>
        <v>-3.207097583169324</v>
      </c>
      <c r="AL52" s="210">
        <f t="shared" ref="AL52:BQ52" si="67">IF(AL$22&lt;=$E$24,IF(AL$22&lt;=$D$24,IF(AL$22&lt;=$C$24,IF(AL$22&lt;=$B$24,$B118,($C35-$B35)/($C$24-$B$24)),($D35-$C35)/($D$24-$C$24)),($E35-$D35)/($E$24-$D$24)),$F118)</f>
        <v>-3.207097583169324</v>
      </c>
      <c r="AM52" s="210">
        <f t="shared" si="67"/>
        <v>-3.207097583169324</v>
      </c>
      <c r="AN52" s="210">
        <f t="shared" si="67"/>
        <v>-3.207097583169324</v>
      </c>
      <c r="AO52" s="210">
        <f t="shared" si="67"/>
        <v>-3.207097583169324</v>
      </c>
      <c r="AP52" s="210">
        <f t="shared" si="67"/>
        <v>-3.207097583169324</v>
      </c>
      <c r="AQ52" s="210">
        <f t="shared" si="67"/>
        <v>-3.207097583169324</v>
      </c>
      <c r="AR52" s="210">
        <f t="shared" si="67"/>
        <v>-3.207097583169324</v>
      </c>
      <c r="AS52" s="210">
        <f t="shared" si="67"/>
        <v>-3.207097583169324</v>
      </c>
      <c r="AT52" s="210">
        <f t="shared" si="67"/>
        <v>-3.207097583169324</v>
      </c>
      <c r="AU52" s="210">
        <f t="shared" si="67"/>
        <v>-3.207097583169324</v>
      </c>
      <c r="AV52" s="210">
        <f t="shared" si="67"/>
        <v>-3.207097583169324</v>
      </c>
      <c r="AW52" s="210">
        <f t="shared" si="67"/>
        <v>-3.207097583169324</v>
      </c>
      <c r="AX52" s="210">
        <f t="shared" si="67"/>
        <v>-3.207097583169324</v>
      </c>
      <c r="AY52" s="210">
        <f t="shared" si="67"/>
        <v>-3.207097583169324</v>
      </c>
      <c r="AZ52" s="210">
        <f t="shared" si="67"/>
        <v>-3.207097583169324</v>
      </c>
      <c r="BA52" s="210">
        <f t="shared" si="67"/>
        <v>-3.207097583169324</v>
      </c>
      <c r="BB52" s="210">
        <f t="shared" si="67"/>
        <v>-3.207097583169324</v>
      </c>
      <c r="BC52" s="210">
        <f t="shared" si="67"/>
        <v>-3.207097583169324</v>
      </c>
      <c r="BD52" s="210">
        <f t="shared" si="67"/>
        <v>-3.207097583169324</v>
      </c>
      <c r="BE52" s="210">
        <f t="shared" si="67"/>
        <v>-3.207097583169324</v>
      </c>
      <c r="BF52" s="210">
        <f t="shared" si="67"/>
        <v>-3.207097583169324</v>
      </c>
      <c r="BG52" s="210">
        <f t="shared" si="67"/>
        <v>-3.207097583169324</v>
      </c>
      <c r="BH52" s="210">
        <f t="shared" si="67"/>
        <v>-3.207097583169324</v>
      </c>
      <c r="BI52" s="210">
        <f t="shared" si="67"/>
        <v>-3.207097583169324</v>
      </c>
      <c r="BJ52" s="210">
        <f t="shared" si="67"/>
        <v>-3.207097583169324</v>
      </c>
      <c r="BK52" s="210">
        <f t="shared" si="67"/>
        <v>-3.207097583169324</v>
      </c>
      <c r="BL52" s="210">
        <f t="shared" si="67"/>
        <v>-3.207097583169324</v>
      </c>
      <c r="BM52" s="210">
        <f t="shared" si="67"/>
        <v>-3.207097583169324</v>
      </c>
      <c r="BN52" s="210">
        <f t="shared" si="67"/>
        <v>-26.850119300952471</v>
      </c>
      <c r="BO52" s="210">
        <f t="shared" si="67"/>
        <v>-26.850119300952471</v>
      </c>
      <c r="BP52" s="210">
        <f t="shared" si="67"/>
        <v>-26.850119300952471</v>
      </c>
      <c r="BQ52" s="210">
        <f t="shared" si="67"/>
        <v>-26.850119300952471</v>
      </c>
      <c r="BR52" s="210">
        <f t="shared" ref="BR52:DA52" si="68">IF(BR$22&lt;=$E$24,IF(BR$22&lt;=$D$24,IF(BR$22&lt;=$C$24,IF(BR$22&lt;=$B$24,$B118,($C35-$B35)/($C$24-$B$24)),($D35-$C35)/($D$24-$C$24)),($E35-$D35)/($E$24-$D$24)),$F118)</f>
        <v>-26.850119300952471</v>
      </c>
      <c r="BS52" s="210">
        <f t="shared" si="68"/>
        <v>-26.850119300952471</v>
      </c>
      <c r="BT52" s="210">
        <f t="shared" si="68"/>
        <v>-26.850119300952471</v>
      </c>
      <c r="BU52" s="210">
        <f t="shared" si="68"/>
        <v>-26.850119300952471</v>
      </c>
      <c r="BV52" s="210">
        <f t="shared" si="68"/>
        <v>-26.850119300952471</v>
      </c>
      <c r="BW52" s="210">
        <f t="shared" si="68"/>
        <v>-26.850119300952471</v>
      </c>
      <c r="BX52" s="210">
        <f t="shared" si="68"/>
        <v>-26.850119300952471</v>
      </c>
      <c r="BY52" s="210">
        <f t="shared" si="68"/>
        <v>-26.850119300952471</v>
      </c>
      <c r="BZ52" s="210">
        <f t="shared" si="68"/>
        <v>-26.850119300952471</v>
      </c>
      <c r="CA52" s="210">
        <f t="shared" si="68"/>
        <v>-26.850119300952471</v>
      </c>
      <c r="CB52" s="210">
        <f t="shared" si="68"/>
        <v>-26.850119300952471</v>
      </c>
      <c r="CC52" s="210">
        <f t="shared" si="68"/>
        <v>-26.850119300952471</v>
      </c>
      <c r="CD52" s="210">
        <f t="shared" si="68"/>
        <v>-26.850119300952471</v>
      </c>
      <c r="CE52" s="210">
        <f t="shared" si="68"/>
        <v>-26.850119300952471</v>
      </c>
      <c r="CF52" s="210">
        <f t="shared" si="68"/>
        <v>-26.850119300952471</v>
      </c>
      <c r="CG52" s="210">
        <f t="shared" si="68"/>
        <v>-26.850119300952471</v>
      </c>
      <c r="CH52" s="210">
        <f t="shared" si="68"/>
        <v>-26.850119300952471</v>
      </c>
      <c r="CI52" s="210">
        <f t="shared" si="68"/>
        <v>-26.850119300952471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-586.04651162790697</v>
      </c>
      <c r="BO53" s="210">
        <f t="shared" si="70"/>
        <v>-586.04651162790697</v>
      </c>
      <c r="BP53" s="210">
        <f t="shared" si="70"/>
        <v>-586.04651162790697</v>
      </c>
      <c r="BQ53" s="210">
        <f t="shared" si="70"/>
        <v>-586.04651162790697</v>
      </c>
      <c r="BR53" s="210">
        <f t="shared" ref="BR53:DA53" si="71">IF(BR$22&lt;=$E$24,IF(BR$22&lt;=$D$24,IF(BR$22&lt;=$C$24,IF(BR$22&lt;=$B$24,$B119,($C36-$B36)/($C$24-$B$24)),($D36-$C36)/($D$24-$C$24)),($E36-$D36)/($E$24-$D$24)),$F119)</f>
        <v>-586.04651162790697</v>
      </c>
      <c r="BS53" s="210">
        <f t="shared" si="71"/>
        <v>-586.04651162790697</v>
      </c>
      <c r="BT53" s="210">
        <f t="shared" si="71"/>
        <v>-586.04651162790697</v>
      </c>
      <c r="BU53" s="210">
        <f t="shared" si="71"/>
        <v>-586.04651162790697</v>
      </c>
      <c r="BV53" s="210">
        <f t="shared" si="71"/>
        <v>-586.04651162790697</v>
      </c>
      <c r="BW53" s="210">
        <f t="shared" si="71"/>
        <v>-586.04651162790697</v>
      </c>
      <c r="BX53" s="210">
        <f t="shared" si="71"/>
        <v>-586.04651162790697</v>
      </c>
      <c r="BY53" s="210">
        <f t="shared" si="71"/>
        <v>-586.04651162790697</v>
      </c>
      <c r="BZ53" s="210">
        <f t="shared" si="71"/>
        <v>-586.04651162790697</v>
      </c>
      <c r="CA53" s="210">
        <f t="shared" si="71"/>
        <v>-586.04651162790697</v>
      </c>
      <c r="CB53" s="210">
        <f t="shared" si="71"/>
        <v>-586.04651162790697</v>
      </c>
      <c r="CC53" s="210">
        <f t="shared" si="71"/>
        <v>-586.04651162790697</v>
      </c>
      <c r="CD53" s="210">
        <f t="shared" si="71"/>
        <v>-586.04651162790697</v>
      </c>
      <c r="CE53" s="210">
        <f t="shared" si="71"/>
        <v>-586.04651162790697</v>
      </c>
      <c r="CF53" s="210">
        <f t="shared" si="71"/>
        <v>-586.04651162790697</v>
      </c>
      <c r="CG53" s="210">
        <f t="shared" si="71"/>
        <v>-586.04651162790697</v>
      </c>
      <c r="CH53" s="210">
        <f t="shared" si="71"/>
        <v>-586.04651162790697</v>
      </c>
      <c r="CI53" s="210">
        <f t="shared" si="71"/>
        <v>-586.04651162790697</v>
      </c>
      <c r="CJ53" s="210">
        <f t="shared" si="71"/>
        <v>77.755102040816382</v>
      </c>
      <c r="CK53" s="210">
        <f t="shared" si="71"/>
        <v>77.755102040816382</v>
      </c>
      <c r="CL53" s="210">
        <f t="shared" si="71"/>
        <v>77.755102040816382</v>
      </c>
      <c r="CM53" s="210">
        <f t="shared" si="71"/>
        <v>77.755102040816382</v>
      </c>
      <c r="CN53" s="210">
        <f t="shared" si="71"/>
        <v>77.755102040816382</v>
      </c>
      <c r="CO53" s="210">
        <f t="shared" si="71"/>
        <v>77.755102040816382</v>
      </c>
      <c r="CP53" s="210">
        <f t="shared" si="71"/>
        <v>77.755102040816382</v>
      </c>
      <c r="CQ53" s="210">
        <f t="shared" si="71"/>
        <v>77.755102040816382</v>
      </c>
      <c r="CR53" s="210">
        <f t="shared" si="71"/>
        <v>77.755102040816382</v>
      </c>
      <c r="CS53" s="210">
        <f t="shared" si="71"/>
        <v>77.755102040816382</v>
      </c>
      <c r="CT53" s="210">
        <f t="shared" si="71"/>
        <v>77.755102040816382</v>
      </c>
      <c r="CU53" s="210">
        <f t="shared" si="71"/>
        <v>77.755102040816382</v>
      </c>
      <c r="CV53" s="210">
        <f t="shared" si="71"/>
        <v>77.755102040816382</v>
      </c>
      <c r="CW53" s="210">
        <f t="shared" si="71"/>
        <v>77.755102040816382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133.33333333333334</v>
      </c>
      <c r="AE54" s="210">
        <f t="shared" si="72"/>
        <v>133.33333333333334</v>
      </c>
      <c r="AF54" s="210">
        <f t="shared" si="72"/>
        <v>133.33333333333334</v>
      </c>
      <c r="AG54" s="210">
        <f t="shared" si="72"/>
        <v>133.33333333333334</v>
      </c>
      <c r="AH54" s="210">
        <f t="shared" si="72"/>
        <v>133.33333333333334</v>
      </c>
      <c r="AI54" s="210">
        <f t="shared" si="72"/>
        <v>133.33333333333334</v>
      </c>
      <c r="AJ54" s="210">
        <f t="shared" si="72"/>
        <v>133.33333333333334</v>
      </c>
      <c r="AK54" s="210">
        <f t="shared" si="72"/>
        <v>133.33333333333334</v>
      </c>
      <c r="AL54" s="210">
        <f t="shared" ref="AL54:BQ54" si="73">IF(AL$22&lt;=$E$24,IF(AL$22&lt;=$D$24,IF(AL$22&lt;=$C$24,IF(AL$22&lt;=$B$24,$B120,($C37-$B37)/($C$24-$B$24)),($D37-$C37)/($D$24-$C$24)),($E37-$D37)/($E$24-$D$24)),$F120)</f>
        <v>133.33333333333334</v>
      </c>
      <c r="AM54" s="210">
        <f t="shared" si="73"/>
        <v>133.33333333333334</v>
      </c>
      <c r="AN54" s="210">
        <f t="shared" si="73"/>
        <v>133.33333333333334</v>
      </c>
      <c r="AO54" s="210">
        <f t="shared" si="73"/>
        <v>133.33333333333334</v>
      </c>
      <c r="AP54" s="210">
        <f t="shared" si="73"/>
        <v>133.33333333333334</v>
      </c>
      <c r="AQ54" s="210">
        <f t="shared" si="73"/>
        <v>133.33333333333334</v>
      </c>
      <c r="AR54" s="210">
        <f t="shared" si="73"/>
        <v>133.33333333333334</v>
      </c>
      <c r="AS54" s="210">
        <f t="shared" si="73"/>
        <v>133.33333333333334</v>
      </c>
      <c r="AT54" s="210">
        <f t="shared" si="73"/>
        <v>133.33333333333334</v>
      </c>
      <c r="AU54" s="210">
        <f t="shared" si="73"/>
        <v>133.33333333333334</v>
      </c>
      <c r="AV54" s="210">
        <f t="shared" si="73"/>
        <v>133.33333333333334</v>
      </c>
      <c r="AW54" s="210">
        <f t="shared" si="73"/>
        <v>133.33333333333334</v>
      </c>
      <c r="AX54" s="210">
        <f t="shared" si="73"/>
        <v>133.33333333333334</v>
      </c>
      <c r="AY54" s="210">
        <f t="shared" si="73"/>
        <v>133.33333333333334</v>
      </c>
      <c r="AZ54" s="210">
        <f t="shared" si="73"/>
        <v>133.33333333333334</v>
      </c>
      <c r="BA54" s="210">
        <f t="shared" si="73"/>
        <v>133.33333333333334</v>
      </c>
      <c r="BB54" s="210">
        <f t="shared" si="73"/>
        <v>133.33333333333334</v>
      </c>
      <c r="BC54" s="210">
        <f t="shared" si="73"/>
        <v>133.33333333333334</v>
      </c>
      <c r="BD54" s="210">
        <f t="shared" si="73"/>
        <v>133.33333333333334</v>
      </c>
      <c r="BE54" s="210">
        <f t="shared" si="73"/>
        <v>133.33333333333334</v>
      </c>
      <c r="BF54" s="210">
        <f t="shared" si="73"/>
        <v>133.33333333333334</v>
      </c>
      <c r="BG54" s="210">
        <f t="shared" si="73"/>
        <v>133.33333333333334</v>
      </c>
      <c r="BH54" s="210">
        <f t="shared" si="73"/>
        <v>133.33333333333334</v>
      </c>
      <c r="BI54" s="210">
        <f t="shared" si="73"/>
        <v>133.33333333333334</v>
      </c>
      <c r="BJ54" s="210">
        <f t="shared" si="73"/>
        <v>133.33333333333334</v>
      </c>
      <c r="BK54" s="210">
        <f t="shared" si="73"/>
        <v>133.33333333333334</v>
      </c>
      <c r="BL54" s="210">
        <f t="shared" si="73"/>
        <v>133.33333333333334</v>
      </c>
      <c r="BM54" s="210">
        <f t="shared" si="73"/>
        <v>133.33333333333334</v>
      </c>
      <c r="BN54" s="210">
        <f t="shared" si="73"/>
        <v>-223.25581395348837</v>
      </c>
      <c r="BO54" s="210">
        <f t="shared" si="73"/>
        <v>-223.25581395348837</v>
      </c>
      <c r="BP54" s="210">
        <f t="shared" si="73"/>
        <v>-223.25581395348837</v>
      </c>
      <c r="BQ54" s="210">
        <f t="shared" si="73"/>
        <v>-223.25581395348837</v>
      </c>
      <c r="BR54" s="210">
        <f t="shared" ref="BR54:DA54" si="74">IF(BR$22&lt;=$E$24,IF(BR$22&lt;=$D$24,IF(BR$22&lt;=$C$24,IF(BR$22&lt;=$B$24,$B120,($C37-$B37)/($C$24-$B$24)),($D37-$C37)/($D$24-$C$24)),($E37-$D37)/($E$24-$D$24)),$F120)</f>
        <v>-223.25581395348837</v>
      </c>
      <c r="BS54" s="210">
        <f t="shared" si="74"/>
        <v>-223.25581395348837</v>
      </c>
      <c r="BT54" s="210">
        <f t="shared" si="74"/>
        <v>-223.25581395348837</v>
      </c>
      <c r="BU54" s="210">
        <f t="shared" si="74"/>
        <v>-223.25581395348837</v>
      </c>
      <c r="BV54" s="210">
        <f t="shared" si="74"/>
        <v>-223.25581395348837</v>
      </c>
      <c r="BW54" s="210">
        <f t="shared" si="74"/>
        <v>-223.25581395348837</v>
      </c>
      <c r="BX54" s="210">
        <f t="shared" si="74"/>
        <v>-223.25581395348837</v>
      </c>
      <c r="BY54" s="210">
        <f t="shared" si="74"/>
        <v>-223.25581395348837</v>
      </c>
      <c r="BZ54" s="210">
        <f t="shared" si="74"/>
        <v>-223.25581395348837</v>
      </c>
      <c r="CA54" s="210">
        <f t="shared" si="74"/>
        <v>-223.25581395348837</v>
      </c>
      <c r="CB54" s="210">
        <f t="shared" si="74"/>
        <v>-223.25581395348837</v>
      </c>
      <c r="CC54" s="210">
        <f t="shared" si="74"/>
        <v>-223.25581395348837</v>
      </c>
      <c r="CD54" s="210">
        <f t="shared" si="74"/>
        <v>-223.25581395348837</v>
      </c>
      <c r="CE54" s="210">
        <f t="shared" si="74"/>
        <v>-223.25581395348837</v>
      </c>
      <c r="CF54" s="210">
        <f t="shared" si="74"/>
        <v>-223.25581395348837</v>
      </c>
      <c r="CG54" s="210">
        <f t="shared" si="74"/>
        <v>-223.25581395348837</v>
      </c>
      <c r="CH54" s="210">
        <f t="shared" si="74"/>
        <v>-223.25581395348837</v>
      </c>
      <c r="CI54" s="210">
        <f t="shared" si="74"/>
        <v>-223.25581395348837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1561.4803991998731</v>
      </c>
      <c r="G59" s="204">
        <f t="shared" si="75"/>
        <v>1561.4803991998731</v>
      </c>
      <c r="H59" s="204">
        <f t="shared" si="75"/>
        <v>1561.4803991998731</v>
      </c>
      <c r="I59" s="204">
        <f t="shared" si="75"/>
        <v>1561.4803991998731</v>
      </c>
      <c r="J59" s="204">
        <f t="shared" si="75"/>
        <v>1561.4803991998731</v>
      </c>
      <c r="K59" s="204">
        <f t="shared" si="75"/>
        <v>1561.4803991998731</v>
      </c>
      <c r="L59" s="204">
        <f t="shared" si="75"/>
        <v>1561.4803991998731</v>
      </c>
      <c r="M59" s="204">
        <f t="shared" si="75"/>
        <v>1561.4803991998731</v>
      </c>
      <c r="N59" s="204">
        <f t="shared" si="75"/>
        <v>1561.4803991998731</v>
      </c>
      <c r="O59" s="204">
        <f t="shared" si="75"/>
        <v>1561.4803991998731</v>
      </c>
      <c r="P59" s="204">
        <f t="shared" si="75"/>
        <v>1561.4803991998731</v>
      </c>
      <c r="Q59" s="204">
        <f t="shared" si="75"/>
        <v>1561.4803991998731</v>
      </c>
      <c r="R59" s="204">
        <f t="shared" si="75"/>
        <v>1561.4803991998731</v>
      </c>
      <c r="S59" s="204">
        <f t="shared" si="75"/>
        <v>1561.4803991998731</v>
      </c>
      <c r="T59" s="204">
        <f t="shared" si="75"/>
        <v>1561.4803991998731</v>
      </c>
      <c r="U59" s="204">
        <f t="shared" si="75"/>
        <v>1561.4803991998731</v>
      </c>
      <c r="V59" s="204">
        <f t="shared" si="75"/>
        <v>1561.4803991998731</v>
      </c>
      <c r="W59" s="204">
        <f t="shared" si="75"/>
        <v>1561.4803991998731</v>
      </c>
      <c r="X59" s="204">
        <f t="shared" si="75"/>
        <v>1561.4803991998731</v>
      </c>
      <c r="Y59" s="204">
        <f t="shared" si="75"/>
        <v>1561.4803991998731</v>
      </c>
      <c r="Z59" s="204">
        <f t="shared" si="75"/>
        <v>1561.4803991998731</v>
      </c>
      <c r="AA59" s="204">
        <f t="shared" si="75"/>
        <v>1561.4803991998731</v>
      </c>
      <c r="AB59" s="204">
        <f t="shared" si="75"/>
        <v>1561.4803991998731</v>
      </c>
      <c r="AC59" s="204">
        <f t="shared" si="75"/>
        <v>1561.4803991998731</v>
      </c>
      <c r="AD59" s="204">
        <f t="shared" si="75"/>
        <v>1584.5925734754153</v>
      </c>
      <c r="AE59" s="204">
        <f t="shared" si="75"/>
        <v>1630.8169220264997</v>
      </c>
      <c r="AF59" s="204">
        <f t="shared" si="75"/>
        <v>1677.0412705775843</v>
      </c>
      <c r="AG59" s="204">
        <f t="shared" si="75"/>
        <v>1723.2656191286687</v>
      </c>
      <c r="AH59" s="204">
        <f t="shared" si="75"/>
        <v>1769.4899676797531</v>
      </c>
      <c r="AI59" s="204">
        <f t="shared" si="75"/>
        <v>1815.7143162308375</v>
      </c>
      <c r="AJ59" s="204">
        <f t="shared" si="75"/>
        <v>1861.9386647819219</v>
      </c>
      <c r="AK59" s="204">
        <f t="shared" si="75"/>
        <v>1908.1630133330063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1954.3873618840908</v>
      </c>
      <c r="AM59" s="204">
        <f t="shared" si="76"/>
        <v>2000.6117104351754</v>
      </c>
      <c r="AN59" s="204">
        <f t="shared" si="76"/>
        <v>2046.8360589862598</v>
      </c>
      <c r="AO59" s="204">
        <f t="shared" si="76"/>
        <v>2093.060407537344</v>
      </c>
      <c r="AP59" s="204">
        <f t="shared" si="76"/>
        <v>2139.2847560884288</v>
      </c>
      <c r="AQ59" s="204">
        <f t="shared" si="76"/>
        <v>2185.5091046395132</v>
      </c>
      <c r="AR59" s="204">
        <f t="shared" si="76"/>
        <v>2231.7334531905976</v>
      </c>
      <c r="AS59" s="204">
        <f t="shared" si="76"/>
        <v>2277.957801741682</v>
      </c>
      <c r="AT59" s="204">
        <f t="shared" si="76"/>
        <v>2324.1821502927664</v>
      </c>
      <c r="AU59" s="204">
        <f t="shared" si="76"/>
        <v>2370.4064988438508</v>
      </c>
      <c r="AV59" s="204">
        <f t="shared" si="76"/>
        <v>2416.6308473949352</v>
      </c>
      <c r="AW59" s="204">
        <f t="shared" si="76"/>
        <v>2462.8551959460196</v>
      </c>
      <c r="AX59" s="204">
        <f t="shared" si="76"/>
        <v>2509.0795444971045</v>
      </c>
      <c r="AY59" s="204">
        <f t="shared" si="76"/>
        <v>2555.3038930481889</v>
      </c>
      <c r="AZ59" s="204">
        <f t="shared" si="76"/>
        <v>2601.5282415992733</v>
      </c>
      <c r="BA59" s="204">
        <f t="shared" si="76"/>
        <v>2647.7525901503577</v>
      </c>
      <c r="BB59" s="204">
        <f t="shared" si="76"/>
        <v>2693.9769387014421</v>
      </c>
      <c r="BC59" s="204">
        <f t="shared" si="76"/>
        <v>2740.2012872525265</v>
      </c>
      <c r="BD59" s="204">
        <f t="shared" si="76"/>
        <v>2786.4256358036109</v>
      </c>
      <c r="BE59" s="204">
        <f t="shared" si="76"/>
        <v>2832.6499843546953</v>
      </c>
      <c r="BF59" s="204">
        <f t="shared" si="76"/>
        <v>2878.8743329057797</v>
      </c>
      <c r="BG59" s="204">
        <f t="shared" si="76"/>
        <v>2925.0986814568641</v>
      </c>
      <c r="BH59" s="204">
        <f t="shared" si="76"/>
        <v>2971.3230300079485</v>
      </c>
      <c r="BI59" s="204">
        <f t="shared" si="76"/>
        <v>3017.5473785590329</v>
      </c>
      <c r="BJ59" s="204">
        <f t="shared" si="76"/>
        <v>3063.7717271101174</v>
      </c>
      <c r="BK59" s="204">
        <f t="shared" si="76"/>
        <v>3109.9960756612018</v>
      </c>
      <c r="BL59" s="204">
        <f t="shared" si="76"/>
        <v>3156.2204242122862</v>
      </c>
      <c r="BM59" s="204">
        <f t="shared" si="76"/>
        <v>3202.444772763371</v>
      </c>
      <c r="BN59" s="204">
        <f t="shared" si="76"/>
        <v>3238.3129658169737</v>
      </c>
      <c r="BO59" s="204">
        <f t="shared" si="76"/>
        <v>3263.8250033730942</v>
      </c>
      <c r="BP59" s="204">
        <f t="shared" si="76"/>
        <v>3289.3370409292147</v>
      </c>
      <c r="BQ59" s="204">
        <f t="shared" si="76"/>
        <v>3314.8490784853352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3340.3611160414557</v>
      </c>
      <c r="BS59" s="204">
        <f t="shared" si="77"/>
        <v>3365.8731535975762</v>
      </c>
      <c r="BT59" s="204">
        <f t="shared" si="77"/>
        <v>3391.3851911536967</v>
      </c>
      <c r="BU59" s="204">
        <f t="shared" si="77"/>
        <v>3416.8972287098172</v>
      </c>
      <c r="BV59" s="204">
        <f t="shared" si="77"/>
        <v>3442.4092662659377</v>
      </c>
      <c r="BW59" s="204">
        <f t="shared" si="77"/>
        <v>3467.9213038220582</v>
      </c>
      <c r="BX59" s="204">
        <f t="shared" si="77"/>
        <v>3493.4333413781787</v>
      </c>
      <c r="BY59" s="204">
        <f t="shared" si="77"/>
        <v>3518.9453789342992</v>
      </c>
      <c r="BZ59" s="204">
        <f t="shared" si="77"/>
        <v>3544.4574164904197</v>
      </c>
      <c r="CA59" s="204">
        <f t="shared" si="77"/>
        <v>3569.9694540465407</v>
      </c>
      <c r="CB59" s="204">
        <f t="shared" si="77"/>
        <v>3595.4814916026608</v>
      </c>
      <c r="CC59" s="204">
        <f t="shared" si="77"/>
        <v>3620.9935291587817</v>
      </c>
      <c r="CD59" s="204">
        <f t="shared" si="77"/>
        <v>3646.5055667149022</v>
      </c>
      <c r="CE59" s="204">
        <f t="shared" si="77"/>
        <v>3672.0176042710227</v>
      </c>
      <c r="CF59" s="204">
        <f t="shared" si="77"/>
        <v>3697.5296418271432</v>
      </c>
      <c r="CG59" s="204">
        <f t="shared" si="77"/>
        <v>3723.0416793832637</v>
      </c>
      <c r="CH59" s="204">
        <f t="shared" si="77"/>
        <v>3748.5537169393842</v>
      </c>
      <c r="CI59" s="204">
        <f t="shared" si="77"/>
        <v>3774.0657544955047</v>
      </c>
      <c r="CJ59" s="204">
        <f t="shared" si="77"/>
        <v>3680.5836972488892</v>
      </c>
      <c r="CK59" s="204">
        <f t="shared" si="77"/>
        <v>3587.1016400022736</v>
      </c>
      <c r="CL59" s="204">
        <f t="shared" si="77"/>
        <v>3493.6195827556585</v>
      </c>
      <c r="CM59" s="204">
        <f t="shared" si="77"/>
        <v>3400.1375255090429</v>
      </c>
      <c r="CN59" s="204">
        <f t="shared" si="77"/>
        <v>3306.6554682624273</v>
      </c>
      <c r="CO59" s="204">
        <f t="shared" si="77"/>
        <v>3213.1734110158118</v>
      </c>
      <c r="CP59" s="204">
        <f t="shared" si="77"/>
        <v>3119.6913537691962</v>
      </c>
      <c r="CQ59" s="204">
        <f t="shared" si="77"/>
        <v>3026.2092965225811</v>
      </c>
      <c r="CR59" s="204">
        <f t="shared" si="77"/>
        <v>2932.7272392759655</v>
      </c>
      <c r="CS59" s="204">
        <f t="shared" si="77"/>
        <v>2839.24518202935</v>
      </c>
      <c r="CT59" s="204">
        <f t="shared" si="77"/>
        <v>2745.7631247827348</v>
      </c>
      <c r="CU59" s="204">
        <f t="shared" si="77"/>
        <v>2652.2810675361188</v>
      </c>
      <c r="CV59" s="204">
        <f t="shared" si="77"/>
        <v>2558.7990102895037</v>
      </c>
      <c r="CW59" s="204">
        <f t="shared" si="77"/>
        <v>2465.3169530428881</v>
      </c>
      <c r="CX59" s="204">
        <f t="shared" si="77"/>
        <v>2571.6769530428883</v>
      </c>
      <c r="CY59" s="204">
        <f t="shared" si="77"/>
        <v>2678.0369530428884</v>
      </c>
      <c r="CZ59" s="204">
        <f t="shared" si="77"/>
        <v>2784.3969530428885</v>
      </c>
      <c r="DA59" s="204">
        <f t="shared" si="77"/>
        <v>2890.7569530428882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9134.1099999999988</v>
      </c>
      <c r="G60" s="204">
        <f t="shared" si="78"/>
        <v>8793.8499999999985</v>
      </c>
      <c r="H60" s="204">
        <f t="shared" si="78"/>
        <v>8453.59</v>
      </c>
      <c r="I60" s="204">
        <f t="shared" si="78"/>
        <v>8113.33</v>
      </c>
      <c r="J60" s="204">
        <f t="shared" si="78"/>
        <v>7773.07</v>
      </c>
      <c r="K60" s="204">
        <f t="shared" si="78"/>
        <v>7432.8099999999995</v>
      </c>
      <c r="L60" s="204">
        <f t="shared" si="78"/>
        <v>7092.55</v>
      </c>
      <c r="M60" s="204">
        <f t="shared" si="78"/>
        <v>6752.29</v>
      </c>
      <c r="N60" s="204">
        <f t="shared" si="78"/>
        <v>6412.03</v>
      </c>
      <c r="O60" s="204">
        <f t="shared" si="78"/>
        <v>6071.7699999999995</v>
      </c>
      <c r="P60" s="204">
        <f t="shared" si="78"/>
        <v>5731.51</v>
      </c>
      <c r="Q60" s="204">
        <f t="shared" si="78"/>
        <v>5391.25</v>
      </c>
      <c r="R60" s="204">
        <f t="shared" si="78"/>
        <v>5050.99</v>
      </c>
      <c r="S60" s="204">
        <f t="shared" si="78"/>
        <v>4710.7299999999996</v>
      </c>
      <c r="T60" s="204">
        <f t="shared" si="78"/>
        <v>4370.4699999999993</v>
      </c>
      <c r="U60" s="204">
        <f t="shared" si="78"/>
        <v>4030.21</v>
      </c>
      <c r="V60" s="204">
        <f t="shared" si="78"/>
        <v>3689.95</v>
      </c>
      <c r="W60" s="204">
        <f t="shared" si="78"/>
        <v>3349.6899999999996</v>
      </c>
      <c r="X60" s="204">
        <f t="shared" si="78"/>
        <v>3009.4299999999994</v>
      </c>
      <c r="Y60" s="204">
        <f t="shared" si="78"/>
        <v>2669.17</v>
      </c>
      <c r="Z60" s="204">
        <f t="shared" si="78"/>
        <v>2328.91</v>
      </c>
      <c r="AA60" s="204">
        <f t="shared" si="78"/>
        <v>1988.6499999999996</v>
      </c>
      <c r="AB60" s="204">
        <f t="shared" si="78"/>
        <v>1648.3899999999999</v>
      </c>
      <c r="AC60" s="204">
        <f t="shared" si="78"/>
        <v>1308.1299999999997</v>
      </c>
      <c r="AD60" s="204">
        <f t="shared" si="78"/>
        <v>1159.3472222222219</v>
      </c>
      <c r="AE60" s="204">
        <f t="shared" si="78"/>
        <v>1202.0416666666665</v>
      </c>
      <c r="AF60" s="204">
        <f t="shared" si="78"/>
        <v>1244.7361111111109</v>
      </c>
      <c r="AG60" s="204">
        <f t="shared" si="78"/>
        <v>1287.4305555555554</v>
      </c>
      <c r="AH60" s="204">
        <f t="shared" si="78"/>
        <v>1330.1249999999998</v>
      </c>
      <c r="AI60" s="204">
        <f t="shared" si="78"/>
        <v>1372.8194444444443</v>
      </c>
      <c r="AJ60" s="204">
        <f t="shared" si="78"/>
        <v>1415.5138888888887</v>
      </c>
      <c r="AK60" s="204">
        <f t="shared" si="78"/>
        <v>1458.2083333333333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1500.9027777777778</v>
      </c>
      <c r="AM60" s="204">
        <f t="shared" si="79"/>
        <v>1543.5972222222222</v>
      </c>
      <c r="AN60" s="204">
        <f t="shared" si="79"/>
        <v>1586.2916666666665</v>
      </c>
      <c r="AO60" s="204">
        <f t="shared" si="79"/>
        <v>1628.9861111111111</v>
      </c>
      <c r="AP60" s="204">
        <f t="shared" si="79"/>
        <v>1671.6805555555557</v>
      </c>
      <c r="AQ60" s="204">
        <f t="shared" si="79"/>
        <v>1714.375</v>
      </c>
      <c r="AR60" s="204">
        <f t="shared" si="79"/>
        <v>1757.0694444444443</v>
      </c>
      <c r="AS60" s="204">
        <f t="shared" si="79"/>
        <v>1799.7638888888889</v>
      </c>
      <c r="AT60" s="204">
        <f t="shared" si="79"/>
        <v>1842.4583333333335</v>
      </c>
      <c r="AU60" s="204">
        <f t="shared" si="79"/>
        <v>1885.1527777777778</v>
      </c>
      <c r="AV60" s="204">
        <f t="shared" si="79"/>
        <v>1927.8472222222224</v>
      </c>
      <c r="AW60" s="204">
        <f t="shared" si="79"/>
        <v>1970.541666666667</v>
      </c>
      <c r="AX60" s="204">
        <f t="shared" si="79"/>
        <v>2013.2361111111113</v>
      </c>
      <c r="AY60" s="204">
        <f t="shared" si="79"/>
        <v>2055.9305555555557</v>
      </c>
      <c r="AZ60" s="204">
        <f t="shared" si="79"/>
        <v>2098.625</v>
      </c>
      <c r="BA60" s="204">
        <f t="shared" si="79"/>
        <v>2141.3194444444448</v>
      </c>
      <c r="BB60" s="204">
        <f t="shared" si="79"/>
        <v>2184.0138888888891</v>
      </c>
      <c r="BC60" s="204">
        <f t="shared" si="79"/>
        <v>2226.7083333333339</v>
      </c>
      <c r="BD60" s="204">
        <f t="shared" si="79"/>
        <v>2269.4027777777783</v>
      </c>
      <c r="BE60" s="204">
        <f t="shared" si="79"/>
        <v>2312.0972222222226</v>
      </c>
      <c r="BF60" s="204">
        <f t="shared" si="79"/>
        <v>2354.791666666667</v>
      </c>
      <c r="BG60" s="204">
        <f t="shared" si="79"/>
        <v>2397.4861111111113</v>
      </c>
      <c r="BH60" s="204">
        <f t="shared" si="79"/>
        <v>2440.1805555555557</v>
      </c>
      <c r="BI60" s="204">
        <f t="shared" si="79"/>
        <v>2482.8750000000005</v>
      </c>
      <c r="BJ60" s="204">
        <f t="shared" si="79"/>
        <v>2525.5694444444448</v>
      </c>
      <c r="BK60" s="204">
        <f t="shared" si="79"/>
        <v>2568.2638888888896</v>
      </c>
      <c r="BL60" s="204">
        <f t="shared" si="79"/>
        <v>2610.9583333333339</v>
      </c>
      <c r="BM60" s="204">
        <f t="shared" si="79"/>
        <v>2653.6527777777783</v>
      </c>
      <c r="BN60" s="204">
        <f t="shared" si="79"/>
        <v>2737.7906976744189</v>
      </c>
      <c r="BO60" s="204">
        <f t="shared" si="79"/>
        <v>2863.3720930232562</v>
      </c>
      <c r="BP60" s="204">
        <f t="shared" si="79"/>
        <v>2988.9534883720935</v>
      </c>
      <c r="BQ60" s="204">
        <f t="shared" si="79"/>
        <v>3114.5348837209303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3240.1162790697676</v>
      </c>
      <c r="BS60" s="204">
        <f t="shared" si="80"/>
        <v>3365.6976744186049</v>
      </c>
      <c r="BT60" s="204">
        <f t="shared" si="80"/>
        <v>3491.2790697674418</v>
      </c>
      <c r="BU60" s="204">
        <f t="shared" si="80"/>
        <v>3616.8604651162791</v>
      </c>
      <c r="BV60" s="204">
        <f t="shared" si="80"/>
        <v>3742.4418604651164</v>
      </c>
      <c r="BW60" s="204">
        <f t="shared" si="80"/>
        <v>3868.0232558139533</v>
      </c>
      <c r="BX60" s="204">
        <f t="shared" si="80"/>
        <v>3993.6046511627906</v>
      </c>
      <c r="BY60" s="204">
        <f t="shared" si="80"/>
        <v>4119.1860465116279</v>
      </c>
      <c r="BZ60" s="204">
        <f t="shared" si="80"/>
        <v>4244.7674418604647</v>
      </c>
      <c r="CA60" s="204">
        <f t="shared" si="80"/>
        <v>4370.3488372093016</v>
      </c>
      <c r="CB60" s="204">
        <f t="shared" si="80"/>
        <v>4495.9302325581393</v>
      </c>
      <c r="CC60" s="204">
        <f t="shared" si="80"/>
        <v>4621.5116279069762</v>
      </c>
      <c r="CD60" s="204">
        <f t="shared" si="80"/>
        <v>4747.093023255813</v>
      </c>
      <c r="CE60" s="204">
        <f t="shared" si="80"/>
        <v>4872.6744186046508</v>
      </c>
      <c r="CF60" s="204">
        <f t="shared" si="80"/>
        <v>4998.2558139534876</v>
      </c>
      <c r="CG60" s="204">
        <f t="shared" si="80"/>
        <v>5123.8372093023245</v>
      </c>
      <c r="CH60" s="204">
        <f t="shared" si="80"/>
        <v>5249.4186046511622</v>
      </c>
      <c r="CI60" s="204">
        <f t="shared" si="80"/>
        <v>5374.9999999999991</v>
      </c>
      <c r="CJ60" s="204">
        <f t="shared" si="80"/>
        <v>5960.459183673468</v>
      </c>
      <c r="CK60" s="204">
        <f t="shared" si="80"/>
        <v>6545.9183673469379</v>
      </c>
      <c r="CL60" s="204">
        <f t="shared" si="80"/>
        <v>7131.3775510204068</v>
      </c>
      <c r="CM60" s="204">
        <f t="shared" si="80"/>
        <v>7716.8367346938758</v>
      </c>
      <c r="CN60" s="204">
        <f t="shared" si="80"/>
        <v>8302.2959183673447</v>
      </c>
      <c r="CO60" s="204">
        <f t="shared" si="80"/>
        <v>8887.7551020408137</v>
      </c>
      <c r="CP60" s="204">
        <f t="shared" si="80"/>
        <v>9473.2142857142826</v>
      </c>
      <c r="CQ60" s="204">
        <f t="shared" si="80"/>
        <v>10058.673469387752</v>
      </c>
      <c r="CR60" s="204">
        <f t="shared" si="80"/>
        <v>10644.13265306122</v>
      </c>
      <c r="CS60" s="204">
        <f t="shared" si="80"/>
        <v>11229.591836734689</v>
      </c>
      <c r="CT60" s="204">
        <f t="shared" si="80"/>
        <v>11815.05102040816</v>
      </c>
      <c r="CU60" s="204">
        <f t="shared" si="80"/>
        <v>12400.510204081629</v>
      </c>
      <c r="CV60" s="204">
        <f t="shared" si="80"/>
        <v>12985.969387755098</v>
      </c>
      <c r="CW60" s="204">
        <f t="shared" si="80"/>
        <v>13571.428571428569</v>
      </c>
      <c r="CX60" s="204">
        <f t="shared" si="80"/>
        <v>14296.288571428569</v>
      </c>
      <c r="CY60" s="204">
        <f t="shared" si="80"/>
        <v>15021.14857142857</v>
      </c>
      <c r="CZ60" s="204">
        <f t="shared" si="80"/>
        <v>15746.008571428569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16470.868571428568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2.5283118251250984</v>
      </c>
      <c r="AE61" s="204">
        <f t="shared" si="81"/>
        <v>7.5849354753752953</v>
      </c>
      <c r="AF61" s="204">
        <f t="shared" si="81"/>
        <v>12.641559125625491</v>
      </c>
      <c r="AG61" s="204">
        <f t="shared" si="81"/>
        <v>17.69818277587569</v>
      </c>
      <c r="AH61" s="204">
        <f t="shared" si="81"/>
        <v>22.754806426125885</v>
      </c>
      <c r="AI61" s="204">
        <f t="shared" si="81"/>
        <v>27.811430076376084</v>
      </c>
      <c r="AJ61" s="204">
        <f t="shared" si="81"/>
        <v>32.868053726626279</v>
      </c>
      <c r="AK61" s="204">
        <f t="shared" si="81"/>
        <v>37.924677376876474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42.981301027126676</v>
      </c>
      <c r="AM61" s="204">
        <f t="shared" si="82"/>
        <v>48.037924677376871</v>
      </c>
      <c r="AN61" s="204">
        <f t="shared" si="82"/>
        <v>53.094548327627066</v>
      </c>
      <c r="AO61" s="204">
        <f t="shared" si="82"/>
        <v>58.151171977877262</v>
      </c>
      <c r="AP61" s="204">
        <f t="shared" si="82"/>
        <v>63.207795628127464</v>
      </c>
      <c r="AQ61" s="204">
        <f t="shared" si="82"/>
        <v>68.264419278377659</v>
      </c>
      <c r="AR61" s="204">
        <f t="shared" si="82"/>
        <v>73.321042928627861</v>
      </c>
      <c r="AS61" s="204">
        <f t="shared" si="82"/>
        <v>78.377666578878049</v>
      </c>
      <c r="AT61" s="204">
        <f t="shared" si="82"/>
        <v>83.434290229128251</v>
      </c>
      <c r="AU61" s="204">
        <f t="shared" si="82"/>
        <v>88.490913879378439</v>
      </c>
      <c r="AV61" s="204">
        <f t="shared" si="82"/>
        <v>93.547537529628642</v>
      </c>
      <c r="AW61" s="204">
        <f t="shared" si="82"/>
        <v>98.604161179878844</v>
      </c>
      <c r="AX61" s="204">
        <f t="shared" si="82"/>
        <v>103.66078483012903</v>
      </c>
      <c r="AY61" s="204">
        <f t="shared" si="82"/>
        <v>108.71740848037923</v>
      </c>
      <c r="AZ61" s="204">
        <f t="shared" si="82"/>
        <v>113.77403213062944</v>
      </c>
      <c r="BA61" s="204">
        <f t="shared" si="82"/>
        <v>118.83065578087962</v>
      </c>
      <c r="BB61" s="204">
        <f t="shared" si="82"/>
        <v>123.88727943112983</v>
      </c>
      <c r="BC61" s="204">
        <f t="shared" si="82"/>
        <v>128.94390308138003</v>
      </c>
      <c r="BD61" s="204">
        <f t="shared" si="82"/>
        <v>134.00052673163023</v>
      </c>
      <c r="BE61" s="204">
        <f t="shared" si="82"/>
        <v>139.0571503818804</v>
      </c>
      <c r="BF61" s="204">
        <f t="shared" si="82"/>
        <v>144.11377403213061</v>
      </c>
      <c r="BG61" s="204">
        <f t="shared" si="82"/>
        <v>149.17039768238081</v>
      </c>
      <c r="BH61" s="204">
        <f t="shared" si="82"/>
        <v>154.22702133263101</v>
      </c>
      <c r="BI61" s="204">
        <f t="shared" si="82"/>
        <v>159.28364498288121</v>
      </c>
      <c r="BJ61" s="204">
        <f t="shared" si="82"/>
        <v>164.34026863313139</v>
      </c>
      <c r="BK61" s="204">
        <f t="shared" si="82"/>
        <v>169.39689228338159</v>
      </c>
      <c r="BL61" s="204">
        <f t="shared" si="82"/>
        <v>174.45351593363179</v>
      </c>
      <c r="BM61" s="204">
        <f t="shared" si="82"/>
        <v>179.51013958388199</v>
      </c>
      <c r="BN61" s="204">
        <f t="shared" si="82"/>
        <v>187.33761660062103</v>
      </c>
      <c r="BO61" s="204">
        <f t="shared" si="82"/>
        <v>197.93594698384891</v>
      </c>
      <c r="BP61" s="204">
        <f t="shared" si="82"/>
        <v>208.53427736707678</v>
      </c>
      <c r="BQ61" s="204">
        <f t="shared" si="82"/>
        <v>219.13260775030466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229.73093813353256</v>
      </c>
      <c r="BS61" s="204">
        <f t="shared" si="83"/>
        <v>240.32926851676044</v>
      </c>
      <c r="BT61" s="204">
        <f t="shared" si="83"/>
        <v>250.92759889998831</v>
      </c>
      <c r="BU61" s="204">
        <f t="shared" si="83"/>
        <v>261.52592928321621</v>
      </c>
      <c r="BV61" s="204">
        <f t="shared" si="83"/>
        <v>272.12425966644412</v>
      </c>
      <c r="BW61" s="204">
        <f t="shared" si="83"/>
        <v>282.72259004967196</v>
      </c>
      <c r="BX61" s="204">
        <f t="shared" si="83"/>
        <v>293.32092043289987</v>
      </c>
      <c r="BY61" s="204">
        <f t="shared" si="83"/>
        <v>303.91925081612771</v>
      </c>
      <c r="BZ61" s="204">
        <f t="shared" si="83"/>
        <v>314.51758119935562</v>
      </c>
      <c r="CA61" s="204">
        <f t="shared" si="83"/>
        <v>325.11591158258352</v>
      </c>
      <c r="CB61" s="204">
        <f t="shared" si="83"/>
        <v>335.71424196581142</v>
      </c>
      <c r="CC61" s="204">
        <f t="shared" si="83"/>
        <v>346.31257234903927</v>
      </c>
      <c r="CD61" s="204">
        <f t="shared" si="83"/>
        <v>356.91090273226717</v>
      </c>
      <c r="CE61" s="204">
        <f t="shared" si="83"/>
        <v>367.50923311549502</v>
      </c>
      <c r="CF61" s="204">
        <f t="shared" si="83"/>
        <v>378.10756349872293</v>
      </c>
      <c r="CG61" s="204">
        <f t="shared" si="83"/>
        <v>388.70589388195083</v>
      </c>
      <c r="CH61" s="204">
        <f t="shared" si="83"/>
        <v>399.30422426517873</v>
      </c>
      <c r="CI61" s="204">
        <f t="shared" si="83"/>
        <v>409.90255464840658</v>
      </c>
      <c r="CJ61" s="204">
        <f t="shared" si="83"/>
        <v>501.51838454633889</v>
      </c>
      <c r="CK61" s="204">
        <f t="shared" si="83"/>
        <v>593.13421444427115</v>
      </c>
      <c r="CL61" s="204">
        <f t="shared" si="83"/>
        <v>684.75004434220341</v>
      </c>
      <c r="CM61" s="204">
        <f t="shared" si="83"/>
        <v>776.36587424013578</v>
      </c>
      <c r="CN61" s="204">
        <f t="shared" si="83"/>
        <v>867.98170413806793</v>
      </c>
      <c r="CO61" s="204">
        <f t="shared" si="83"/>
        <v>959.5975340360003</v>
      </c>
      <c r="CP61" s="204">
        <f t="shared" si="83"/>
        <v>1051.2133639339327</v>
      </c>
      <c r="CQ61" s="204">
        <f t="shared" si="83"/>
        <v>1142.8291938318648</v>
      </c>
      <c r="CR61" s="204">
        <f t="shared" si="83"/>
        <v>1234.4450237297972</v>
      </c>
      <c r="CS61" s="204">
        <f t="shared" si="83"/>
        <v>1326.0608536277293</v>
      </c>
      <c r="CT61" s="204">
        <f t="shared" si="83"/>
        <v>1417.6766835256617</v>
      </c>
      <c r="CU61" s="204">
        <f t="shared" si="83"/>
        <v>1509.2925134235941</v>
      </c>
      <c r="CV61" s="204">
        <f t="shared" si="83"/>
        <v>1600.9083433215262</v>
      </c>
      <c r="CW61" s="204">
        <f t="shared" si="83"/>
        <v>1692.5241732194586</v>
      </c>
      <c r="CX61" s="204">
        <f t="shared" si="83"/>
        <v>1700.9551732194586</v>
      </c>
      <c r="CY61" s="204">
        <f t="shared" si="83"/>
        <v>1709.3861732194587</v>
      </c>
      <c r="CZ61" s="204">
        <f t="shared" si="83"/>
        <v>1717.8171732194585</v>
      </c>
      <c r="DA61" s="204">
        <f t="shared" si="83"/>
        <v>1726.2481732194585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27.777777777777779</v>
      </c>
      <c r="AE63" s="204">
        <f t="shared" si="87"/>
        <v>83.333333333333343</v>
      </c>
      <c r="AF63" s="204">
        <f t="shared" si="87"/>
        <v>138.88888888888889</v>
      </c>
      <c r="AG63" s="204">
        <f t="shared" si="87"/>
        <v>194.44444444444446</v>
      </c>
      <c r="AH63" s="204">
        <f t="shared" si="87"/>
        <v>250</v>
      </c>
      <c r="AI63" s="204">
        <f t="shared" si="87"/>
        <v>305.55555555555554</v>
      </c>
      <c r="AJ63" s="204">
        <f t="shared" si="87"/>
        <v>361.11111111111114</v>
      </c>
      <c r="AK63" s="204">
        <f t="shared" si="87"/>
        <v>416.66666666666669</v>
      </c>
      <c r="AL63" s="204">
        <f t="shared" si="87"/>
        <v>472.22222222222223</v>
      </c>
      <c r="AM63" s="204">
        <f t="shared" si="87"/>
        <v>527.77777777777783</v>
      </c>
      <c r="AN63" s="204">
        <f t="shared" si="87"/>
        <v>583.33333333333337</v>
      </c>
      <c r="AO63" s="204">
        <f t="shared" si="87"/>
        <v>638.88888888888891</v>
      </c>
      <c r="AP63" s="204">
        <f t="shared" si="87"/>
        <v>694.44444444444446</v>
      </c>
      <c r="AQ63" s="204">
        <f t="shared" si="87"/>
        <v>750</v>
      </c>
      <c r="AR63" s="204">
        <f t="shared" si="87"/>
        <v>805.55555555555554</v>
      </c>
      <c r="AS63" s="204">
        <f t="shared" si="87"/>
        <v>861.11111111111109</v>
      </c>
      <c r="AT63" s="204">
        <f t="shared" si="87"/>
        <v>916.66666666666674</v>
      </c>
      <c r="AU63" s="204">
        <f t="shared" si="87"/>
        <v>972.22222222222229</v>
      </c>
      <c r="AV63" s="204">
        <f t="shared" si="87"/>
        <v>1027.7777777777778</v>
      </c>
      <c r="AW63" s="204">
        <f t="shared" si="87"/>
        <v>1083.3333333333333</v>
      </c>
      <c r="AX63" s="204">
        <f t="shared" si="87"/>
        <v>1138.8888888888889</v>
      </c>
      <c r="AY63" s="204">
        <f t="shared" si="87"/>
        <v>1194.4444444444446</v>
      </c>
      <c r="AZ63" s="204">
        <f t="shared" si="87"/>
        <v>1250</v>
      </c>
      <c r="BA63" s="204">
        <f t="shared" si="87"/>
        <v>1305.5555555555557</v>
      </c>
      <c r="BB63" s="204">
        <f t="shared" si="87"/>
        <v>1361.1111111111111</v>
      </c>
      <c r="BC63" s="204">
        <f t="shared" si="87"/>
        <v>1416.6666666666667</v>
      </c>
      <c r="BD63" s="204">
        <f t="shared" si="87"/>
        <v>1472.2222222222222</v>
      </c>
      <c r="BE63" s="204">
        <f t="shared" si="87"/>
        <v>1527.7777777777778</v>
      </c>
      <c r="BF63" s="204">
        <f t="shared" si="87"/>
        <v>1583.3333333333335</v>
      </c>
      <c r="BG63" s="204">
        <f t="shared" si="87"/>
        <v>1638.8888888888889</v>
      </c>
      <c r="BH63" s="204">
        <f t="shared" si="87"/>
        <v>1694.4444444444446</v>
      </c>
      <c r="BI63" s="204">
        <f t="shared" si="87"/>
        <v>1750</v>
      </c>
      <c r="BJ63" s="204">
        <f t="shared" si="87"/>
        <v>1805.5555555555557</v>
      </c>
      <c r="BK63" s="204">
        <f t="shared" si="87"/>
        <v>1861.1111111111111</v>
      </c>
      <c r="BL63" s="204">
        <f t="shared" si="87"/>
        <v>1916.6666666666667</v>
      </c>
      <c r="BM63" s="204">
        <f t="shared" si="87"/>
        <v>1972.2222222222222</v>
      </c>
      <c r="BN63" s="204">
        <f t="shared" si="87"/>
        <v>2158.1395348837209</v>
      </c>
      <c r="BO63" s="204">
        <f t="shared" si="87"/>
        <v>2474.4186046511627</v>
      </c>
      <c r="BP63" s="204">
        <f t="shared" si="87"/>
        <v>2790.6976744186045</v>
      </c>
      <c r="BQ63" s="204">
        <f t="shared" si="87"/>
        <v>3106.9767441860467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3423.2558139534885</v>
      </c>
      <c r="BS63" s="204">
        <f t="shared" si="89"/>
        <v>3739.5348837209303</v>
      </c>
      <c r="BT63" s="204">
        <f t="shared" si="89"/>
        <v>4055.8139534883721</v>
      </c>
      <c r="BU63" s="204">
        <f t="shared" si="89"/>
        <v>4372.0930232558139</v>
      </c>
      <c r="BV63" s="204">
        <f t="shared" si="89"/>
        <v>4688.3720930232557</v>
      </c>
      <c r="BW63" s="204">
        <f t="shared" si="89"/>
        <v>5004.6511627906975</v>
      </c>
      <c r="BX63" s="204">
        <f t="shared" si="89"/>
        <v>5320.9302325581393</v>
      </c>
      <c r="BY63" s="204">
        <f t="shared" si="89"/>
        <v>5637.2093023255811</v>
      </c>
      <c r="BZ63" s="204">
        <f t="shared" si="89"/>
        <v>5953.4883720930229</v>
      </c>
      <c r="CA63" s="204">
        <f t="shared" si="89"/>
        <v>6269.7674418604647</v>
      </c>
      <c r="CB63" s="204">
        <f t="shared" si="89"/>
        <v>6586.0465116279065</v>
      </c>
      <c r="CC63" s="204">
        <f t="shared" si="89"/>
        <v>6902.3255813953483</v>
      </c>
      <c r="CD63" s="204">
        <f t="shared" si="89"/>
        <v>7218.604651162791</v>
      </c>
      <c r="CE63" s="204">
        <f t="shared" si="89"/>
        <v>7534.8837209302328</v>
      </c>
      <c r="CF63" s="204">
        <f t="shared" si="89"/>
        <v>7851.1627906976746</v>
      </c>
      <c r="CG63" s="204">
        <f t="shared" si="89"/>
        <v>8167.4418604651164</v>
      </c>
      <c r="CH63" s="204">
        <f t="shared" si="89"/>
        <v>8483.7209302325573</v>
      </c>
      <c r="CI63" s="204">
        <f t="shared" si="89"/>
        <v>8800</v>
      </c>
      <c r="CJ63" s="204">
        <f t="shared" si="89"/>
        <v>10224.489795918367</v>
      </c>
      <c r="CK63" s="204">
        <f t="shared" si="89"/>
        <v>11648.979591836734</v>
      </c>
      <c r="CL63" s="204">
        <f t="shared" si="89"/>
        <v>13073.469387755102</v>
      </c>
      <c r="CM63" s="204">
        <f t="shared" si="89"/>
        <v>14497.959183673469</v>
      </c>
      <c r="CN63" s="204">
        <f t="shared" si="89"/>
        <v>15922.448979591836</v>
      </c>
      <c r="CO63" s="204">
        <f t="shared" si="89"/>
        <v>17346.938775510203</v>
      </c>
      <c r="CP63" s="204">
        <f t="shared" si="89"/>
        <v>18771.428571428572</v>
      </c>
      <c r="CQ63" s="204">
        <f t="shared" si="89"/>
        <v>20195.918367346938</v>
      </c>
      <c r="CR63" s="204">
        <f t="shared" si="89"/>
        <v>21620.408163265303</v>
      </c>
      <c r="CS63" s="204">
        <f t="shared" si="89"/>
        <v>23044.897959183672</v>
      </c>
      <c r="CT63" s="204">
        <f t="shared" si="89"/>
        <v>24469.387755102041</v>
      </c>
      <c r="CU63" s="204">
        <f t="shared" si="89"/>
        <v>25893.877551020407</v>
      </c>
      <c r="CV63" s="204">
        <f t="shared" si="89"/>
        <v>27318.367346938772</v>
      </c>
      <c r="CW63" s="204">
        <f t="shared" si="89"/>
        <v>28742.857142857141</v>
      </c>
      <c r="CX63" s="204">
        <f t="shared" si="89"/>
        <v>28742.857142857141</v>
      </c>
      <c r="CY63" s="204">
        <f t="shared" si="89"/>
        <v>28742.857142857141</v>
      </c>
      <c r="CZ63" s="204">
        <f t="shared" si="89"/>
        <v>28742.857142857141</v>
      </c>
      <c r="DA63" s="204">
        <f t="shared" si="89"/>
        <v>28742.857142857141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1429.9444455892944</v>
      </c>
      <c r="G64" s="204">
        <f t="shared" si="90"/>
        <v>1429.9444455892944</v>
      </c>
      <c r="H64" s="204">
        <f t="shared" si="90"/>
        <v>1429.9444455892944</v>
      </c>
      <c r="I64" s="204">
        <f t="shared" si="90"/>
        <v>1429.9444455892944</v>
      </c>
      <c r="J64" s="204">
        <f t="shared" si="90"/>
        <v>1429.9444455892944</v>
      </c>
      <c r="K64" s="204">
        <f t="shared" si="90"/>
        <v>1429.9444455892944</v>
      </c>
      <c r="L64" s="204">
        <f t="shared" si="88"/>
        <v>1429.9444455892944</v>
      </c>
      <c r="M64" s="204">
        <f t="shared" si="90"/>
        <v>1429.9444455892944</v>
      </c>
      <c r="N64" s="204">
        <f t="shared" si="90"/>
        <v>1429.9444455892944</v>
      </c>
      <c r="O64" s="204">
        <f t="shared" si="90"/>
        <v>1429.9444455892944</v>
      </c>
      <c r="P64" s="204">
        <f t="shared" si="90"/>
        <v>1429.9444455892944</v>
      </c>
      <c r="Q64" s="204">
        <f t="shared" si="90"/>
        <v>1429.9444455892944</v>
      </c>
      <c r="R64" s="204">
        <f t="shared" si="90"/>
        <v>1429.9444455892944</v>
      </c>
      <c r="S64" s="204">
        <f t="shared" si="90"/>
        <v>1429.9444455892944</v>
      </c>
      <c r="T64" s="204">
        <f t="shared" si="90"/>
        <v>1429.9444455892944</v>
      </c>
      <c r="U64" s="204">
        <f t="shared" si="90"/>
        <v>1429.9444455892944</v>
      </c>
      <c r="V64" s="204">
        <f t="shared" si="90"/>
        <v>1429.9444455892944</v>
      </c>
      <c r="W64" s="204">
        <f t="shared" si="90"/>
        <v>1429.9444455892944</v>
      </c>
      <c r="X64" s="204">
        <f t="shared" si="90"/>
        <v>1429.9444455892944</v>
      </c>
      <c r="Y64" s="204">
        <f t="shared" si="90"/>
        <v>1429.9444455892944</v>
      </c>
      <c r="Z64" s="204">
        <f t="shared" si="90"/>
        <v>1429.9444455892944</v>
      </c>
      <c r="AA64" s="204">
        <f t="shared" si="90"/>
        <v>1429.9444455892944</v>
      </c>
      <c r="AB64" s="204">
        <f t="shared" si="90"/>
        <v>1429.9444455892944</v>
      </c>
      <c r="AC64" s="204">
        <f t="shared" si="90"/>
        <v>1429.9444455892944</v>
      </c>
      <c r="AD64" s="204">
        <f t="shared" si="90"/>
        <v>1442.4452171783321</v>
      </c>
      <c r="AE64" s="204">
        <f t="shared" si="90"/>
        <v>1467.4467603564071</v>
      </c>
      <c r="AF64" s="204">
        <f t="shared" si="90"/>
        <v>1492.4483035344824</v>
      </c>
      <c r="AG64" s="204">
        <f t="shared" si="90"/>
        <v>1517.4498467125575</v>
      </c>
      <c r="AH64" s="204">
        <f t="shared" si="90"/>
        <v>1542.4513898906325</v>
      </c>
      <c r="AI64" s="204">
        <f t="shared" si="90"/>
        <v>1567.4529330687078</v>
      </c>
      <c r="AJ64" s="204">
        <f t="shared" si="90"/>
        <v>1592.4544762467829</v>
      </c>
      <c r="AK64" s="204">
        <f t="shared" si="90"/>
        <v>1617.4560194248581</v>
      </c>
      <c r="AL64" s="204">
        <f t="shared" si="90"/>
        <v>1642.4575626029332</v>
      </c>
      <c r="AM64" s="204">
        <f t="shared" si="90"/>
        <v>1667.4591057810085</v>
      </c>
      <c r="AN64" s="204">
        <f t="shared" si="90"/>
        <v>1692.4606489590835</v>
      </c>
      <c r="AO64" s="204">
        <f t="shared" si="90"/>
        <v>1717.4621921371586</v>
      </c>
      <c r="AP64" s="204">
        <f t="shared" si="90"/>
        <v>1742.4637353152339</v>
      </c>
      <c r="AQ64" s="204">
        <f t="shared" si="90"/>
        <v>1767.4652784933091</v>
      </c>
      <c r="AR64" s="204">
        <f t="shared" si="90"/>
        <v>1792.4668216713842</v>
      </c>
      <c r="AS64" s="204">
        <f t="shared" si="90"/>
        <v>1817.4683648494592</v>
      </c>
      <c r="AT64" s="204">
        <f t="shared" si="90"/>
        <v>1842.4699080275345</v>
      </c>
      <c r="AU64" s="204">
        <f t="shared" si="90"/>
        <v>1867.4714512056096</v>
      </c>
      <c r="AV64" s="204">
        <f t="shared" si="90"/>
        <v>1892.4729943836846</v>
      </c>
      <c r="AW64" s="204">
        <f t="shared" si="90"/>
        <v>1917.4745375617599</v>
      </c>
      <c r="AX64" s="204">
        <f t="shared" si="90"/>
        <v>1942.4760807398352</v>
      </c>
      <c r="AY64" s="204">
        <f t="shared" si="90"/>
        <v>1967.4776239179103</v>
      </c>
      <c r="AZ64" s="204">
        <f t="shared" si="90"/>
        <v>1992.4791670959853</v>
      </c>
      <c r="BA64" s="204">
        <f t="shared" si="90"/>
        <v>2017.4807102740606</v>
      </c>
      <c r="BB64" s="204">
        <f t="shared" si="90"/>
        <v>2042.4822534521356</v>
      </c>
      <c r="BC64" s="204">
        <f t="shared" si="90"/>
        <v>2067.4837966302107</v>
      </c>
      <c r="BD64" s="204">
        <f t="shared" si="90"/>
        <v>2092.485339808286</v>
      </c>
      <c r="BE64" s="204">
        <f t="shared" si="90"/>
        <v>2117.4868829863613</v>
      </c>
      <c r="BF64" s="204">
        <f t="shared" si="90"/>
        <v>2142.4884261644365</v>
      </c>
      <c r="BG64" s="204">
        <f t="shared" si="90"/>
        <v>2167.4899693425114</v>
      </c>
      <c r="BH64" s="204">
        <f t="shared" si="90"/>
        <v>2192.4915125205866</v>
      </c>
      <c r="BI64" s="204">
        <f t="shared" si="90"/>
        <v>2217.4930556986619</v>
      </c>
      <c r="BJ64" s="204">
        <f t="shared" si="90"/>
        <v>2242.4945988767367</v>
      </c>
      <c r="BK64" s="204">
        <f t="shared" si="90"/>
        <v>2267.496142054812</v>
      </c>
      <c r="BL64" s="204">
        <f t="shared" si="90"/>
        <v>2292.4976852328873</v>
      </c>
      <c r="BM64" s="204">
        <f t="shared" si="90"/>
        <v>2317.4992284109621</v>
      </c>
      <c r="BN64" s="204">
        <f t="shared" si="90"/>
        <v>2275.8139534883721</v>
      </c>
      <c r="BO64" s="204">
        <f t="shared" si="90"/>
        <v>2167.4418604651164</v>
      </c>
      <c r="BP64" s="204">
        <f t="shared" si="90"/>
        <v>2059.0697674418607</v>
      </c>
      <c r="BQ64" s="204">
        <f t="shared" si="90"/>
        <v>1950.6976744186047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1842.3255813953488</v>
      </c>
      <c r="BS64" s="204">
        <f t="shared" si="91"/>
        <v>1733.953488372093</v>
      </c>
      <c r="BT64" s="204">
        <f t="shared" si="91"/>
        <v>1625.5813953488373</v>
      </c>
      <c r="BU64" s="204">
        <f t="shared" si="91"/>
        <v>1517.2093023255813</v>
      </c>
      <c r="BV64" s="204">
        <f t="shared" si="91"/>
        <v>1408.8372093023256</v>
      </c>
      <c r="BW64" s="204">
        <f t="shared" si="91"/>
        <v>1300.4651162790697</v>
      </c>
      <c r="BX64" s="204">
        <f t="shared" si="91"/>
        <v>1192.0930232558139</v>
      </c>
      <c r="BY64" s="204">
        <f t="shared" si="91"/>
        <v>1083.7209302325582</v>
      </c>
      <c r="BZ64" s="204">
        <f t="shared" si="91"/>
        <v>975.34883720930225</v>
      </c>
      <c r="CA64" s="204">
        <f t="shared" si="91"/>
        <v>866.97674418604652</v>
      </c>
      <c r="CB64" s="204">
        <f t="shared" si="91"/>
        <v>758.60465116279079</v>
      </c>
      <c r="CC64" s="204">
        <f t="shared" si="91"/>
        <v>650.23255813953483</v>
      </c>
      <c r="CD64" s="204">
        <f t="shared" si="91"/>
        <v>541.8604651162791</v>
      </c>
      <c r="CE64" s="204">
        <f t="shared" si="91"/>
        <v>433.48837209302314</v>
      </c>
      <c r="CF64" s="204">
        <f t="shared" si="91"/>
        <v>325.11627906976742</v>
      </c>
      <c r="CG64" s="204">
        <f t="shared" si="91"/>
        <v>216.74418604651146</v>
      </c>
      <c r="CH64" s="204">
        <f t="shared" si="91"/>
        <v>108.37209302325573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8333.1103502765345</v>
      </c>
      <c r="G65" s="204">
        <f t="shared" si="92"/>
        <v>8333.1103502765345</v>
      </c>
      <c r="H65" s="204">
        <f t="shared" si="92"/>
        <v>8333.1103502765345</v>
      </c>
      <c r="I65" s="204">
        <f t="shared" si="92"/>
        <v>8333.1103502765345</v>
      </c>
      <c r="J65" s="204">
        <f t="shared" si="92"/>
        <v>8333.1103502765345</v>
      </c>
      <c r="K65" s="204">
        <f t="shared" si="92"/>
        <v>8333.1103502765345</v>
      </c>
      <c r="L65" s="204">
        <f t="shared" si="88"/>
        <v>8333.1103502765345</v>
      </c>
      <c r="M65" s="204">
        <f t="shared" si="92"/>
        <v>8333.1103502765345</v>
      </c>
      <c r="N65" s="204">
        <f t="shared" si="92"/>
        <v>8333.1103502765345</v>
      </c>
      <c r="O65" s="204">
        <f t="shared" si="92"/>
        <v>8333.1103502765345</v>
      </c>
      <c r="P65" s="204">
        <f t="shared" si="92"/>
        <v>8333.1103502765345</v>
      </c>
      <c r="Q65" s="204">
        <f t="shared" si="92"/>
        <v>8333.1103502765345</v>
      </c>
      <c r="R65" s="204">
        <f t="shared" si="92"/>
        <v>8333.1103502765345</v>
      </c>
      <c r="S65" s="204">
        <f t="shared" si="92"/>
        <v>8333.1103502765345</v>
      </c>
      <c r="T65" s="204">
        <f t="shared" si="92"/>
        <v>8333.1103502765345</v>
      </c>
      <c r="U65" s="204">
        <f t="shared" si="92"/>
        <v>8333.1103502765345</v>
      </c>
      <c r="V65" s="204">
        <f t="shared" si="92"/>
        <v>8333.1103502765345</v>
      </c>
      <c r="W65" s="204">
        <f t="shared" si="92"/>
        <v>8333.1103502765345</v>
      </c>
      <c r="X65" s="204">
        <f t="shared" si="92"/>
        <v>8333.1103502765345</v>
      </c>
      <c r="Y65" s="204">
        <f t="shared" si="92"/>
        <v>8333.1103502765345</v>
      </c>
      <c r="Z65" s="204">
        <f t="shared" si="92"/>
        <v>8333.1103502765345</v>
      </c>
      <c r="AA65" s="204">
        <f t="shared" si="92"/>
        <v>8333.1103502765345</v>
      </c>
      <c r="AB65" s="204">
        <f t="shared" si="92"/>
        <v>8333.1103502765345</v>
      </c>
      <c r="AC65" s="204">
        <f t="shared" si="92"/>
        <v>8333.1103502765345</v>
      </c>
      <c r="AD65" s="204">
        <f t="shared" si="92"/>
        <v>8421.6018677025731</v>
      </c>
      <c r="AE65" s="204">
        <f t="shared" si="92"/>
        <v>8598.5849025546486</v>
      </c>
      <c r="AF65" s="204">
        <f t="shared" si="92"/>
        <v>8775.5679374067258</v>
      </c>
      <c r="AG65" s="204">
        <f t="shared" si="92"/>
        <v>8952.5509722588013</v>
      </c>
      <c r="AH65" s="204">
        <f t="shared" si="92"/>
        <v>9129.5340071108767</v>
      </c>
      <c r="AI65" s="204">
        <f t="shared" si="92"/>
        <v>9306.517041962954</v>
      </c>
      <c r="AJ65" s="204">
        <f t="shared" si="92"/>
        <v>9483.5000768150294</v>
      </c>
      <c r="AK65" s="204">
        <f t="shared" si="92"/>
        <v>9660.4831116671066</v>
      </c>
      <c r="AL65" s="204">
        <f t="shared" si="92"/>
        <v>9837.4661465191821</v>
      </c>
      <c r="AM65" s="204">
        <f t="shared" si="92"/>
        <v>10014.449181371259</v>
      </c>
      <c r="AN65" s="204">
        <f t="shared" si="92"/>
        <v>10191.432216223335</v>
      </c>
      <c r="AO65" s="204">
        <f t="shared" si="92"/>
        <v>10368.41525107541</v>
      </c>
      <c r="AP65" s="204">
        <f t="shared" si="92"/>
        <v>10545.398285927487</v>
      </c>
      <c r="AQ65" s="204">
        <f t="shared" si="92"/>
        <v>10722.381320779563</v>
      </c>
      <c r="AR65" s="204">
        <f t="shared" si="92"/>
        <v>10899.364355631638</v>
      </c>
      <c r="AS65" s="204">
        <f t="shared" si="92"/>
        <v>11076.347390483716</v>
      </c>
      <c r="AT65" s="204">
        <f t="shared" si="92"/>
        <v>11253.330425335793</v>
      </c>
      <c r="AU65" s="204">
        <f t="shared" si="92"/>
        <v>11430.313460187868</v>
      </c>
      <c r="AV65" s="204">
        <f t="shared" si="92"/>
        <v>11607.296495039944</v>
      </c>
      <c r="AW65" s="204">
        <f t="shared" si="92"/>
        <v>11784.279529892021</v>
      </c>
      <c r="AX65" s="204">
        <f t="shared" si="92"/>
        <v>11961.262564744096</v>
      </c>
      <c r="AY65" s="204">
        <f t="shared" si="92"/>
        <v>12138.245599596172</v>
      </c>
      <c r="AZ65" s="204">
        <f t="shared" si="92"/>
        <v>12315.228634448249</v>
      </c>
      <c r="BA65" s="204">
        <f t="shared" si="92"/>
        <v>12492.211669300326</v>
      </c>
      <c r="BB65" s="204">
        <f t="shared" si="92"/>
        <v>12669.194704152402</v>
      </c>
      <c r="BC65" s="204">
        <f t="shared" si="92"/>
        <v>12846.177739004477</v>
      </c>
      <c r="BD65" s="204">
        <f t="shared" si="92"/>
        <v>13023.160773856554</v>
      </c>
      <c r="BE65" s="204">
        <f t="shared" si="92"/>
        <v>13200.14380870863</v>
      </c>
      <c r="BF65" s="204">
        <f t="shared" si="92"/>
        <v>13377.126843560705</v>
      </c>
      <c r="BG65" s="204">
        <f t="shared" si="92"/>
        <v>13554.109878412783</v>
      </c>
      <c r="BH65" s="204">
        <f t="shared" si="92"/>
        <v>13731.09291326486</v>
      </c>
      <c r="BI65" s="204">
        <f t="shared" si="92"/>
        <v>13908.075948116935</v>
      </c>
      <c r="BJ65" s="204">
        <f t="shared" si="92"/>
        <v>14085.058982969011</v>
      </c>
      <c r="BK65" s="204">
        <f t="shared" si="92"/>
        <v>14262.042017821088</v>
      </c>
      <c r="BL65" s="204">
        <f t="shared" si="92"/>
        <v>14439.025052673163</v>
      </c>
      <c r="BM65" s="204">
        <f t="shared" si="92"/>
        <v>14616.008087525239</v>
      </c>
      <c r="BN65" s="204">
        <f t="shared" si="92"/>
        <v>14362.534497859388</v>
      </c>
      <c r="BO65" s="204">
        <f t="shared" si="92"/>
        <v>13678.604283675606</v>
      </c>
      <c r="BP65" s="204">
        <f t="shared" si="92"/>
        <v>12994.674069491826</v>
      </c>
      <c r="BQ65" s="204">
        <f t="shared" si="92"/>
        <v>12310.743855308046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11626.813641124267</v>
      </c>
      <c r="BS65" s="204">
        <f t="shared" si="93"/>
        <v>10942.883426940485</v>
      </c>
      <c r="BT65" s="204">
        <f t="shared" si="93"/>
        <v>10258.953212756705</v>
      </c>
      <c r="BU65" s="204">
        <f t="shared" si="93"/>
        <v>9575.0229985729238</v>
      </c>
      <c r="BV65" s="204">
        <f t="shared" si="93"/>
        <v>8891.0927843891441</v>
      </c>
      <c r="BW65" s="204">
        <f t="shared" si="93"/>
        <v>8207.1625702053643</v>
      </c>
      <c r="BX65" s="204">
        <f t="shared" si="93"/>
        <v>7523.2323560215837</v>
      </c>
      <c r="BY65" s="204">
        <f t="shared" si="93"/>
        <v>6839.3021418378039</v>
      </c>
      <c r="BZ65" s="204">
        <f t="shared" si="93"/>
        <v>6155.3719276540232</v>
      </c>
      <c r="CA65" s="204">
        <f t="shared" si="93"/>
        <v>5471.4417134702435</v>
      </c>
      <c r="CB65" s="204">
        <f t="shared" si="93"/>
        <v>4787.5114992864619</v>
      </c>
      <c r="CC65" s="204">
        <f t="shared" si="93"/>
        <v>4103.5812851026822</v>
      </c>
      <c r="CD65" s="204">
        <f t="shared" si="93"/>
        <v>3419.6510709189024</v>
      </c>
      <c r="CE65" s="204">
        <f t="shared" si="93"/>
        <v>2735.7208567351227</v>
      </c>
      <c r="CF65" s="204">
        <f t="shared" si="93"/>
        <v>2051.7906425513411</v>
      </c>
      <c r="CG65" s="204">
        <f t="shared" si="93"/>
        <v>1367.8604283675613</v>
      </c>
      <c r="CH65" s="204">
        <f t="shared" si="93"/>
        <v>683.93021418378157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200</v>
      </c>
      <c r="AE66" s="204">
        <f t="shared" si="94"/>
        <v>600</v>
      </c>
      <c r="AF66" s="204">
        <f t="shared" si="94"/>
        <v>1000</v>
      </c>
      <c r="AG66" s="204">
        <f t="shared" si="94"/>
        <v>1400</v>
      </c>
      <c r="AH66" s="204">
        <f t="shared" si="94"/>
        <v>1800</v>
      </c>
      <c r="AI66" s="204">
        <f t="shared" si="94"/>
        <v>2200</v>
      </c>
      <c r="AJ66" s="204">
        <f t="shared" si="94"/>
        <v>2600</v>
      </c>
      <c r="AK66" s="204">
        <f t="shared" si="94"/>
        <v>3000</v>
      </c>
      <c r="AL66" s="204">
        <f t="shared" si="94"/>
        <v>3400</v>
      </c>
      <c r="AM66" s="204">
        <f t="shared" si="94"/>
        <v>3800</v>
      </c>
      <c r="AN66" s="204">
        <f t="shared" si="94"/>
        <v>4200</v>
      </c>
      <c r="AO66" s="204">
        <f t="shared" si="94"/>
        <v>4600</v>
      </c>
      <c r="AP66" s="204">
        <f t="shared" si="94"/>
        <v>5000</v>
      </c>
      <c r="AQ66" s="204">
        <f t="shared" si="94"/>
        <v>5400</v>
      </c>
      <c r="AR66" s="204">
        <f t="shared" si="94"/>
        <v>5800</v>
      </c>
      <c r="AS66" s="204">
        <f t="shared" si="94"/>
        <v>6200</v>
      </c>
      <c r="AT66" s="204">
        <f t="shared" si="94"/>
        <v>6600</v>
      </c>
      <c r="AU66" s="204">
        <f t="shared" si="94"/>
        <v>7000</v>
      </c>
      <c r="AV66" s="204">
        <f t="shared" si="94"/>
        <v>7400</v>
      </c>
      <c r="AW66" s="204">
        <f t="shared" si="94"/>
        <v>7800</v>
      </c>
      <c r="AX66" s="204">
        <f t="shared" si="94"/>
        <v>8200</v>
      </c>
      <c r="AY66" s="204">
        <f t="shared" si="94"/>
        <v>8600</v>
      </c>
      <c r="AZ66" s="204">
        <f t="shared" si="94"/>
        <v>9000</v>
      </c>
      <c r="BA66" s="204">
        <f t="shared" si="94"/>
        <v>9400</v>
      </c>
      <c r="BB66" s="204">
        <f t="shared" si="94"/>
        <v>9800</v>
      </c>
      <c r="BC66" s="204">
        <f t="shared" si="94"/>
        <v>10200</v>
      </c>
      <c r="BD66" s="204">
        <f t="shared" si="94"/>
        <v>10600</v>
      </c>
      <c r="BE66" s="204">
        <f t="shared" si="94"/>
        <v>11000</v>
      </c>
      <c r="BF66" s="204">
        <f t="shared" si="94"/>
        <v>11400</v>
      </c>
      <c r="BG66" s="204">
        <f t="shared" si="94"/>
        <v>11800</v>
      </c>
      <c r="BH66" s="204">
        <f t="shared" si="94"/>
        <v>12200</v>
      </c>
      <c r="BI66" s="204">
        <f t="shared" si="94"/>
        <v>12600</v>
      </c>
      <c r="BJ66" s="204">
        <f t="shared" si="94"/>
        <v>13000</v>
      </c>
      <c r="BK66" s="204">
        <f t="shared" si="94"/>
        <v>13400</v>
      </c>
      <c r="BL66" s="204">
        <f t="shared" si="94"/>
        <v>13800</v>
      </c>
      <c r="BM66" s="204">
        <f t="shared" si="94"/>
        <v>14200</v>
      </c>
      <c r="BN66" s="204">
        <f t="shared" si="94"/>
        <v>15879.069767441861</v>
      </c>
      <c r="BO66" s="204">
        <f t="shared" si="94"/>
        <v>18837.20930232558</v>
      </c>
      <c r="BP66" s="204">
        <f t="shared" si="94"/>
        <v>21795.348837209302</v>
      </c>
      <c r="BQ66" s="204">
        <f t="shared" si="94"/>
        <v>24753.488372093023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27711.627906976744</v>
      </c>
      <c r="BS66" s="204">
        <f t="shared" si="95"/>
        <v>30669.767441860466</v>
      </c>
      <c r="BT66" s="204">
        <f t="shared" si="95"/>
        <v>33627.906976744183</v>
      </c>
      <c r="BU66" s="204">
        <f t="shared" si="95"/>
        <v>36586.046511627908</v>
      </c>
      <c r="BV66" s="204">
        <f t="shared" si="95"/>
        <v>39544.186046511626</v>
      </c>
      <c r="BW66" s="204">
        <f t="shared" si="95"/>
        <v>42502.325581395344</v>
      </c>
      <c r="BX66" s="204">
        <f t="shared" si="95"/>
        <v>45460.465116279069</v>
      </c>
      <c r="BY66" s="204">
        <f t="shared" si="95"/>
        <v>48418.604651162794</v>
      </c>
      <c r="BZ66" s="204">
        <f t="shared" si="95"/>
        <v>51376.744186046511</v>
      </c>
      <c r="CA66" s="204">
        <f t="shared" si="95"/>
        <v>54334.883720930229</v>
      </c>
      <c r="CB66" s="204">
        <f t="shared" si="95"/>
        <v>57293.023255813954</v>
      </c>
      <c r="CC66" s="204">
        <f t="shared" si="95"/>
        <v>60251.162790697672</v>
      </c>
      <c r="CD66" s="204">
        <f t="shared" si="95"/>
        <v>63209.302325581397</v>
      </c>
      <c r="CE66" s="204">
        <f t="shared" si="95"/>
        <v>66167.441860465115</v>
      </c>
      <c r="CF66" s="204">
        <f t="shared" si="95"/>
        <v>69125.58139534884</v>
      </c>
      <c r="CG66" s="204">
        <f t="shared" si="95"/>
        <v>72083.72093023255</v>
      </c>
      <c r="CH66" s="204">
        <f t="shared" si="95"/>
        <v>75041.860465116275</v>
      </c>
      <c r="CI66" s="204">
        <f t="shared" si="95"/>
        <v>78000</v>
      </c>
      <c r="CJ66" s="204">
        <f t="shared" si="95"/>
        <v>87612.244897959186</v>
      </c>
      <c r="CK66" s="204">
        <f t="shared" si="95"/>
        <v>97224.489795918373</v>
      </c>
      <c r="CL66" s="204">
        <f t="shared" si="95"/>
        <v>106836.73469387754</v>
      </c>
      <c r="CM66" s="204">
        <f t="shared" si="95"/>
        <v>116448.97959183675</v>
      </c>
      <c r="CN66" s="204">
        <f t="shared" si="95"/>
        <v>126061.22448979592</v>
      </c>
      <c r="CO66" s="204">
        <f t="shared" si="95"/>
        <v>135673.46938775509</v>
      </c>
      <c r="CP66" s="204">
        <f t="shared" si="95"/>
        <v>145285.71428571429</v>
      </c>
      <c r="CQ66" s="204">
        <f t="shared" si="95"/>
        <v>154897.95918367349</v>
      </c>
      <c r="CR66" s="204">
        <f t="shared" si="95"/>
        <v>164510.20408163266</v>
      </c>
      <c r="CS66" s="204">
        <f t="shared" si="95"/>
        <v>174122.44897959183</v>
      </c>
      <c r="CT66" s="204">
        <f t="shared" si="95"/>
        <v>183734.69387755104</v>
      </c>
      <c r="CU66" s="204">
        <f t="shared" si="95"/>
        <v>193346.93877551021</v>
      </c>
      <c r="CV66" s="204">
        <f t="shared" si="95"/>
        <v>202959.18367346941</v>
      </c>
      <c r="CW66" s="204">
        <f t="shared" si="95"/>
        <v>212571.42857142858</v>
      </c>
      <c r="CX66" s="204">
        <f t="shared" si="95"/>
        <v>215243.12857142859</v>
      </c>
      <c r="CY66" s="204">
        <f t="shared" si="95"/>
        <v>217914.82857142857</v>
      </c>
      <c r="CZ66" s="204">
        <f t="shared" si="95"/>
        <v>220586.52857142859</v>
      </c>
      <c r="DA66" s="204">
        <f t="shared" si="95"/>
        <v>223258.22857142857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89.166666666666671</v>
      </c>
      <c r="AE67" s="204">
        <f t="shared" si="96"/>
        <v>267.5</v>
      </c>
      <c r="AF67" s="204">
        <f t="shared" si="96"/>
        <v>445.83333333333337</v>
      </c>
      <c r="AG67" s="204">
        <f t="shared" si="96"/>
        <v>624.16666666666674</v>
      </c>
      <c r="AH67" s="204">
        <f t="shared" si="96"/>
        <v>802.5</v>
      </c>
      <c r="AI67" s="204">
        <f t="shared" si="96"/>
        <v>980.83333333333337</v>
      </c>
      <c r="AJ67" s="204">
        <f t="shared" si="96"/>
        <v>1159.1666666666667</v>
      </c>
      <c r="AK67" s="204">
        <f t="shared" si="96"/>
        <v>1337.5</v>
      </c>
      <c r="AL67" s="204">
        <f t="shared" si="96"/>
        <v>1515.8333333333335</v>
      </c>
      <c r="AM67" s="204">
        <f t="shared" si="96"/>
        <v>1694.1666666666667</v>
      </c>
      <c r="AN67" s="204">
        <f t="shared" si="96"/>
        <v>1872.5</v>
      </c>
      <c r="AO67" s="204">
        <f t="shared" si="96"/>
        <v>2050.8333333333335</v>
      </c>
      <c r="AP67" s="204">
        <f t="shared" si="96"/>
        <v>2229.166666666667</v>
      </c>
      <c r="AQ67" s="204">
        <f t="shared" si="96"/>
        <v>2407.5</v>
      </c>
      <c r="AR67" s="204">
        <f t="shared" si="96"/>
        <v>2585.8333333333335</v>
      </c>
      <c r="AS67" s="204">
        <f t="shared" si="96"/>
        <v>2764.166666666667</v>
      </c>
      <c r="AT67" s="204">
        <f t="shared" si="96"/>
        <v>2942.5</v>
      </c>
      <c r="AU67" s="204">
        <f t="shared" si="96"/>
        <v>3120.8333333333335</v>
      </c>
      <c r="AV67" s="204">
        <f t="shared" si="96"/>
        <v>3299.166666666667</v>
      </c>
      <c r="AW67" s="204">
        <f t="shared" si="96"/>
        <v>3477.5</v>
      </c>
      <c r="AX67" s="204">
        <f t="shared" si="96"/>
        <v>3655.8333333333335</v>
      </c>
      <c r="AY67" s="204">
        <f t="shared" si="96"/>
        <v>3834.166666666667</v>
      </c>
      <c r="AZ67" s="204">
        <f t="shared" si="96"/>
        <v>4012.5</v>
      </c>
      <c r="BA67" s="204">
        <f t="shared" si="96"/>
        <v>4190.8333333333339</v>
      </c>
      <c r="BB67" s="204">
        <f t="shared" si="96"/>
        <v>4369.166666666667</v>
      </c>
      <c r="BC67" s="204">
        <f t="shared" si="96"/>
        <v>4547.5</v>
      </c>
      <c r="BD67" s="204">
        <f t="shared" si="96"/>
        <v>4725.8333333333339</v>
      </c>
      <c r="BE67" s="204">
        <f t="shared" si="96"/>
        <v>4904.166666666667</v>
      </c>
      <c r="BF67" s="204">
        <f t="shared" si="96"/>
        <v>5082.5</v>
      </c>
      <c r="BG67" s="204">
        <f t="shared" si="96"/>
        <v>5260.8333333333339</v>
      </c>
      <c r="BH67" s="204">
        <f t="shared" si="96"/>
        <v>5439.166666666667</v>
      </c>
      <c r="BI67" s="204">
        <f t="shared" si="96"/>
        <v>5617.5</v>
      </c>
      <c r="BJ67" s="204">
        <f t="shared" si="96"/>
        <v>5795.8333333333339</v>
      </c>
      <c r="BK67" s="204">
        <f t="shared" si="96"/>
        <v>5974.166666666667</v>
      </c>
      <c r="BL67" s="204">
        <f t="shared" si="96"/>
        <v>6152.5</v>
      </c>
      <c r="BM67" s="204">
        <f t="shared" si="96"/>
        <v>6330.8333333333339</v>
      </c>
      <c r="BN67" s="204">
        <f t="shared" si="96"/>
        <v>6298.604651162791</v>
      </c>
      <c r="BO67" s="204">
        <f t="shared" si="96"/>
        <v>6055.8139534883721</v>
      </c>
      <c r="BP67" s="204">
        <f t="shared" si="96"/>
        <v>5813.0232558139533</v>
      </c>
      <c r="BQ67" s="204">
        <f t="shared" si="96"/>
        <v>5570.2325581395353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5327.4418604651164</v>
      </c>
      <c r="BS67" s="204">
        <f t="shared" si="97"/>
        <v>5084.6511627906975</v>
      </c>
      <c r="BT67" s="204">
        <f t="shared" si="97"/>
        <v>4841.8604651162786</v>
      </c>
      <c r="BU67" s="204">
        <f t="shared" si="97"/>
        <v>4599.0697674418607</v>
      </c>
      <c r="BV67" s="204">
        <f t="shared" si="97"/>
        <v>4356.2790697674418</v>
      </c>
      <c r="BW67" s="204">
        <f t="shared" si="97"/>
        <v>4113.4883720930229</v>
      </c>
      <c r="BX67" s="204">
        <f t="shared" si="97"/>
        <v>3870.6976744186049</v>
      </c>
      <c r="BY67" s="204">
        <f t="shared" si="97"/>
        <v>3627.9069767441861</v>
      </c>
      <c r="BZ67" s="204">
        <f t="shared" si="97"/>
        <v>3385.1162790697676</v>
      </c>
      <c r="CA67" s="204">
        <f t="shared" si="97"/>
        <v>3142.3255813953488</v>
      </c>
      <c r="CB67" s="204">
        <f t="shared" si="97"/>
        <v>2899.5348837209303</v>
      </c>
      <c r="CC67" s="204">
        <f t="shared" si="97"/>
        <v>2656.7441860465119</v>
      </c>
      <c r="CD67" s="204">
        <f t="shared" si="97"/>
        <v>2413.953488372093</v>
      </c>
      <c r="CE67" s="204">
        <f t="shared" si="97"/>
        <v>2171.1627906976746</v>
      </c>
      <c r="CF67" s="204">
        <f t="shared" si="97"/>
        <v>1928.3720930232557</v>
      </c>
      <c r="CG67" s="204">
        <f t="shared" si="97"/>
        <v>1685.5813953488378</v>
      </c>
      <c r="CH67" s="204">
        <f t="shared" si="97"/>
        <v>1442.7906976744189</v>
      </c>
      <c r="CI67" s="204">
        <f t="shared" si="97"/>
        <v>1200</v>
      </c>
      <c r="CJ67" s="204">
        <f t="shared" si="97"/>
        <v>1114.2857142857142</v>
      </c>
      <c r="CK67" s="204">
        <f t="shared" si="97"/>
        <v>1028.5714285714287</v>
      </c>
      <c r="CL67" s="204">
        <f t="shared" si="97"/>
        <v>942.85714285714289</v>
      </c>
      <c r="CM67" s="204">
        <f t="shared" si="97"/>
        <v>857.14285714285711</v>
      </c>
      <c r="CN67" s="204">
        <f t="shared" si="97"/>
        <v>771.42857142857144</v>
      </c>
      <c r="CO67" s="204">
        <f t="shared" si="97"/>
        <v>685.71428571428578</v>
      </c>
      <c r="CP67" s="204">
        <f t="shared" si="97"/>
        <v>600</v>
      </c>
      <c r="CQ67" s="204">
        <f t="shared" si="97"/>
        <v>514.28571428571433</v>
      </c>
      <c r="CR67" s="204">
        <f t="shared" si="97"/>
        <v>428.57142857142867</v>
      </c>
      <c r="CS67" s="204">
        <f t="shared" si="97"/>
        <v>342.85714285714289</v>
      </c>
      <c r="CT67" s="204">
        <f t="shared" si="97"/>
        <v>257.14285714285722</v>
      </c>
      <c r="CU67" s="204">
        <f t="shared" si="97"/>
        <v>171.42857142857156</v>
      </c>
      <c r="CV67" s="204">
        <f t="shared" si="97"/>
        <v>85.714285714285779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13.333333333333334</v>
      </c>
      <c r="AE68" s="204">
        <f t="shared" si="98"/>
        <v>40</v>
      </c>
      <c r="AF68" s="204">
        <f t="shared" si="98"/>
        <v>66.666666666666671</v>
      </c>
      <c r="AG68" s="204">
        <f t="shared" si="98"/>
        <v>93.333333333333343</v>
      </c>
      <c r="AH68" s="204">
        <f t="shared" si="98"/>
        <v>120</v>
      </c>
      <c r="AI68" s="204">
        <f t="shared" si="98"/>
        <v>146.66666666666669</v>
      </c>
      <c r="AJ68" s="204">
        <f t="shared" si="98"/>
        <v>173.33333333333334</v>
      </c>
      <c r="AK68" s="204">
        <f t="shared" si="98"/>
        <v>200</v>
      </c>
      <c r="AL68" s="204">
        <f t="shared" si="98"/>
        <v>226.66666666666669</v>
      </c>
      <c r="AM68" s="204">
        <f t="shared" si="98"/>
        <v>253.33333333333334</v>
      </c>
      <c r="AN68" s="204">
        <f t="shared" si="98"/>
        <v>280</v>
      </c>
      <c r="AO68" s="204">
        <f t="shared" si="98"/>
        <v>306.66666666666669</v>
      </c>
      <c r="AP68" s="204">
        <f t="shared" si="98"/>
        <v>333.33333333333337</v>
      </c>
      <c r="AQ68" s="204">
        <f t="shared" si="98"/>
        <v>360</v>
      </c>
      <c r="AR68" s="204">
        <f t="shared" si="98"/>
        <v>386.66666666666669</v>
      </c>
      <c r="AS68" s="204">
        <f t="shared" si="98"/>
        <v>413.33333333333337</v>
      </c>
      <c r="AT68" s="204">
        <f t="shared" si="98"/>
        <v>440</v>
      </c>
      <c r="AU68" s="204">
        <f t="shared" si="98"/>
        <v>466.66666666666669</v>
      </c>
      <c r="AV68" s="204">
        <f t="shared" si="98"/>
        <v>493.33333333333337</v>
      </c>
      <c r="AW68" s="204">
        <f t="shared" si="98"/>
        <v>520</v>
      </c>
      <c r="AX68" s="204">
        <f t="shared" si="98"/>
        <v>546.66666666666674</v>
      </c>
      <c r="AY68" s="204">
        <f t="shared" si="98"/>
        <v>573.33333333333337</v>
      </c>
      <c r="AZ68" s="204">
        <f t="shared" si="98"/>
        <v>600</v>
      </c>
      <c r="BA68" s="204">
        <f t="shared" si="98"/>
        <v>626.66666666666674</v>
      </c>
      <c r="BB68" s="204">
        <f t="shared" si="98"/>
        <v>653.33333333333337</v>
      </c>
      <c r="BC68" s="204">
        <f t="shared" si="98"/>
        <v>680</v>
      </c>
      <c r="BD68" s="204">
        <f t="shared" si="98"/>
        <v>706.66666666666674</v>
      </c>
      <c r="BE68" s="204">
        <f t="shared" si="98"/>
        <v>733.33333333333337</v>
      </c>
      <c r="BF68" s="204">
        <f t="shared" si="98"/>
        <v>760</v>
      </c>
      <c r="BG68" s="204">
        <f t="shared" si="98"/>
        <v>786.66666666666674</v>
      </c>
      <c r="BH68" s="204">
        <f t="shared" si="98"/>
        <v>813.33333333333337</v>
      </c>
      <c r="BI68" s="204">
        <f t="shared" si="98"/>
        <v>840</v>
      </c>
      <c r="BJ68" s="204">
        <f t="shared" si="98"/>
        <v>866.66666666666674</v>
      </c>
      <c r="BK68" s="204">
        <f t="shared" si="98"/>
        <v>893.33333333333337</v>
      </c>
      <c r="BL68" s="204">
        <f t="shared" si="98"/>
        <v>920</v>
      </c>
      <c r="BM68" s="204">
        <f t="shared" si="98"/>
        <v>946.66666666666674</v>
      </c>
      <c r="BN68" s="204">
        <f t="shared" si="98"/>
        <v>937.67441860465112</v>
      </c>
      <c r="BO68" s="204">
        <f t="shared" si="98"/>
        <v>893.02325581395348</v>
      </c>
      <c r="BP68" s="204">
        <f t="shared" si="98"/>
        <v>848.37209302325584</v>
      </c>
      <c r="BQ68" s="204">
        <f t="shared" si="98"/>
        <v>803.7209302325582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759.06976744186045</v>
      </c>
      <c r="BS68" s="204">
        <f t="shared" si="99"/>
        <v>714.41860465116281</v>
      </c>
      <c r="BT68" s="204">
        <f t="shared" si="99"/>
        <v>669.76744186046517</v>
      </c>
      <c r="BU68" s="204">
        <f t="shared" si="99"/>
        <v>625.11627906976742</v>
      </c>
      <c r="BV68" s="204">
        <f t="shared" si="99"/>
        <v>580.46511627906978</v>
      </c>
      <c r="BW68" s="204">
        <f t="shared" si="99"/>
        <v>535.81395348837214</v>
      </c>
      <c r="BX68" s="204">
        <f t="shared" si="99"/>
        <v>491.16279069767438</v>
      </c>
      <c r="BY68" s="204">
        <f t="shared" si="99"/>
        <v>446.51162790697674</v>
      </c>
      <c r="BZ68" s="204">
        <f t="shared" si="99"/>
        <v>401.8604651162791</v>
      </c>
      <c r="CA68" s="204">
        <f t="shared" si="99"/>
        <v>357.20930232558135</v>
      </c>
      <c r="CB68" s="204">
        <f t="shared" si="99"/>
        <v>312.55813953488371</v>
      </c>
      <c r="CC68" s="204">
        <f t="shared" si="99"/>
        <v>267.90697674418607</v>
      </c>
      <c r="CD68" s="204">
        <f t="shared" si="99"/>
        <v>223.25581395348831</v>
      </c>
      <c r="CE68" s="204">
        <f t="shared" si="99"/>
        <v>178.60465116279067</v>
      </c>
      <c r="CF68" s="204">
        <f t="shared" si="99"/>
        <v>133.95348837209303</v>
      </c>
      <c r="CG68" s="204">
        <f t="shared" si="99"/>
        <v>89.30232558139528</v>
      </c>
      <c r="CH68" s="204">
        <f t="shared" si="99"/>
        <v>44.65116279069764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692.73307796457379</v>
      </c>
      <c r="G69" s="204">
        <f t="shared" si="100"/>
        <v>692.73307796457379</v>
      </c>
      <c r="H69" s="204">
        <f t="shared" si="100"/>
        <v>692.73307796457379</v>
      </c>
      <c r="I69" s="204">
        <f t="shared" si="100"/>
        <v>692.73307796457379</v>
      </c>
      <c r="J69" s="204">
        <f t="shared" si="100"/>
        <v>692.73307796457379</v>
      </c>
      <c r="K69" s="204">
        <f t="shared" si="100"/>
        <v>692.73307796457379</v>
      </c>
      <c r="L69" s="204">
        <f t="shared" si="88"/>
        <v>692.73307796457379</v>
      </c>
      <c r="M69" s="204">
        <f t="shared" si="100"/>
        <v>692.73307796457379</v>
      </c>
      <c r="N69" s="204">
        <f t="shared" si="100"/>
        <v>692.73307796457379</v>
      </c>
      <c r="O69" s="204">
        <f t="shared" si="100"/>
        <v>692.73307796457379</v>
      </c>
      <c r="P69" s="204">
        <f t="shared" si="100"/>
        <v>692.73307796457379</v>
      </c>
      <c r="Q69" s="204">
        <f t="shared" si="100"/>
        <v>692.73307796457379</v>
      </c>
      <c r="R69" s="204">
        <f t="shared" si="100"/>
        <v>692.73307796457379</v>
      </c>
      <c r="S69" s="204">
        <f t="shared" si="100"/>
        <v>692.73307796457379</v>
      </c>
      <c r="T69" s="204">
        <f t="shared" si="100"/>
        <v>692.73307796457379</v>
      </c>
      <c r="U69" s="204">
        <f t="shared" si="100"/>
        <v>692.73307796457379</v>
      </c>
      <c r="V69" s="204">
        <f t="shared" si="100"/>
        <v>692.73307796457379</v>
      </c>
      <c r="W69" s="204">
        <f t="shared" si="100"/>
        <v>692.73307796457379</v>
      </c>
      <c r="X69" s="204">
        <f t="shared" si="100"/>
        <v>692.73307796457379</v>
      </c>
      <c r="Y69" s="204">
        <f t="shared" si="100"/>
        <v>692.73307796457379</v>
      </c>
      <c r="Z69" s="204">
        <f t="shared" si="100"/>
        <v>692.73307796457379</v>
      </c>
      <c r="AA69" s="204">
        <f t="shared" si="100"/>
        <v>692.73307796457379</v>
      </c>
      <c r="AB69" s="204">
        <f t="shared" si="100"/>
        <v>692.73307796457379</v>
      </c>
      <c r="AC69" s="204">
        <f t="shared" si="100"/>
        <v>692.73307796457379</v>
      </c>
      <c r="AD69" s="204">
        <f t="shared" si="100"/>
        <v>691.12952917298912</v>
      </c>
      <c r="AE69" s="204">
        <f t="shared" si="100"/>
        <v>687.92243158981978</v>
      </c>
      <c r="AF69" s="204">
        <f t="shared" si="100"/>
        <v>684.71533400665044</v>
      </c>
      <c r="AG69" s="204">
        <f t="shared" si="100"/>
        <v>681.50823642348121</v>
      </c>
      <c r="AH69" s="204">
        <f t="shared" si="100"/>
        <v>678.30113884031186</v>
      </c>
      <c r="AI69" s="204">
        <f t="shared" si="100"/>
        <v>675.09404125714252</v>
      </c>
      <c r="AJ69" s="204">
        <f t="shared" si="100"/>
        <v>671.88694367397318</v>
      </c>
      <c r="AK69" s="204">
        <f t="shared" si="100"/>
        <v>668.67984609080384</v>
      </c>
      <c r="AL69" s="204">
        <f t="shared" si="100"/>
        <v>665.47274850763449</v>
      </c>
      <c r="AM69" s="204">
        <f t="shared" si="100"/>
        <v>662.26565092446526</v>
      </c>
      <c r="AN69" s="204">
        <f t="shared" si="100"/>
        <v>659.05855334129592</v>
      </c>
      <c r="AO69" s="204">
        <f t="shared" si="100"/>
        <v>655.85145575812658</v>
      </c>
      <c r="AP69" s="204">
        <f t="shared" si="100"/>
        <v>652.64435817495723</v>
      </c>
      <c r="AQ69" s="204">
        <f t="shared" si="100"/>
        <v>649.43726059178789</v>
      </c>
      <c r="AR69" s="204">
        <f t="shared" si="100"/>
        <v>646.23016300861855</v>
      </c>
      <c r="AS69" s="204">
        <f t="shared" si="100"/>
        <v>643.02306542544932</v>
      </c>
      <c r="AT69" s="204">
        <f t="shared" si="100"/>
        <v>639.81596784227997</v>
      </c>
      <c r="AU69" s="204">
        <f t="shared" si="100"/>
        <v>636.60887025911063</v>
      </c>
      <c r="AV69" s="204">
        <f t="shared" si="100"/>
        <v>633.40177267594129</v>
      </c>
      <c r="AW69" s="204">
        <f t="shared" si="100"/>
        <v>630.19467509277194</v>
      </c>
      <c r="AX69" s="204">
        <f t="shared" si="100"/>
        <v>626.98757750960272</v>
      </c>
      <c r="AY69" s="204">
        <f t="shared" si="100"/>
        <v>623.78047992643337</v>
      </c>
      <c r="AZ69" s="204">
        <f t="shared" si="100"/>
        <v>620.57338234326403</v>
      </c>
      <c r="BA69" s="204">
        <f t="shared" si="100"/>
        <v>617.36628476009469</v>
      </c>
      <c r="BB69" s="204">
        <f t="shared" si="100"/>
        <v>614.15918717692534</v>
      </c>
      <c r="BC69" s="204">
        <f t="shared" si="100"/>
        <v>610.952089593756</v>
      </c>
      <c r="BD69" s="204">
        <f t="shared" si="100"/>
        <v>607.74499201058666</v>
      </c>
      <c r="BE69" s="204">
        <f t="shared" si="100"/>
        <v>604.53789442741743</v>
      </c>
      <c r="BF69" s="204">
        <f t="shared" si="100"/>
        <v>601.33079684424808</v>
      </c>
      <c r="BG69" s="204">
        <f t="shared" si="100"/>
        <v>598.12369926107874</v>
      </c>
      <c r="BH69" s="204">
        <f t="shared" si="100"/>
        <v>594.9166016779094</v>
      </c>
      <c r="BI69" s="204">
        <f t="shared" si="100"/>
        <v>591.70950409474005</v>
      </c>
      <c r="BJ69" s="204">
        <f t="shared" si="100"/>
        <v>588.50240651157083</v>
      </c>
      <c r="BK69" s="204">
        <f t="shared" si="100"/>
        <v>585.29530892840148</v>
      </c>
      <c r="BL69" s="204">
        <f t="shared" si="100"/>
        <v>582.08821134523214</v>
      </c>
      <c r="BM69" s="204">
        <f t="shared" si="100"/>
        <v>578.8811137620628</v>
      </c>
      <c r="BN69" s="204">
        <f t="shared" si="100"/>
        <v>563.85250532000191</v>
      </c>
      <c r="BO69" s="204">
        <f t="shared" si="100"/>
        <v>537.00238601904937</v>
      </c>
      <c r="BP69" s="204">
        <f t="shared" si="100"/>
        <v>510.15226671809694</v>
      </c>
      <c r="BQ69" s="204">
        <f t="shared" si="100"/>
        <v>483.30214741714451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456.45202811619197</v>
      </c>
      <c r="BS69" s="204">
        <f t="shared" si="101"/>
        <v>429.60190881523954</v>
      </c>
      <c r="BT69" s="204">
        <f t="shared" si="101"/>
        <v>402.75178951428705</v>
      </c>
      <c r="BU69" s="204">
        <f t="shared" si="101"/>
        <v>375.90167021333457</v>
      </c>
      <c r="BV69" s="204">
        <f t="shared" si="101"/>
        <v>349.05155091238214</v>
      </c>
      <c r="BW69" s="204">
        <f t="shared" si="101"/>
        <v>322.20143161142965</v>
      </c>
      <c r="BX69" s="204">
        <f t="shared" si="101"/>
        <v>295.35131231047717</v>
      </c>
      <c r="BY69" s="204">
        <f t="shared" si="101"/>
        <v>268.50119300952468</v>
      </c>
      <c r="BZ69" s="204">
        <f t="shared" si="101"/>
        <v>241.65107370857226</v>
      </c>
      <c r="CA69" s="204">
        <f t="shared" si="101"/>
        <v>214.80095440761977</v>
      </c>
      <c r="CB69" s="204">
        <f t="shared" si="101"/>
        <v>187.95083510666728</v>
      </c>
      <c r="CC69" s="204">
        <f t="shared" si="101"/>
        <v>161.1007158057148</v>
      </c>
      <c r="CD69" s="204">
        <f t="shared" si="101"/>
        <v>134.25059650476237</v>
      </c>
      <c r="CE69" s="204">
        <f t="shared" si="101"/>
        <v>107.40047720380988</v>
      </c>
      <c r="CF69" s="204">
        <f t="shared" si="101"/>
        <v>80.550357902857399</v>
      </c>
      <c r="CG69" s="204">
        <f t="shared" si="101"/>
        <v>53.700238601904971</v>
      </c>
      <c r="CH69" s="204">
        <f t="shared" si="101"/>
        <v>26.850119300952429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20220</v>
      </c>
      <c r="G70" s="204">
        <f t="shared" si="100"/>
        <v>20220</v>
      </c>
      <c r="H70" s="204">
        <f t="shared" si="100"/>
        <v>20220</v>
      </c>
      <c r="I70" s="204">
        <f t="shared" si="100"/>
        <v>20220</v>
      </c>
      <c r="J70" s="204">
        <f t="shared" si="100"/>
        <v>20220</v>
      </c>
      <c r="K70" s="204">
        <f t="shared" si="100"/>
        <v>20220</v>
      </c>
      <c r="L70" s="204">
        <f t="shared" si="100"/>
        <v>20220</v>
      </c>
      <c r="M70" s="204">
        <f t="shared" si="100"/>
        <v>20220</v>
      </c>
      <c r="N70" s="204">
        <f t="shared" si="100"/>
        <v>20220</v>
      </c>
      <c r="O70" s="204">
        <f t="shared" si="100"/>
        <v>20220</v>
      </c>
      <c r="P70" s="204">
        <f t="shared" si="100"/>
        <v>20220</v>
      </c>
      <c r="Q70" s="204">
        <f t="shared" si="100"/>
        <v>20220</v>
      </c>
      <c r="R70" s="204">
        <f t="shared" si="100"/>
        <v>20220</v>
      </c>
      <c r="S70" s="204">
        <f t="shared" si="100"/>
        <v>20220</v>
      </c>
      <c r="T70" s="204">
        <f t="shared" si="100"/>
        <v>20220</v>
      </c>
      <c r="U70" s="204">
        <f t="shared" si="100"/>
        <v>20220</v>
      </c>
      <c r="V70" s="204">
        <f t="shared" si="100"/>
        <v>20220</v>
      </c>
      <c r="W70" s="204">
        <f t="shared" si="100"/>
        <v>20220</v>
      </c>
      <c r="X70" s="204">
        <f t="shared" si="100"/>
        <v>20220</v>
      </c>
      <c r="Y70" s="204">
        <f t="shared" si="100"/>
        <v>20220</v>
      </c>
      <c r="Z70" s="204">
        <f t="shared" si="100"/>
        <v>20220</v>
      </c>
      <c r="AA70" s="204">
        <f t="shared" si="100"/>
        <v>20220</v>
      </c>
      <c r="AB70" s="204">
        <f t="shared" si="100"/>
        <v>20220</v>
      </c>
      <c r="AC70" s="204">
        <f t="shared" si="100"/>
        <v>20220</v>
      </c>
      <c r="AD70" s="204">
        <f t="shared" si="100"/>
        <v>20220</v>
      </c>
      <c r="AE70" s="204">
        <f t="shared" si="100"/>
        <v>20220</v>
      </c>
      <c r="AF70" s="204">
        <f t="shared" si="100"/>
        <v>20220</v>
      </c>
      <c r="AG70" s="204">
        <f t="shared" si="100"/>
        <v>20220</v>
      </c>
      <c r="AH70" s="204">
        <f t="shared" si="100"/>
        <v>20220</v>
      </c>
      <c r="AI70" s="204">
        <f t="shared" si="100"/>
        <v>20220</v>
      </c>
      <c r="AJ70" s="204">
        <f t="shared" si="100"/>
        <v>20220</v>
      </c>
      <c r="AK70" s="204">
        <f t="shared" si="100"/>
        <v>20220</v>
      </c>
      <c r="AL70" s="204">
        <f t="shared" si="100"/>
        <v>20220</v>
      </c>
      <c r="AM70" s="204">
        <f t="shared" si="100"/>
        <v>20220</v>
      </c>
      <c r="AN70" s="204">
        <f t="shared" si="100"/>
        <v>20220</v>
      </c>
      <c r="AO70" s="204">
        <f t="shared" si="100"/>
        <v>20220</v>
      </c>
      <c r="AP70" s="204">
        <f t="shared" si="100"/>
        <v>20220</v>
      </c>
      <c r="AQ70" s="204">
        <f t="shared" si="100"/>
        <v>20220</v>
      </c>
      <c r="AR70" s="204">
        <f t="shared" si="100"/>
        <v>20220</v>
      </c>
      <c r="AS70" s="204">
        <f t="shared" si="100"/>
        <v>20220</v>
      </c>
      <c r="AT70" s="204">
        <f t="shared" si="100"/>
        <v>20220</v>
      </c>
      <c r="AU70" s="204">
        <f t="shared" si="100"/>
        <v>20220</v>
      </c>
      <c r="AV70" s="204">
        <f t="shared" si="100"/>
        <v>20220</v>
      </c>
      <c r="AW70" s="204">
        <f t="shared" si="100"/>
        <v>20220</v>
      </c>
      <c r="AX70" s="204">
        <f t="shared" si="100"/>
        <v>20220</v>
      </c>
      <c r="AY70" s="204">
        <f t="shared" si="100"/>
        <v>20220</v>
      </c>
      <c r="AZ70" s="204">
        <f t="shared" si="100"/>
        <v>20220</v>
      </c>
      <c r="BA70" s="204">
        <f t="shared" si="100"/>
        <v>20220</v>
      </c>
      <c r="BB70" s="204">
        <f t="shared" si="100"/>
        <v>20220</v>
      </c>
      <c r="BC70" s="204">
        <f t="shared" si="100"/>
        <v>20220</v>
      </c>
      <c r="BD70" s="204">
        <f t="shared" si="100"/>
        <v>20220</v>
      </c>
      <c r="BE70" s="204">
        <f t="shared" si="100"/>
        <v>20220</v>
      </c>
      <c r="BF70" s="204">
        <f t="shared" si="100"/>
        <v>20220</v>
      </c>
      <c r="BG70" s="204">
        <f t="shared" si="100"/>
        <v>20220</v>
      </c>
      <c r="BH70" s="204">
        <f t="shared" si="100"/>
        <v>20220</v>
      </c>
      <c r="BI70" s="204">
        <f t="shared" si="100"/>
        <v>20220</v>
      </c>
      <c r="BJ70" s="204">
        <f t="shared" si="100"/>
        <v>20220</v>
      </c>
      <c r="BK70" s="204">
        <f t="shared" si="100"/>
        <v>20220</v>
      </c>
      <c r="BL70" s="204">
        <f t="shared" si="100"/>
        <v>20220</v>
      </c>
      <c r="BM70" s="204">
        <f t="shared" si="100"/>
        <v>20220</v>
      </c>
      <c r="BN70" s="204">
        <f t="shared" si="100"/>
        <v>19926.976744186046</v>
      </c>
      <c r="BO70" s="204">
        <f t="shared" si="100"/>
        <v>19340.930232558141</v>
      </c>
      <c r="BP70" s="204">
        <f t="shared" si="100"/>
        <v>18754.883720930233</v>
      </c>
      <c r="BQ70" s="204">
        <f t="shared" si="100"/>
        <v>18168.837209302324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17582.79069767442</v>
      </c>
      <c r="BS70" s="204">
        <f t="shared" si="102"/>
        <v>16996.744186046511</v>
      </c>
      <c r="BT70" s="204">
        <f t="shared" si="102"/>
        <v>16410.697674418603</v>
      </c>
      <c r="BU70" s="204">
        <f t="shared" si="102"/>
        <v>15824.651162790698</v>
      </c>
      <c r="BV70" s="204">
        <f t="shared" si="102"/>
        <v>15238.60465116279</v>
      </c>
      <c r="BW70" s="204">
        <f t="shared" si="102"/>
        <v>14652.558139534884</v>
      </c>
      <c r="BX70" s="204">
        <f t="shared" si="102"/>
        <v>14066.511627906977</v>
      </c>
      <c r="BY70" s="204">
        <f t="shared" si="102"/>
        <v>13480.465116279069</v>
      </c>
      <c r="BZ70" s="204">
        <f t="shared" si="102"/>
        <v>12894.418604651164</v>
      </c>
      <c r="CA70" s="204">
        <f t="shared" si="102"/>
        <v>12308.372093023256</v>
      </c>
      <c r="CB70" s="204">
        <f t="shared" si="102"/>
        <v>11722.325581395349</v>
      </c>
      <c r="CC70" s="204">
        <f t="shared" si="102"/>
        <v>11136.279069767443</v>
      </c>
      <c r="CD70" s="204">
        <f t="shared" si="102"/>
        <v>10550.232558139534</v>
      </c>
      <c r="CE70" s="204">
        <f t="shared" si="102"/>
        <v>9964.1860465116279</v>
      </c>
      <c r="CF70" s="204">
        <f t="shared" si="102"/>
        <v>9378.1395348837214</v>
      </c>
      <c r="CG70" s="204">
        <f t="shared" si="102"/>
        <v>8792.0930232558148</v>
      </c>
      <c r="CH70" s="204">
        <f t="shared" si="102"/>
        <v>8206.0465116279065</v>
      </c>
      <c r="CI70" s="204">
        <f t="shared" si="102"/>
        <v>7620</v>
      </c>
      <c r="CJ70" s="204">
        <f t="shared" si="102"/>
        <v>7697.7551020408164</v>
      </c>
      <c r="CK70" s="204">
        <f t="shared" si="102"/>
        <v>7775.5102040816328</v>
      </c>
      <c r="CL70" s="204">
        <f t="shared" si="102"/>
        <v>7853.2653061224491</v>
      </c>
      <c r="CM70" s="204">
        <f t="shared" si="102"/>
        <v>7931.0204081632655</v>
      </c>
      <c r="CN70" s="204">
        <f t="shared" si="102"/>
        <v>8008.7755102040819</v>
      </c>
      <c r="CO70" s="204">
        <f t="shared" si="102"/>
        <v>8086.5306122448983</v>
      </c>
      <c r="CP70" s="204">
        <f t="shared" si="102"/>
        <v>8164.2857142857147</v>
      </c>
      <c r="CQ70" s="204">
        <f t="shared" si="102"/>
        <v>8242.0408163265311</v>
      </c>
      <c r="CR70" s="204">
        <f t="shared" si="102"/>
        <v>8319.7959183673483</v>
      </c>
      <c r="CS70" s="204">
        <f t="shared" si="102"/>
        <v>8397.5510204081638</v>
      </c>
      <c r="CT70" s="204">
        <f t="shared" si="102"/>
        <v>8475.3061224489793</v>
      </c>
      <c r="CU70" s="204">
        <f t="shared" si="102"/>
        <v>8553.0612244897966</v>
      </c>
      <c r="CV70" s="204">
        <f t="shared" si="102"/>
        <v>8630.8163265306139</v>
      </c>
      <c r="CW70" s="204">
        <f t="shared" si="102"/>
        <v>8708.5714285714294</v>
      </c>
      <c r="CX70" s="204">
        <f t="shared" si="102"/>
        <v>7580.7414285714294</v>
      </c>
      <c r="CY70" s="204">
        <f t="shared" si="102"/>
        <v>6452.9114285714295</v>
      </c>
      <c r="CZ70" s="204">
        <f t="shared" si="102"/>
        <v>5325.0814285714296</v>
      </c>
      <c r="DA70" s="204">
        <f t="shared" si="102"/>
        <v>4197.2514285714296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66.666666666666671</v>
      </c>
      <c r="AE71" s="204">
        <f t="shared" si="103"/>
        <v>200</v>
      </c>
      <c r="AF71" s="204">
        <f t="shared" si="103"/>
        <v>333.33333333333337</v>
      </c>
      <c r="AG71" s="204">
        <f t="shared" si="103"/>
        <v>466.66666666666669</v>
      </c>
      <c r="AH71" s="204">
        <f t="shared" si="103"/>
        <v>600</v>
      </c>
      <c r="AI71" s="204">
        <f t="shared" si="103"/>
        <v>733.33333333333337</v>
      </c>
      <c r="AJ71" s="204">
        <f t="shared" si="103"/>
        <v>866.66666666666674</v>
      </c>
      <c r="AK71" s="204">
        <f t="shared" si="103"/>
        <v>1000.0000000000001</v>
      </c>
      <c r="AL71" s="204">
        <f t="shared" si="103"/>
        <v>1133.3333333333335</v>
      </c>
      <c r="AM71" s="204">
        <f t="shared" si="103"/>
        <v>1266.6666666666667</v>
      </c>
      <c r="AN71" s="204">
        <f t="shared" si="103"/>
        <v>1400</v>
      </c>
      <c r="AO71" s="204">
        <f t="shared" si="103"/>
        <v>1533.3333333333335</v>
      </c>
      <c r="AP71" s="204">
        <f t="shared" si="103"/>
        <v>1666.6666666666667</v>
      </c>
      <c r="AQ71" s="204">
        <f t="shared" si="103"/>
        <v>1800.0000000000002</v>
      </c>
      <c r="AR71" s="204">
        <f t="shared" si="103"/>
        <v>1933.3333333333335</v>
      </c>
      <c r="AS71" s="204">
        <f t="shared" si="103"/>
        <v>2066.666666666667</v>
      </c>
      <c r="AT71" s="204">
        <f t="shared" si="103"/>
        <v>2200</v>
      </c>
      <c r="AU71" s="204">
        <f t="shared" si="103"/>
        <v>2333.3333333333335</v>
      </c>
      <c r="AV71" s="204">
        <f t="shared" si="103"/>
        <v>2466.666666666667</v>
      </c>
      <c r="AW71" s="204">
        <f t="shared" si="103"/>
        <v>2600</v>
      </c>
      <c r="AX71" s="204">
        <f t="shared" si="103"/>
        <v>2733.3333333333335</v>
      </c>
      <c r="AY71" s="204">
        <f t="shared" si="103"/>
        <v>2866.666666666667</v>
      </c>
      <c r="AZ71" s="204">
        <f t="shared" si="103"/>
        <v>3000</v>
      </c>
      <c r="BA71" s="204">
        <f t="shared" si="103"/>
        <v>3133.3333333333335</v>
      </c>
      <c r="BB71" s="204">
        <f t="shared" si="103"/>
        <v>3266.666666666667</v>
      </c>
      <c r="BC71" s="204">
        <f t="shared" si="103"/>
        <v>3400.0000000000005</v>
      </c>
      <c r="BD71" s="204">
        <f t="shared" si="103"/>
        <v>3533.3333333333335</v>
      </c>
      <c r="BE71" s="204">
        <f t="shared" si="103"/>
        <v>3666.666666666667</v>
      </c>
      <c r="BF71" s="204">
        <f t="shared" si="103"/>
        <v>3800.0000000000005</v>
      </c>
      <c r="BG71" s="204">
        <f t="shared" si="103"/>
        <v>3933.3333333333335</v>
      </c>
      <c r="BH71" s="204">
        <f t="shared" si="103"/>
        <v>4066.666666666667</v>
      </c>
      <c r="BI71" s="204">
        <f t="shared" si="103"/>
        <v>4200</v>
      </c>
      <c r="BJ71" s="204">
        <f t="shared" si="103"/>
        <v>4333.3333333333339</v>
      </c>
      <c r="BK71" s="204">
        <f t="shared" si="103"/>
        <v>4466.666666666667</v>
      </c>
      <c r="BL71" s="204">
        <f t="shared" si="103"/>
        <v>4600</v>
      </c>
      <c r="BM71" s="204">
        <f t="shared" si="103"/>
        <v>4733.3333333333339</v>
      </c>
      <c r="BN71" s="204">
        <f t="shared" si="103"/>
        <v>4688.3720930232557</v>
      </c>
      <c r="BO71" s="204">
        <f t="shared" si="103"/>
        <v>4465.1162790697672</v>
      </c>
      <c r="BP71" s="204">
        <f t="shared" si="103"/>
        <v>4241.8604651162786</v>
      </c>
      <c r="BQ71" s="204">
        <f t="shared" si="103"/>
        <v>4018.6046511627906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3795.3488372093025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3572.0930232558139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3348.8372093023254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3125.5813953488373</v>
      </c>
      <c r="BV71" s="204">
        <f t="shared" si="104"/>
        <v>2902.3255813953488</v>
      </c>
      <c r="BW71" s="204">
        <f t="shared" si="104"/>
        <v>2679.0697674418607</v>
      </c>
      <c r="BX71" s="204">
        <f t="shared" si="104"/>
        <v>2455.8139534883721</v>
      </c>
      <c r="BY71" s="204">
        <f t="shared" si="104"/>
        <v>2232.5581395348836</v>
      </c>
      <c r="BZ71" s="204">
        <f t="shared" si="104"/>
        <v>2009.3023255813955</v>
      </c>
      <c r="CA71" s="204">
        <f t="shared" si="104"/>
        <v>1786.046511627907</v>
      </c>
      <c r="CB71" s="204">
        <f t="shared" si="104"/>
        <v>1562.7906976744184</v>
      </c>
      <c r="CC71" s="204">
        <f t="shared" si="104"/>
        <v>1339.5348837209303</v>
      </c>
      <c r="CD71" s="204">
        <f t="shared" si="104"/>
        <v>1116.2790697674418</v>
      </c>
      <c r="CE71" s="204">
        <f t="shared" si="104"/>
        <v>893.02325581395371</v>
      </c>
      <c r="CF71" s="204">
        <f t="shared" si="104"/>
        <v>669.76744186046471</v>
      </c>
      <c r="CG71" s="204">
        <f t="shared" si="104"/>
        <v>446.51162790697708</v>
      </c>
      <c r="CH71" s="204">
        <f t="shared" si="104"/>
        <v>223.25581395348854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41371.378273030277</v>
      </c>
      <c r="G72" s="204">
        <f t="shared" ref="G72:BR72" si="105">SUM(G59:G71)</f>
        <v>41031.118273030268</v>
      </c>
      <c r="H72" s="204">
        <f t="shared" si="105"/>
        <v>40690.858273030273</v>
      </c>
      <c r="I72" s="204">
        <f t="shared" si="105"/>
        <v>40350.598273030279</v>
      </c>
      <c r="J72" s="204">
        <f t="shared" si="105"/>
        <v>40010.338273030269</v>
      </c>
      <c r="K72" s="204">
        <f t="shared" si="105"/>
        <v>39670.078273030274</v>
      </c>
      <c r="L72" s="204">
        <f t="shared" si="105"/>
        <v>39329.81827303028</v>
      </c>
      <c r="M72" s="204">
        <f t="shared" si="105"/>
        <v>38989.55827303027</v>
      </c>
      <c r="N72" s="204">
        <f t="shared" si="105"/>
        <v>38649.298273030276</v>
      </c>
      <c r="O72" s="204">
        <f t="shared" si="105"/>
        <v>38309.038273030281</v>
      </c>
      <c r="P72" s="204">
        <f t="shared" si="105"/>
        <v>37968.778273030272</v>
      </c>
      <c r="Q72" s="204">
        <f t="shared" si="105"/>
        <v>37628.518273030277</v>
      </c>
      <c r="R72" s="204">
        <f t="shared" si="105"/>
        <v>37288.258273030275</v>
      </c>
      <c r="S72" s="204">
        <f t="shared" si="105"/>
        <v>36947.998273030273</v>
      </c>
      <c r="T72" s="204">
        <f t="shared" si="105"/>
        <v>36607.738273030278</v>
      </c>
      <c r="U72" s="204">
        <f t="shared" si="105"/>
        <v>36267.478273030276</v>
      </c>
      <c r="V72" s="204">
        <f t="shared" si="105"/>
        <v>35927.218273030274</v>
      </c>
      <c r="W72" s="204">
        <f t="shared" si="105"/>
        <v>35586.958273030279</v>
      </c>
      <c r="X72" s="204">
        <f t="shared" si="105"/>
        <v>35246.698273030277</v>
      </c>
      <c r="Y72" s="204">
        <f t="shared" si="105"/>
        <v>34906.438273030275</v>
      </c>
      <c r="Z72" s="204">
        <f t="shared" si="105"/>
        <v>34566.17827303028</v>
      </c>
      <c r="AA72" s="204">
        <f t="shared" si="105"/>
        <v>34225.918273030278</v>
      </c>
      <c r="AB72" s="204">
        <f t="shared" si="105"/>
        <v>33885.658273030276</v>
      </c>
      <c r="AC72" s="204">
        <f t="shared" si="105"/>
        <v>33545.398273030274</v>
      </c>
      <c r="AD72" s="204">
        <f t="shared" si="105"/>
        <v>33918.589166021098</v>
      </c>
      <c r="AE72" s="204">
        <f t="shared" si="105"/>
        <v>35005.230952002748</v>
      </c>
      <c r="AF72" s="204">
        <f t="shared" si="105"/>
        <v>36091.872737984406</v>
      </c>
      <c r="AG72" s="204">
        <f t="shared" si="105"/>
        <v>37178.514523966049</v>
      </c>
      <c r="AH72" s="204">
        <f t="shared" si="105"/>
        <v>38265.156309947699</v>
      </c>
      <c r="AI72" s="204">
        <f t="shared" si="105"/>
        <v>39351.798095929356</v>
      </c>
      <c r="AJ72" s="204">
        <f t="shared" si="105"/>
        <v>40438.439881910999</v>
      </c>
      <c r="AK72" s="204">
        <f t="shared" si="105"/>
        <v>41525.081667892649</v>
      </c>
      <c r="AL72" s="204">
        <f t="shared" si="105"/>
        <v>42611.7234538743</v>
      </c>
      <c r="AM72" s="204">
        <f t="shared" si="105"/>
        <v>43698.36523985595</v>
      </c>
      <c r="AN72" s="204">
        <f t="shared" si="105"/>
        <v>44785.0070258376</v>
      </c>
      <c r="AO72" s="204">
        <f t="shared" si="105"/>
        <v>45871.648811819257</v>
      </c>
      <c r="AP72" s="204">
        <f t="shared" si="105"/>
        <v>46958.2905978009</v>
      </c>
      <c r="AQ72" s="204">
        <f t="shared" si="105"/>
        <v>48044.93238378255</v>
      </c>
      <c r="AR72" s="204">
        <f t="shared" si="105"/>
        <v>49131.574169764201</v>
      </c>
      <c r="AS72" s="204">
        <f t="shared" si="105"/>
        <v>50218.215955745844</v>
      </c>
      <c r="AT72" s="204">
        <f t="shared" si="105"/>
        <v>51304.857741727508</v>
      </c>
      <c r="AU72" s="204">
        <f t="shared" si="105"/>
        <v>52391.499527709158</v>
      </c>
      <c r="AV72" s="204">
        <f t="shared" si="105"/>
        <v>53478.141313690801</v>
      </c>
      <c r="AW72" s="204">
        <f t="shared" si="105"/>
        <v>54564.783099672451</v>
      </c>
      <c r="AX72" s="204">
        <f t="shared" si="105"/>
        <v>55651.424885654102</v>
      </c>
      <c r="AY72" s="204">
        <f t="shared" si="105"/>
        <v>56738.066671635752</v>
      </c>
      <c r="AZ72" s="204">
        <f t="shared" si="105"/>
        <v>57824.708457617402</v>
      </c>
      <c r="BA72" s="204">
        <f t="shared" si="105"/>
        <v>58911.350243599052</v>
      </c>
      <c r="BB72" s="204">
        <f t="shared" si="105"/>
        <v>59997.992029580702</v>
      </c>
      <c r="BC72" s="204">
        <f t="shared" si="105"/>
        <v>61084.633815562345</v>
      </c>
      <c r="BD72" s="204">
        <f t="shared" si="105"/>
        <v>62171.275601544003</v>
      </c>
      <c r="BE72" s="204">
        <f t="shared" si="105"/>
        <v>63257.917387525653</v>
      </c>
      <c r="BF72" s="204">
        <f t="shared" si="105"/>
        <v>64344.559173507303</v>
      </c>
      <c r="BG72" s="204">
        <f t="shared" si="105"/>
        <v>65431.200959488953</v>
      </c>
      <c r="BH72" s="204">
        <f t="shared" si="105"/>
        <v>66517.842745470611</v>
      </c>
      <c r="BI72" s="204">
        <f t="shared" si="105"/>
        <v>67604.484531452239</v>
      </c>
      <c r="BJ72" s="204">
        <f t="shared" si="105"/>
        <v>68691.126317433896</v>
      </c>
      <c r="BK72" s="204">
        <f t="shared" si="105"/>
        <v>69777.768103415554</v>
      </c>
      <c r="BL72" s="204">
        <f t="shared" si="105"/>
        <v>70864.409889397211</v>
      </c>
      <c r="BM72" s="204">
        <f t="shared" si="105"/>
        <v>71951.051675378854</v>
      </c>
      <c r="BN72" s="204">
        <f t="shared" si="105"/>
        <v>73254.479446062105</v>
      </c>
      <c r="BO72" s="204">
        <f t="shared" si="105"/>
        <v>74774.693201446949</v>
      </c>
      <c r="BP72" s="204">
        <f t="shared" si="105"/>
        <v>76294.906956831794</v>
      </c>
      <c r="BQ72" s="204">
        <f t="shared" si="105"/>
        <v>77815.120712216652</v>
      </c>
      <c r="BR72" s="204">
        <f t="shared" si="105"/>
        <v>79335.334467601482</v>
      </c>
      <c r="BS72" s="204">
        <f t="shared" ref="BS72:DA72" si="106">SUM(BS59:BS71)</f>
        <v>80855.548222986341</v>
      </c>
      <c r="BT72" s="204">
        <f t="shared" si="106"/>
        <v>82375.761978371185</v>
      </c>
      <c r="BU72" s="204">
        <f t="shared" si="106"/>
        <v>83895.975733756044</v>
      </c>
      <c r="BV72" s="204">
        <f t="shared" si="106"/>
        <v>85416.189489140874</v>
      </c>
      <c r="BW72" s="204">
        <f t="shared" si="106"/>
        <v>86936.403244525733</v>
      </c>
      <c r="BX72" s="204">
        <f t="shared" si="106"/>
        <v>88456.616999910591</v>
      </c>
      <c r="BY72" s="204">
        <f t="shared" si="106"/>
        <v>89976.830755295421</v>
      </c>
      <c r="BZ72" s="204">
        <f t="shared" si="106"/>
        <v>91497.04451068028</v>
      </c>
      <c r="CA72" s="204">
        <f t="shared" si="106"/>
        <v>93017.25826606511</v>
      </c>
      <c r="CB72" s="204">
        <f t="shared" si="106"/>
        <v>94537.472021449954</v>
      </c>
      <c r="CC72" s="204">
        <f t="shared" si="106"/>
        <v>96057.685776834827</v>
      </c>
      <c r="CD72" s="204">
        <f t="shared" si="106"/>
        <v>97577.899532219642</v>
      </c>
      <c r="CE72" s="204">
        <f t="shared" si="106"/>
        <v>99098.113287604545</v>
      </c>
      <c r="CF72" s="204">
        <f t="shared" si="106"/>
        <v>100618.32704298936</v>
      </c>
      <c r="CG72" s="204">
        <f t="shared" si="106"/>
        <v>102138.54079837419</v>
      </c>
      <c r="CH72" s="204">
        <f t="shared" si="106"/>
        <v>103658.75455375906</v>
      </c>
      <c r="CI72" s="204">
        <f t="shared" si="106"/>
        <v>105178.96830914391</v>
      </c>
      <c r="CJ72" s="204">
        <f t="shared" si="106"/>
        <v>116791.33677567278</v>
      </c>
      <c r="CK72" s="204">
        <f t="shared" si="106"/>
        <v>128403.70524220166</v>
      </c>
      <c r="CL72" s="204">
        <f t="shared" si="106"/>
        <v>140016.07370873052</v>
      </c>
      <c r="CM72" s="204">
        <f t="shared" si="106"/>
        <v>151628.44217525938</v>
      </c>
      <c r="CN72" s="204">
        <f t="shared" si="106"/>
        <v>163240.81064178827</v>
      </c>
      <c r="CO72" s="204">
        <f t="shared" si="106"/>
        <v>174853.17910831713</v>
      </c>
      <c r="CP72" s="204">
        <f t="shared" si="106"/>
        <v>186465.54757484599</v>
      </c>
      <c r="CQ72" s="204">
        <f t="shared" si="106"/>
        <v>198077.91604137488</v>
      </c>
      <c r="CR72" s="204">
        <f t="shared" si="106"/>
        <v>209690.28450790371</v>
      </c>
      <c r="CS72" s="204">
        <f t="shared" si="106"/>
        <v>221302.65297443257</v>
      </c>
      <c r="CT72" s="204">
        <f t="shared" si="106"/>
        <v>232915.02144096146</v>
      </c>
      <c r="CU72" s="204">
        <f t="shared" si="106"/>
        <v>244527.38990749032</v>
      </c>
      <c r="CV72" s="204">
        <f t="shared" si="106"/>
        <v>256139.75837401923</v>
      </c>
      <c r="CW72" s="204">
        <f t="shared" si="106"/>
        <v>267752.12684054807</v>
      </c>
      <c r="CX72" s="204">
        <f t="shared" si="106"/>
        <v>277531.9278405481</v>
      </c>
      <c r="CY72" s="204">
        <f t="shared" si="106"/>
        <v>287311.72884054808</v>
      </c>
      <c r="CZ72" s="204">
        <f t="shared" si="106"/>
        <v>297091.52984054812</v>
      </c>
      <c r="DA72" s="204">
        <f t="shared" si="106"/>
        <v>306871.33084054803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46.224348551084447</v>
      </c>
      <c r="D108" s="212">
        <f>BU42</f>
        <v>25.512037556120536</v>
      </c>
      <c r="E108" s="212">
        <f>CR42</f>
        <v>-93.482057246615469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42.694444444444464</v>
      </c>
      <c r="D109" s="212">
        <f t="shared" ref="D109:D120" si="108">BU43</f>
        <v>125.58139534883715</v>
      </c>
      <c r="E109" s="212">
        <f t="shared" ref="E109:E120" si="109">CR43</f>
        <v>585.45918367346917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5.0566236502501969</v>
      </c>
      <c r="D110" s="212">
        <f t="shared" si="108"/>
        <v>10.598330383227884</v>
      </c>
      <c r="E110" s="212">
        <f t="shared" si="109"/>
        <v>91.615829897932286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132749.97628375888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0.10056982305199592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55.555555555555557</v>
      </c>
      <c r="D112" s="212">
        <f t="shared" si="108"/>
        <v>316.27906976744185</v>
      </c>
      <c r="E112" s="212">
        <f t="shared" si="109"/>
        <v>1424.4897959183672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25.001543178075153</v>
      </c>
      <c r="D113" s="212">
        <f t="shared" si="108"/>
        <v>-108.37209302325581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176.9830348520762</v>
      </c>
      <c r="D114" s="212">
        <f t="shared" si="108"/>
        <v>-683.93021418378032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400</v>
      </c>
      <c r="D115" s="212">
        <f t="shared" si="108"/>
        <v>2958.1395348837209</v>
      </c>
      <c r="E115" s="212">
        <f t="shared" si="109"/>
        <v>9612.2448979591845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178.33333333333334</v>
      </c>
      <c r="D116" s="212">
        <f t="shared" si="108"/>
        <v>-242.7906976744186</v>
      </c>
      <c r="E116" s="212">
        <f t="shared" si="109"/>
        <v>-85.714285714285708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26.666666666666668</v>
      </c>
      <c r="D117" s="212">
        <f t="shared" si="108"/>
        <v>-44.651162790697676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-3.207097583169324</v>
      </c>
      <c r="D118" s="212">
        <f t="shared" si="108"/>
        <v>-26.850119300952471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-586.04651162790697</v>
      </c>
      <c r="E119" s="212">
        <f t="shared" si="109"/>
        <v>77.755102040816382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133.33333333333334</v>
      </c>
      <c r="D120" s="212">
        <f t="shared" si="108"/>
        <v>-223.25581395348837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2016-05-09T17:44:53Z</dcterms:modified>
  <cp:category/>
</cp:coreProperties>
</file>