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520" yWindow="3520" windowWidth="22080" windowHeight="1254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2" l="1"/>
  <c r="B71" i="12"/>
  <c r="B72" i="12"/>
  <c r="B29" i="12"/>
  <c r="C29" i="12"/>
  <c r="D29" i="12"/>
  <c r="B80" i="12"/>
  <c r="B82" i="12"/>
  <c r="B81" i="12"/>
  <c r="B83" i="12"/>
  <c r="I83" i="12"/>
  <c r="B81" i="1"/>
  <c r="T26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I91" i="12"/>
  <c r="B38" i="12"/>
  <c r="B92" i="12"/>
  <c r="C38" i="12"/>
  <c r="C92" i="12"/>
  <c r="D92" i="12"/>
  <c r="I92" i="12"/>
  <c r="B39" i="12"/>
  <c r="B93" i="12"/>
  <c r="C39" i="12"/>
  <c r="C93" i="12"/>
  <c r="D93" i="12"/>
  <c r="I93" i="12"/>
  <c r="B40" i="12"/>
  <c r="B94" i="12"/>
  <c r="C40" i="12"/>
  <c r="C94" i="12"/>
  <c r="D94" i="12"/>
  <c r="I94" i="12"/>
  <c r="B41" i="12"/>
  <c r="B95" i="12"/>
  <c r="C41" i="12"/>
  <c r="C95" i="12"/>
  <c r="D95" i="12"/>
  <c r="I95" i="12"/>
  <c r="B42" i="12"/>
  <c r="B96" i="12"/>
  <c r="C42" i="12"/>
  <c r="C96" i="12"/>
  <c r="D96" i="12"/>
  <c r="I96" i="12"/>
  <c r="B43" i="12"/>
  <c r="B97" i="12"/>
  <c r="C43" i="12"/>
  <c r="C97" i="12"/>
  <c r="D97" i="12"/>
  <c r="I97" i="12"/>
  <c r="B44" i="12"/>
  <c r="B98" i="12"/>
  <c r="C44" i="12"/>
  <c r="C98" i="12"/>
  <c r="D98" i="12"/>
  <c r="I98" i="12"/>
  <c r="B45" i="12"/>
  <c r="B99" i="12"/>
  <c r="C45" i="12"/>
  <c r="C99" i="12"/>
  <c r="D99" i="12"/>
  <c r="I99" i="12"/>
  <c r="B46" i="12"/>
  <c r="B100" i="12"/>
  <c r="C46" i="12"/>
  <c r="C100" i="12"/>
  <c r="D100" i="12"/>
  <c r="I100" i="12"/>
  <c r="B47" i="12"/>
  <c r="B101" i="12"/>
  <c r="C47" i="12"/>
  <c r="C101" i="12"/>
  <c r="D101" i="12"/>
  <c r="I101" i="12"/>
  <c r="B48" i="12"/>
  <c r="B102" i="12"/>
  <c r="C48" i="12"/>
  <c r="C102" i="12"/>
  <c r="D102" i="12"/>
  <c r="I102" i="12"/>
  <c r="B49" i="12"/>
  <c r="B103" i="12"/>
  <c r="C49" i="12"/>
  <c r="C103" i="12"/>
  <c r="D103" i="12"/>
  <c r="I103" i="12"/>
  <c r="B50" i="12"/>
  <c r="B104" i="12"/>
  <c r="C50" i="12"/>
  <c r="C104" i="12"/>
  <c r="D104" i="12"/>
  <c r="I104" i="12"/>
  <c r="B51" i="12"/>
  <c r="B105" i="12"/>
  <c r="C51" i="12"/>
  <c r="C105" i="12"/>
  <c r="D105" i="12"/>
  <c r="I105" i="12"/>
  <c r="B52" i="12"/>
  <c r="B106" i="12"/>
  <c r="C52" i="12"/>
  <c r="C106" i="12"/>
  <c r="D106" i="12"/>
  <c r="I106" i="12"/>
  <c r="B53" i="12"/>
  <c r="B107" i="12"/>
  <c r="C53" i="12"/>
  <c r="C107" i="12"/>
  <c r="D107" i="12"/>
  <c r="I107" i="12"/>
  <c r="B54" i="12"/>
  <c r="B108" i="12"/>
  <c r="C54" i="12"/>
  <c r="C108" i="12"/>
  <c r="D108" i="12"/>
  <c r="I108" i="12"/>
  <c r="B55" i="12"/>
  <c r="B109" i="12"/>
  <c r="C55" i="12"/>
  <c r="C109" i="12"/>
  <c r="D109" i="12"/>
  <c r="I109" i="12"/>
  <c r="B56" i="12"/>
  <c r="B110" i="12"/>
  <c r="C56" i="12"/>
  <c r="C110" i="12"/>
  <c r="D110" i="12"/>
  <c r="I110" i="12"/>
  <c r="B57" i="12"/>
  <c r="B111" i="12"/>
  <c r="C57" i="12"/>
  <c r="C111" i="12"/>
  <c r="D111" i="12"/>
  <c r="I111" i="12"/>
  <c r="B58" i="12"/>
  <c r="B112" i="12"/>
  <c r="C58" i="12"/>
  <c r="C112" i="12"/>
  <c r="D112" i="12"/>
  <c r="I112" i="12"/>
  <c r="B59" i="12"/>
  <c r="B113" i="12"/>
  <c r="C59" i="12"/>
  <c r="C113" i="12"/>
  <c r="D113" i="12"/>
  <c r="I113" i="12"/>
  <c r="B60" i="12"/>
  <c r="B114" i="12"/>
  <c r="C60" i="12"/>
  <c r="C114" i="12"/>
  <c r="D114" i="12"/>
  <c r="I114" i="12"/>
  <c r="B61" i="12"/>
  <c r="B115" i="12"/>
  <c r="C61" i="12"/>
  <c r="C115" i="12"/>
  <c r="D115" i="12"/>
  <c r="I115" i="12"/>
  <c r="B62" i="12"/>
  <c r="B116" i="12"/>
  <c r="C62" i="12"/>
  <c r="C116" i="12"/>
  <c r="D116" i="12"/>
  <c r="I116" i="12"/>
  <c r="B63" i="12"/>
  <c r="B117" i="12"/>
  <c r="C63" i="12"/>
  <c r="C117" i="12"/>
  <c r="D117" i="12"/>
  <c r="I117" i="12"/>
  <c r="B64" i="12"/>
  <c r="B118" i="12"/>
  <c r="C64" i="12"/>
  <c r="C118" i="12"/>
  <c r="D118" i="12"/>
  <c r="I118" i="12"/>
  <c r="I119" i="12"/>
  <c r="B124" i="12"/>
  <c r="I124" i="12"/>
  <c r="I30" i="12"/>
  <c r="I32" i="12"/>
  <c r="B125" i="12"/>
  <c r="I128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I83" i="8"/>
  <c r="I84" i="8"/>
  <c r="H84" i="8"/>
  <c r="R8" i="8"/>
  <c r="L94" i="8"/>
  <c r="L95" i="8"/>
  <c r="L96" i="8"/>
  <c r="L97" i="8"/>
  <c r="L91" i="8"/>
  <c r="L92" i="8"/>
  <c r="L93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S8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I124" i="8"/>
  <c r="I30" i="8"/>
  <c r="I32" i="8"/>
  <c r="B71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G37" i="12"/>
  <c r="H83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<sst xmlns="http://schemas.openxmlformats.org/spreadsheetml/2006/main" count="790" uniqueCount="145">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</sst>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0.0281553175591532</c:v>
                </c:pt>
                <c:pt idx="2" formatCode="0.0%">
                  <c:v>0.0281553175591532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0.0261716025840598</c:v>
                </c:pt>
                <c:pt idx="2" formatCode="0.0%">
                  <c:v>0.0261716025840598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0.204052731164384</c:v>
                </c:pt>
                <c:pt idx="2" formatCode="0.0%">
                  <c:v>0.204052731164384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0.0408740912204234</c:v>
                </c:pt>
                <c:pt idx="2" formatCode="0.0%">
                  <c:v>0.0408740912204234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0.0138088146014944</c:v>
                </c:pt>
                <c:pt idx="2" formatCode="0.0%">
                  <c:v>0.0138088146014944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0.0154074564134496</c:v>
                </c:pt>
                <c:pt idx="2" formatCode="0.0%">
                  <c:v>0.0154074564134496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0.0471699330635118</c:v>
                </c:pt>
                <c:pt idx="2" formatCode="0.0%">
                  <c:v>0.029237642853716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0.00113830946450809</c:v>
                </c:pt>
                <c:pt idx="2" formatCode="0.0%">
                  <c:v>0.00113830946450809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-0.00275361612702366</c:v>
                </c:pt>
                <c:pt idx="2" formatCode="0.0%">
                  <c:v>-0.00275361612702366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0.0544363800118467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0.204948293588196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0.565764161021171</c:v>
                </c:pt>
                <c:pt idx="2" formatCode="0.0%">
                  <c:v>0.20673309689944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317000"/>
        <c:axId val="1870059240"/>
      </c:barChart>
      <c:catAx>
        <c:axId val="-213431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05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05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31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0.151212943827992</c:v>
                </c:pt>
                <c:pt idx="2">
                  <c:v>0.155064025720666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0.0151212943827992</c:v>
                </c:pt>
                <c:pt idx="2">
                  <c:v>0.0149562480159703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0.00105849060679594</c:v>
                </c:pt>
                <c:pt idx="2">
                  <c:v>0.00105849060679594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0.00591890665840996</c:v>
                </c:pt>
                <c:pt idx="2">
                  <c:v>0.00614502018096557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0.0028802465491046</c:v>
                </c:pt>
                <c:pt idx="2">
                  <c:v>0.00299027746032388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0.00756064719139958</c:v>
                </c:pt>
                <c:pt idx="2">
                  <c:v>0.00756064719139958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0.00403234516874644</c:v>
                </c:pt>
                <c:pt idx="2">
                  <c:v>0.00418638844445343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0.00540046227957113</c:v>
                </c:pt>
                <c:pt idx="2">
                  <c:v>0.00560677023810727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0.0126010786523326</c:v>
                </c:pt>
                <c:pt idx="2">
                  <c:v>0.013082463888917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0.00180015409319038</c:v>
                </c:pt>
                <c:pt idx="2">
                  <c:v>0.00186892341270242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0.00201617258437322</c:v>
                </c:pt>
                <c:pt idx="2">
                  <c:v>0.00209319422222671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0.000720061637276151</c:v>
                </c:pt>
                <c:pt idx="2">
                  <c:v>0.00072006163727615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0.000633654240803013</c:v>
                </c:pt>
                <c:pt idx="2">
                  <c:v>0.000633654240803013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0.00100808629218661</c:v>
                </c:pt>
                <c:pt idx="2">
                  <c:v>0.00100808629218661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0.734462870021674</c:v>
                </c:pt>
                <c:pt idx="2">
                  <c:v>0.734462870021674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0.0535725858133456</c:v>
                </c:pt>
                <c:pt idx="2">
                  <c:v>0.0535725858133456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391448"/>
        <c:axId val="-2108313032"/>
      </c:barChart>
      <c:catAx>
        <c:axId val="212039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31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31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39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0.103929397296104</c:v>
                </c:pt>
                <c:pt idx="2">
                  <c:v>0.103260608470627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0.0259823493240259</c:v>
                </c:pt>
                <c:pt idx="2">
                  <c:v>0.0257315535144721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0.000121250963512121</c:v>
                </c:pt>
                <c:pt idx="2">
                  <c:v>0.000121250963512121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0.0212189186146211</c:v>
                </c:pt>
                <c:pt idx="2">
                  <c:v>0.0220381849258302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0.0121250963512121</c:v>
                </c:pt>
                <c:pt idx="2">
                  <c:v>0.0121250963512121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0.0155894095944155</c:v>
                </c:pt>
                <c:pt idx="2">
                  <c:v>0.0161913195373446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0.0168885270606168</c:v>
                </c:pt>
                <c:pt idx="2">
                  <c:v>0.0175405961654567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0.0181876445268181</c:v>
                </c:pt>
                <c:pt idx="2">
                  <c:v>0.0188898727935687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0.00259823493240259</c:v>
                </c:pt>
                <c:pt idx="2">
                  <c:v>0.0026985532562241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0.013095104059309</c:v>
                </c:pt>
                <c:pt idx="2">
                  <c:v>0.013095104059309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0.00802854594112399</c:v>
                </c:pt>
                <c:pt idx="2">
                  <c:v>0.008028545941124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0.00207858794592207</c:v>
                </c:pt>
                <c:pt idx="2">
                  <c:v>0.00207858794592207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0.0523977378034522</c:v>
                </c:pt>
                <c:pt idx="2">
                  <c:v>0.0523977378034522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0.571611685128569</c:v>
                </c:pt>
                <c:pt idx="2">
                  <c:v>0.571611685128569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0.103929397296104</c:v>
                </c:pt>
                <c:pt idx="2">
                  <c:v>0.103929397296103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0.0322181131617921</c:v>
                </c:pt>
                <c:pt idx="2">
                  <c:v>0.0322181131617921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529720"/>
        <c:axId val="-1982282088"/>
      </c:barChart>
      <c:catAx>
        <c:axId val="-201552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228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228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52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0.00582920431361119</c:v>
                </c:pt>
                <c:pt idx="2">
                  <c:v>0.00582920431361119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0.00699504517633343</c:v>
                </c:pt>
                <c:pt idx="2">
                  <c:v>0.00699504517633343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0.0195278344505975</c:v>
                </c:pt>
                <c:pt idx="2">
                  <c:v>0.0170470259819013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0.183619935878753</c:v>
                </c:pt>
                <c:pt idx="2">
                  <c:v>0.183619935878753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0.195861264937336</c:v>
                </c:pt>
                <c:pt idx="2">
                  <c:v>0.195861264937336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0.0582920431361119</c:v>
                </c:pt>
                <c:pt idx="2">
                  <c:v>0.0582920431361119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0.174876129408336</c:v>
                </c:pt>
                <c:pt idx="2">
                  <c:v>0.171913970042728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0.354998542698922</c:v>
                </c:pt>
                <c:pt idx="2">
                  <c:v>0.354998542698922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480376"/>
        <c:axId val="2120991704"/>
      </c:barChart>
      <c:catAx>
        <c:axId val="181548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99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99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8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3192.80850874292</c:v>
                </c:pt>
                <c:pt idx="1">
                  <c:v>3611.493383128834</c:v>
                </c:pt>
                <c:pt idx="2">
                  <c:v>3205.273460169416</c:v>
                </c:pt>
                <c:pt idx="3">
                  <c:v>5338.16558664545</c:v>
                </c:pt>
                <c:pt idx="4">
                  <c:v>3192.80850874292</c:v>
                </c:pt>
                <c:pt idx="5">
                  <c:v>3425.756590540674</c:v>
                </c:pt>
                <c:pt idx="6">
                  <c:v>3000.162576556184</c:v>
                </c:pt>
                <c:pt idx="7">
                  <c:v>4778.557292367837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274.2857142857143</c:v>
                </c:pt>
                <c:pt idx="1">
                  <c:v>1225.0</c:v>
                </c:pt>
                <c:pt idx="2">
                  <c:v>7074.285714285716</c:v>
                </c:pt>
                <c:pt idx="3">
                  <c:v>33296.00000000001</c:v>
                </c:pt>
                <c:pt idx="4">
                  <c:v>274.2857142857143</c:v>
                </c:pt>
                <c:pt idx="5">
                  <c:v>1320.040892816463</c:v>
                </c:pt>
                <c:pt idx="6">
                  <c:v>7284.37437391373</c:v>
                </c:pt>
                <c:pt idx="7">
                  <c:v>33886.30678377049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69.91636367107234</c:v>
                </c:pt>
                <c:pt idx="1">
                  <c:v>562.7004571385622</c:v>
                </c:pt>
                <c:pt idx="2">
                  <c:v>1766.040510155231</c:v>
                </c:pt>
                <c:pt idx="3">
                  <c:v>1675.936493907194</c:v>
                </c:pt>
                <c:pt idx="4">
                  <c:v>69.91636367107234</c:v>
                </c:pt>
                <c:pt idx="5">
                  <c:v>562.7004571385622</c:v>
                </c:pt>
                <c:pt idx="6">
                  <c:v>1766.040510155231</c:v>
                </c:pt>
                <c:pt idx="7">
                  <c:v>1675.936493907194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228.5714285714285</c:v>
                </c:pt>
                <c:pt idx="1">
                  <c:v>4223.0</c:v>
                </c:pt>
                <c:pt idx="2">
                  <c:v>26568.0</c:v>
                </c:pt>
                <c:pt idx="3">
                  <c:v>26691.55555555555</c:v>
                </c:pt>
                <c:pt idx="4">
                  <c:v>228.5714285714285</c:v>
                </c:pt>
                <c:pt idx="5">
                  <c:v>4223.0</c:v>
                </c:pt>
                <c:pt idx="6">
                  <c:v>27153.03492082615</c:v>
                </c:pt>
                <c:pt idx="7">
                  <c:v>26502.79466539638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831.2423553598855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732.375896584488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17165.71428571428</c:v>
                </c:pt>
                <c:pt idx="1">
                  <c:v>3150.0</c:v>
                </c:pt>
                <c:pt idx="2">
                  <c:v>0.0</c:v>
                </c:pt>
                <c:pt idx="3">
                  <c:v>0.0</c:v>
                </c:pt>
                <c:pt idx="4">
                  <c:v>17165.71428571428</c:v>
                </c:pt>
                <c:pt idx="5">
                  <c:v>3150.0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116571.4285714286</c:v>
                </c:pt>
                <c:pt idx="3">
                  <c:v>117333.3333333333</c:v>
                </c:pt>
                <c:pt idx="4">
                  <c:v>0.0</c:v>
                </c:pt>
                <c:pt idx="5">
                  <c:v>0.0</c:v>
                </c:pt>
                <c:pt idx="6">
                  <c:v>116571.4285714286</c:v>
                </c:pt>
                <c:pt idx="7">
                  <c:v>117333.3333333333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6857.142857142857</c:v>
                </c:pt>
                <c:pt idx="1">
                  <c:v>2640.0</c:v>
                </c:pt>
                <c:pt idx="2">
                  <c:v>0.0</c:v>
                </c:pt>
                <c:pt idx="3">
                  <c:v>0.0</c:v>
                </c:pt>
                <c:pt idx="4">
                  <c:v>6740.992356761154</c:v>
                </c:pt>
                <c:pt idx="5">
                  <c:v>2589.818408592908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21333.33333333333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21333.33333333333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1409.207168806142</c:v>
                </c:pt>
                <c:pt idx="1">
                  <c:v>1541.320340881717</c:v>
                </c:pt>
                <c:pt idx="2">
                  <c:v>1056.905376604606</c:v>
                </c:pt>
                <c:pt idx="3">
                  <c:v>822.0375151369159</c:v>
                </c:pt>
                <c:pt idx="4">
                  <c:v>1409.207168806142</c:v>
                </c:pt>
                <c:pt idx="5">
                  <c:v>1541.320340881717</c:v>
                </c:pt>
                <c:pt idx="6">
                  <c:v>1056.905376604606</c:v>
                </c:pt>
                <c:pt idx="7">
                  <c:v>822.0375151369159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13920.0</c:v>
                </c:pt>
                <c:pt idx="1">
                  <c:v>24840.0</c:v>
                </c:pt>
                <c:pt idx="2">
                  <c:v>8502.857142857143</c:v>
                </c:pt>
                <c:pt idx="3">
                  <c:v>6613.333333333333</c:v>
                </c:pt>
                <c:pt idx="4">
                  <c:v>13920.0</c:v>
                </c:pt>
                <c:pt idx="5">
                  <c:v>24840.0</c:v>
                </c:pt>
                <c:pt idx="6">
                  <c:v>8502.857142857143</c:v>
                </c:pt>
                <c:pt idx="7">
                  <c:v>6613.333333333333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80287544"/>
        <c:axId val="-21077806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19590.2512972318</c:v>
                </c:pt>
                <c:pt idx="5" formatCode="#,##0">
                  <c:v>19590.2512972318</c:v>
                </c:pt>
                <c:pt idx="6" formatCode="#,##0">
                  <c:v>19590.2512972318</c:v>
                </c:pt>
                <c:pt idx="7" formatCode="#,##0">
                  <c:v>19590.2512972318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33568.91796389847</c:v>
                </c:pt>
                <c:pt idx="1">
                  <c:v>33568.91796389846</c:v>
                </c:pt>
                <c:pt idx="2">
                  <c:v>33568.91796389847</c:v>
                </c:pt>
                <c:pt idx="3">
                  <c:v>33568.91796389847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33568.91796389847</c:v>
                </c:pt>
                <c:pt idx="5" formatCode="#,##0">
                  <c:v>33568.91796389846</c:v>
                </c:pt>
                <c:pt idx="6" formatCode="#,##0">
                  <c:v>33568.91796389847</c:v>
                </c:pt>
                <c:pt idx="7" formatCode="#,##0">
                  <c:v>33568.91796389847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61312.91796389846</c:v>
                </c:pt>
                <c:pt idx="1">
                  <c:v>61312.91796389846</c:v>
                </c:pt>
                <c:pt idx="2">
                  <c:v>61312.91796389846</c:v>
                </c:pt>
                <c:pt idx="3">
                  <c:v>61312.91796389847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61312.91796389846</c:v>
                </c:pt>
                <c:pt idx="5" formatCode="#,##0">
                  <c:v>61312.91796389846</c:v>
                </c:pt>
                <c:pt idx="6" formatCode="#,##0">
                  <c:v>61312.91796389846</c:v>
                </c:pt>
                <c:pt idx="7" formatCode="#,##0">
                  <c:v>61312.91796389847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287544"/>
        <c:axId val="-2107780664"/>
      </c:lineChart>
      <c:catAx>
        <c:axId val="-198028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78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78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028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3192.80850874292</c:v>
                </c:pt>
                <c:pt idx="1">
                  <c:v>3611.493383128834</c:v>
                </c:pt>
                <c:pt idx="2">
                  <c:v>3205.273460169416</c:v>
                </c:pt>
                <c:pt idx="3">
                  <c:v>5338.16558664545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274.2857142857143</c:v>
                </c:pt>
                <c:pt idx="1">
                  <c:v>1225.0</c:v>
                </c:pt>
                <c:pt idx="2">
                  <c:v>7074.285714285716</c:v>
                </c:pt>
                <c:pt idx="3">
                  <c:v>33296.00000000001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69.91636367107234</c:v>
                </c:pt>
                <c:pt idx="1">
                  <c:v>562.7004571385622</c:v>
                </c:pt>
                <c:pt idx="2">
                  <c:v>1766.040510155231</c:v>
                </c:pt>
                <c:pt idx="3">
                  <c:v>1675.936493907194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228.5714285714285</c:v>
                </c:pt>
                <c:pt idx="1">
                  <c:v>4223.0</c:v>
                </c:pt>
                <c:pt idx="2">
                  <c:v>26568.0</c:v>
                </c:pt>
                <c:pt idx="3">
                  <c:v>26691.55555555555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831.2423553598855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17165.71428571428</c:v>
                </c:pt>
                <c:pt idx="1">
                  <c:v>3150.0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116571.4285714286</c:v>
                </c:pt>
                <c:pt idx="3">
                  <c:v>117333.3333333333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6857.142857142857</c:v>
                </c:pt>
                <c:pt idx="1">
                  <c:v>2640.0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21333.33333333333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1409.207168806142</c:v>
                </c:pt>
                <c:pt idx="1">
                  <c:v>1541.320340881717</c:v>
                </c:pt>
                <c:pt idx="2">
                  <c:v>1056.905376604606</c:v>
                </c:pt>
                <c:pt idx="3">
                  <c:v>822.0375151369159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13920.0</c:v>
                </c:pt>
                <c:pt idx="1">
                  <c:v>24840.0</c:v>
                </c:pt>
                <c:pt idx="2">
                  <c:v>8502.857142857143</c:v>
                </c:pt>
                <c:pt idx="3">
                  <c:v>6613.333333333333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8614552"/>
        <c:axId val="-19827187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33568.91796389847</c:v>
                </c:pt>
                <c:pt idx="1">
                  <c:v>33568.91796389846</c:v>
                </c:pt>
                <c:pt idx="2">
                  <c:v>33568.91796389847</c:v>
                </c:pt>
                <c:pt idx="3">
                  <c:v>33568.91796389847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61312.91796389846</c:v>
                </c:pt>
                <c:pt idx="1">
                  <c:v>61312.91796389846</c:v>
                </c:pt>
                <c:pt idx="2">
                  <c:v>61312.91796389846</c:v>
                </c:pt>
                <c:pt idx="3">
                  <c:v>61312.91796389847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14552"/>
        <c:axId val="-1982718744"/>
      </c:lineChart>
      <c:catAx>
        <c:axId val="-210861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271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271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8614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3611.493383128834</c:v>
                </c:pt>
                <c:pt idx="6">
                  <c:v>3611.493383128834</c:v>
                </c:pt>
                <c:pt idx="7">
                  <c:v>3611.493383128834</c:v>
                </c:pt>
                <c:pt idx="8">
                  <c:v>3611.493383128834</c:v>
                </c:pt>
                <c:pt idx="9">
                  <c:v>3611.493383128834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1225.0</c:v>
                </c:pt>
                <c:pt idx="6">
                  <c:v>1225.0</c:v>
                </c:pt>
                <c:pt idx="7">
                  <c:v>1225.0</c:v>
                </c:pt>
                <c:pt idx="8">
                  <c:v>1225.0</c:v>
                </c:pt>
                <c:pt idx="9">
                  <c:v>1225.0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562.7004571385622</c:v>
                </c:pt>
                <c:pt idx="6">
                  <c:v>562.7004571385622</c:v>
                </c:pt>
                <c:pt idx="7">
                  <c:v>562.7004571385622</c:v>
                </c:pt>
                <c:pt idx="8">
                  <c:v>562.7004571385622</c:v>
                </c:pt>
                <c:pt idx="9">
                  <c:v>562.7004571385622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4223.0</c:v>
                </c:pt>
                <c:pt idx="6">
                  <c:v>4223.0</c:v>
                </c:pt>
                <c:pt idx="7">
                  <c:v>4223.0</c:v>
                </c:pt>
                <c:pt idx="8">
                  <c:v>4223.0</c:v>
                </c:pt>
                <c:pt idx="9">
                  <c:v>4223.0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831.2423553598855</c:v>
                </c:pt>
                <c:pt idx="9">
                  <c:v>831.2423553598855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17165.71428571428</c:v>
                </c:pt>
                <c:pt idx="9">
                  <c:v>17165.71428571428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6857.142857142857</c:v>
                </c:pt>
                <c:pt idx="9">
                  <c:v>6857.142857142857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1409.207168806142</c:v>
                </c:pt>
                <c:pt idx="9">
                  <c:v>1409.207168806142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9496248"/>
        <c:axId val="18189924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33568.91796389847</c:v>
                </c:pt>
                <c:pt idx="1">
                  <c:v>33568.91796389846</c:v>
                </c:pt>
                <c:pt idx="2">
                  <c:v>33568.91796389847</c:v>
                </c:pt>
                <c:pt idx="3">
                  <c:v>33568.91796389847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496248"/>
        <c:axId val="1818992424"/>
      </c:lineChart>
      <c:catAx>
        <c:axId val="-2009496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99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99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9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0.274711079074535</c:v>
                </c:pt>
                <c:pt idx="2">
                  <c:v>0.274711079074535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0.332208438297131</c:v>
                </c:pt>
                <c:pt idx="2">
                  <c:v>0.332208438297131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0.253815308428039</c:v>
                </c:pt>
                <c:pt idx="2">
                  <c:v>0.343258379614527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0.139265174200295</c:v>
                </c:pt>
                <c:pt idx="2">
                  <c:v>0.0508882017211932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-0.0783931298690914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955752"/>
        <c:axId val="-1985889496"/>
      </c:barChart>
      <c:catAx>
        <c:axId val="-201795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88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588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5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0.0728297787764424</c:v>
                </c:pt>
                <c:pt idx="2">
                  <c:v>0.0728297787764424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0.0333894790467442</c:v>
                </c:pt>
                <c:pt idx="2">
                  <c:v>0.00718463052648551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0.07668656436991</c:v>
                </c:pt>
                <c:pt idx="2">
                  <c:v>0.0766865643699101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0.174802163065158</c:v>
                </c:pt>
                <c:pt idx="2">
                  <c:v>0.174802163065158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0.554218875681041</c:v>
                </c:pt>
                <c:pt idx="2">
                  <c:v>0.585433431589114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0.0333894790467442</c:v>
                </c:pt>
                <c:pt idx="2">
                  <c:v>0.00718463052648551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660904"/>
        <c:axId val="-2006153480"/>
      </c:barChart>
      <c:catAx>
        <c:axId val="-200966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615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615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66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0.0563132968286835</c:v>
                </c:pt>
                <c:pt idx="2">
                  <c:v>0.0563132968286835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0.0290709077479599</c:v>
                </c:pt>
                <c:pt idx="2">
                  <c:v>0.00113082215612031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0.14030468634974</c:v>
                </c:pt>
                <c:pt idx="2">
                  <c:v>0.14030468634974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0.571051190311762</c:v>
                </c:pt>
                <c:pt idx="2">
                  <c:v>0.600947483218121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0.0290709077479599</c:v>
                </c:pt>
                <c:pt idx="2">
                  <c:v>0.00113082215612031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815624"/>
        <c:axId val="-2012879800"/>
      </c:barChart>
      <c:catAx>
        <c:axId val="-213481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87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87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815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0.294793972227805</c:v>
                </c:pt>
                <c:pt idx="2">
                  <c:v>0.294793972227805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0.356494705139415</c:v>
                </c:pt>
                <c:pt idx="2">
                  <c:v>0.356494705139415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0.189034262719378</c:v>
                </c:pt>
                <c:pt idx="2">
                  <c:v>0.259427985425718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0.159677059913401</c:v>
                </c:pt>
                <c:pt idx="2">
                  <c:v>0.0838403693727582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-0.167460442420037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881624"/>
        <c:axId val="-2134537096"/>
      </c:barChart>
      <c:catAx>
        <c:axId val="211788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53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53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881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0.0846149226116349</c:v>
                </c:pt>
                <c:pt idx="2" formatCode="0.0%">
                  <c:v>0.0846149226116349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0.0858906111012275</c:v>
                </c:pt>
                <c:pt idx="2" formatCode="0.0%">
                  <c:v>0.0858906111012275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0.152088992172211</c:v>
                </c:pt>
                <c:pt idx="2" formatCode="0.0%">
                  <c:v>0.146924468121979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0.0330527041451699</c:v>
                </c:pt>
                <c:pt idx="2" formatCode="0.0%">
                  <c:v>0.0305273514759793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0.0404006461483722</c:v>
                </c:pt>
                <c:pt idx="2" formatCode="0.0%">
                  <c:v>0.0404006461483722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0.000728090553282334</c:v>
                </c:pt>
                <c:pt idx="2" formatCode="0.0%">
                  <c:v>0.000728090553282334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0.0143849092688134</c:v>
                </c:pt>
                <c:pt idx="2" formatCode="0.0%">
                  <c:v>0.0139580890993727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0.0036065646682085</c:v>
                </c:pt>
                <c:pt idx="2" formatCode="0.0%">
                  <c:v>0.0023908795338386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0.0269542474648639</c:v>
                </c:pt>
                <c:pt idx="2" formatCode="0.0%">
                  <c:v>0.0166572108771079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0.00702499555239281</c:v>
                </c:pt>
                <c:pt idx="2" formatCode="0.0%">
                  <c:v>0.00692559991247577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0.00455103148905888</c:v>
                </c:pt>
                <c:pt idx="2" formatCode="0.0%">
                  <c:v>0.00447704932635584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0.038169529132742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0.00389358739640829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0.285640258989144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0.511646177121509</c:v>
                </c:pt>
                <c:pt idx="2" formatCode="0.0%">
                  <c:v>0.110094222726882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556664"/>
        <c:axId val="2118016024"/>
      </c:barChart>
      <c:catAx>
        <c:axId val="-200955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01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01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55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3192.80850874292</c:v>
                </c:pt>
                <c:pt idx="6">
                  <c:v>3192.80850874292</c:v>
                </c:pt>
                <c:pt idx="7">
                  <c:v>3192.80850874292</c:v>
                </c:pt>
                <c:pt idx="8">
                  <c:v>3192.80850874292</c:v>
                </c:pt>
                <c:pt idx="9">
                  <c:v>3192.80850874292</c:v>
                </c:pt>
                <c:pt idx="10">
                  <c:v>3192.80850874292</c:v>
                </c:pt>
                <c:pt idx="11">
                  <c:v>3192.80850874292</c:v>
                </c:pt>
                <c:pt idx="12">
                  <c:v>3192.80850874292</c:v>
                </c:pt>
                <c:pt idx="13">
                  <c:v>3192.80850874292</c:v>
                </c:pt>
                <c:pt idx="14">
                  <c:v>3192.80850874292</c:v>
                </c:pt>
                <c:pt idx="15">
                  <c:v>3611.493383128834</c:v>
                </c:pt>
                <c:pt idx="16">
                  <c:v>3611.493383128834</c:v>
                </c:pt>
                <c:pt idx="17">
                  <c:v>3611.493383128834</c:v>
                </c:pt>
                <c:pt idx="18">
                  <c:v>3611.493383128834</c:v>
                </c:pt>
                <c:pt idx="19">
                  <c:v>3611.493383128834</c:v>
                </c:pt>
                <c:pt idx="20">
                  <c:v>3611.493383128834</c:v>
                </c:pt>
                <c:pt idx="21">
                  <c:v>3611.493383128834</c:v>
                </c:pt>
                <c:pt idx="22">
                  <c:v>3611.493383128834</c:v>
                </c:pt>
                <c:pt idx="23">
                  <c:v>3611.493383128834</c:v>
                </c:pt>
                <c:pt idx="24">
                  <c:v>3611.493383128834</c:v>
                </c:pt>
                <c:pt idx="25">
                  <c:v>3611.493383128834</c:v>
                </c:pt>
                <c:pt idx="26">
                  <c:v>3611.493383128834</c:v>
                </c:pt>
                <c:pt idx="27">
                  <c:v>3611.493383128834</c:v>
                </c:pt>
                <c:pt idx="28">
                  <c:v>3611.493383128834</c:v>
                </c:pt>
                <c:pt idx="29">
                  <c:v>3611.493383128834</c:v>
                </c:pt>
                <c:pt idx="30">
                  <c:v>3611.493383128834</c:v>
                </c:pt>
                <c:pt idx="31">
                  <c:v>3611.493383128834</c:v>
                </c:pt>
                <c:pt idx="32">
                  <c:v>3611.493383128834</c:v>
                </c:pt>
                <c:pt idx="33">
                  <c:v>3611.493383128834</c:v>
                </c:pt>
                <c:pt idx="34">
                  <c:v>3611.493383128834</c:v>
                </c:pt>
                <c:pt idx="35">
                  <c:v>3611.493383128834</c:v>
                </c:pt>
                <c:pt idx="36">
                  <c:v>3611.493383128834</c:v>
                </c:pt>
                <c:pt idx="37">
                  <c:v>3611.493383128834</c:v>
                </c:pt>
                <c:pt idx="38">
                  <c:v>3611.493383128834</c:v>
                </c:pt>
                <c:pt idx="39">
                  <c:v>3611.493383128834</c:v>
                </c:pt>
                <c:pt idx="40">
                  <c:v>3611.493383128834</c:v>
                </c:pt>
                <c:pt idx="41">
                  <c:v>3611.493383128834</c:v>
                </c:pt>
                <c:pt idx="42">
                  <c:v>3611.493383128834</c:v>
                </c:pt>
                <c:pt idx="43">
                  <c:v>3611.493383128834</c:v>
                </c:pt>
                <c:pt idx="44">
                  <c:v>3611.493383128834</c:v>
                </c:pt>
                <c:pt idx="45">
                  <c:v>3611.493383128834</c:v>
                </c:pt>
                <c:pt idx="46">
                  <c:v>3611.493383128834</c:v>
                </c:pt>
                <c:pt idx="47">
                  <c:v>3611.493383128834</c:v>
                </c:pt>
                <c:pt idx="48">
                  <c:v>3611.493383128834</c:v>
                </c:pt>
                <c:pt idx="49">
                  <c:v>3611.493383128834</c:v>
                </c:pt>
                <c:pt idx="50">
                  <c:v>3611.493383128834</c:v>
                </c:pt>
                <c:pt idx="51">
                  <c:v>3611.493383128834</c:v>
                </c:pt>
                <c:pt idx="52">
                  <c:v>3611.493383128834</c:v>
                </c:pt>
                <c:pt idx="53">
                  <c:v>3611.493383128834</c:v>
                </c:pt>
                <c:pt idx="54">
                  <c:v>3611.493383128834</c:v>
                </c:pt>
                <c:pt idx="55">
                  <c:v>3611.493383128834</c:v>
                </c:pt>
                <c:pt idx="56">
                  <c:v>3611.493383128834</c:v>
                </c:pt>
                <c:pt idx="57">
                  <c:v>3611.493383128834</c:v>
                </c:pt>
                <c:pt idx="58">
                  <c:v>3611.493383128834</c:v>
                </c:pt>
                <c:pt idx="59">
                  <c:v>3611.493383128834</c:v>
                </c:pt>
                <c:pt idx="60">
                  <c:v>3611.493383128834</c:v>
                </c:pt>
                <c:pt idx="61">
                  <c:v>3611.493383128834</c:v>
                </c:pt>
                <c:pt idx="62">
                  <c:v>3611.493383128834</c:v>
                </c:pt>
                <c:pt idx="63">
                  <c:v>3611.493383128834</c:v>
                </c:pt>
                <c:pt idx="64">
                  <c:v>3611.493383128834</c:v>
                </c:pt>
                <c:pt idx="65">
                  <c:v>3611.493383128834</c:v>
                </c:pt>
                <c:pt idx="66">
                  <c:v>3611.493383128834</c:v>
                </c:pt>
                <c:pt idx="67">
                  <c:v>3611.493383128834</c:v>
                </c:pt>
                <c:pt idx="68">
                  <c:v>3611.493383128834</c:v>
                </c:pt>
                <c:pt idx="69">
                  <c:v>3611.493383128834</c:v>
                </c:pt>
                <c:pt idx="70">
                  <c:v>3205.273460169416</c:v>
                </c:pt>
                <c:pt idx="71">
                  <c:v>3205.273460169416</c:v>
                </c:pt>
                <c:pt idx="72">
                  <c:v>3205.273460169416</c:v>
                </c:pt>
                <c:pt idx="73">
                  <c:v>3205.273460169416</c:v>
                </c:pt>
                <c:pt idx="74">
                  <c:v>3205.273460169416</c:v>
                </c:pt>
                <c:pt idx="75">
                  <c:v>3205.273460169416</c:v>
                </c:pt>
                <c:pt idx="76">
                  <c:v>3205.273460169416</c:v>
                </c:pt>
                <c:pt idx="77">
                  <c:v>3205.273460169416</c:v>
                </c:pt>
                <c:pt idx="78">
                  <c:v>3205.273460169416</c:v>
                </c:pt>
                <c:pt idx="79">
                  <c:v>3205.273460169416</c:v>
                </c:pt>
                <c:pt idx="80">
                  <c:v>3205.273460169416</c:v>
                </c:pt>
                <c:pt idx="81">
                  <c:v>3205.273460169416</c:v>
                </c:pt>
                <c:pt idx="82">
                  <c:v>3205.273460169416</c:v>
                </c:pt>
                <c:pt idx="83">
                  <c:v>3205.273460169416</c:v>
                </c:pt>
                <c:pt idx="84">
                  <c:v>3205.273460169416</c:v>
                </c:pt>
                <c:pt idx="85">
                  <c:v>3205.273460169416</c:v>
                </c:pt>
                <c:pt idx="86">
                  <c:v>3205.273460169416</c:v>
                </c:pt>
                <c:pt idx="87">
                  <c:v>3205.273460169416</c:v>
                </c:pt>
                <c:pt idx="88">
                  <c:v>3205.273460169416</c:v>
                </c:pt>
                <c:pt idx="89">
                  <c:v>3205.273460169416</c:v>
                </c:pt>
                <c:pt idx="90">
                  <c:v>3205.273460169416</c:v>
                </c:pt>
                <c:pt idx="91">
                  <c:v>3205.273460169416</c:v>
                </c:pt>
                <c:pt idx="92">
                  <c:v>3205.273460169416</c:v>
                </c:pt>
                <c:pt idx="93">
                  <c:v>3205.273460169416</c:v>
                </c:pt>
                <c:pt idx="94">
                  <c:v>3205.273460169416</c:v>
                </c:pt>
                <c:pt idx="95">
                  <c:v>5338.16558664545</c:v>
                </c:pt>
                <c:pt idx="96">
                  <c:v>5338.16558664545</c:v>
                </c:pt>
                <c:pt idx="97">
                  <c:v>5338.16558664545</c:v>
                </c:pt>
                <c:pt idx="98">
                  <c:v>5338.16558664545</c:v>
                </c:pt>
                <c:pt idx="99">
                  <c:v>5338.16558664545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274.2857142857143</c:v>
                </c:pt>
                <c:pt idx="6">
                  <c:v>274.2857142857143</c:v>
                </c:pt>
                <c:pt idx="7">
                  <c:v>274.2857142857143</c:v>
                </c:pt>
                <c:pt idx="8">
                  <c:v>274.2857142857143</c:v>
                </c:pt>
                <c:pt idx="9">
                  <c:v>274.2857142857143</c:v>
                </c:pt>
                <c:pt idx="10">
                  <c:v>274.2857142857143</c:v>
                </c:pt>
                <c:pt idx="11">
                  <c:v>274.2857142857143</c:v>
                </c:pt>
                <c:pt idx="12">
                  <c:v>274.2857142857143</c:v>
                </c:pt>
                <c:pt idx="13">
                  <c:v>274.2857142857143</c:v>
                </c:pt>
                <c:pt idx="14">
                  <c:v>274.2857142857143</c:v>
                </c:pt>
                <c:pt idx="15">
                  <c:v>1225.0</c:v>
                </c:pt>
                <c:pt idx="16">
                  <c:v>1225.0</c:v>
                </c:pt>
                <c:pt idx="17">
                  <c:v>1225.0</c:v>
                </c:pt>
                <c:pt idx="18">
                  <c:v>1225.0</c:v>
                </c:pt>
                <c:pt idx="19">
                  <c:v>1225.0</c:v>
                </c:pt>
                <c:pt idx="20">
                  <c:v>1225.0</c:v>
                </c:pt>
                <c:pt idx="21">
                  <c:v>1225.0</c:v>
                </c:pt>
                <c:pt idx="22">
                  <c:v>1225.0</c:v>
                </c:pt>
                <c:pt idx="23">
                  <c:v>1225.0</c:v>
                </c:pt>
                <c:pt idx="24">
                  <c:v>1225.0</c:v>
                </c:pt>
                <c:pt idx="25">
                  <c:v>1225.0</c:v>
                </c:pt>
                <c:pt idx="26">
                  <c:v>1225.0</c:v>
                </c:pt>
                <c:pt idx="27">
                  <c:v>1225.0</c:v>
                </c:pt>
                <c:pt idx="28">
                  <c:v>1225.0</c:v>
                </c:pt>
                <c:pt idx="29">
                  <c:v>1225.0</c:v>
                </c:pt>
                <c:pt idx="30">
                  <c:v>1225.0</c:v>
                </c:pt>
                <c:pt idx="31">
                  <c:v>1225.0</c:v>
                </c:pt>
                <c:pt idx="32">
                  <c:v>1225.0</c:v>
                </c:pt>
                <c:pt idx="33">
                  <c:v>1225.0</c:v>
                </c:pt>
                <c:pt idx="34">
                  <c:v>1225.0</c:v>
                </c:pt>
                <c:pt idx="35">
                  <c:v>1225.0</c:v>
                </c:pt>
                <c:pt idx="36">
                  <c:v>1225.0</c:v>
                </c:pt>
                <c:pt idx="37">
                  <c:v>1225.0</c:v>
                </c:pt>
                <c:pt idx="38">
                  <c:v>1225.0</c:v>
                </c:pt>
                <c:pt idx="39">
                  <c:v>1225.0</c:v>
                </c:pt>
                <c:pt idx="40">
                  <c:v>1225.0</c:v>
                </c:pt>
                <c:pt idx="41">
                  <c:v>1225.0</c:v>
                </c:pt>
                <c:pt idx="42">
                  <c:v>1225.0</c:v>
                </c:pt>
                <c:pt idx="43">
                  <c:v>1225.0</c:v>
                </c:pt>
                <c:pt idx="44">
                  <c:v>1225.0</c:v>
                </c:pt>
                <c:pt idx="45">
                  <c:v>1225.0</c:v>
                </c:pt>
                <c:pt idx="46">
                  <c:v>1225.0</c:v>
                </c:pt>
                <c:pt idx="47">
                  <c:v>1225.0</c:v>
                </c:pt>
                <c:pt idx="48">
                  <c:v>1225.0</c:v>
                </c:pt>
                <c:pt idx="49">
                  <c:v>1225.0</c:v>
                </c:pt>
                <c:pt idx="50">
                  <c:v>1225.0</c:v>
                </c:pt>
                <c:pt idx="51">
                  <c:v>1225.0</c:v>
                </c:pt>
                <c:pt idx="52">
                  <c:v>1225.0</c:v>
                </c:pt>
                <c:pt idx="53">
                  <c:v>1225.0</c:v>
                </c:pt>
                <c:pt idx="54">
                  <c:v>1225.0</c:v>
                </c:pt>
                <c:pt idx="55">
                  <c:v>1225.0</c:v>
                </c:pt>
                <c:pt idx="56">
                  <c:v>1225.0</c:v>
                </c:pt>
                <c:pt idx="57">
                  <c:v>1225.0</c:v>
                </c:pt>
                <c:pt idx="58">
                  <c:v>1225.0</c:v>
                </c:pt>
                <c:pt idx="59">
                  <c:v>1225.0</c:v>
                </c:pt>
                <c:pt idx="60">
                  <c:v>1225.0</c:v>
                </c:pt>
                <c:pt idx="61">
                  <c:v>1225.0</c:v>
                </c:pt>
                <c:pt idx="62">
                  <c:v>1225.0</c:v>
                </c:pt>
                <c:pt idx="63">
                  <c:v>1225.0</c:v>
                </c:pt>
                <c:pt idx="64">
                  <c:v>1225.0</c:v>
                </c:pt>
                <c:pt idx="65">
                  <c:v>1225.0</c:v>
                </c:pt>
                <c:pt idx="66">
                  <c:v>1225.0</c:v>
                </c:pt>
                <c:pt idx="67">
                  <c:v>1225.0</c:v>
                </c:pt>
                <c:pt idx="68">
                  <c:v>1225.0</c:v>
                </c:pt>
                <c:pt idx="69">
                  <c:v>1225.0</c:v>
                </c:pt>
                <c:pt idx="70">
                  <c:v>7074.285714285716</c:v>
                </c:pt>
                <c:pt idx="71">
                  <c:v>7074.285714285716</c:v>
                </c:pt>
                <c:pt idx="72">
                  <c:v>7074.285714285716</c:v>
                </c:pt>
                <c:pt idx="73">
                  <c:v>7074.285714285716</c:v>
                </c:pt>
                <c:pt idx="74">
                  <c:v>7074.285714285716</c:v>
                </c:pt>
                <c:pt idx="75">
                  <c:v>7074.285714285716</c:v>
                </c:pt>
                <c:pt idx="76">
                  <c:v>7074.285714285716</c:v>
                </c:pt>
                <c:pt idx="77">
                  <c:v>7074.285714285716</c:v>
                </c:pt>
                <c:pt idx="78">
                  <c:v>7074.285714285716</c:v>
                </c:pt>
                <c:pt idx="79">
                  <c:v>7074.285714285716</c:v>
                </c:pt>
                <c:pt idx="80">
                  <c:v>7074.285714285716</c:v>
                </c:pt>
                <c:pt idx="81">
                  <c:v>7074.285714285716</c:v>
                </c:pt>
                <c:pt idx="82">
                  <c:v>7074.285714285716</c:v>
                </c:pt>
                <c:pt idx="83">
                  <c:v>7074.285714285716</c:v>
                </c:pt>
                <c:pt idx="84">
                  <c:v>7074.285714285716</c:v>
                </c:pt>
                <c:pt idx="85">
                  <c:v>7074.285714285716</c:v>
                </c:pt>
                <c:pt idx="86">
                  <c:v>7074.285714285716</c:v>
                </c:pt>
                <c:pt idx="87">
                  <c:v>7074.285714285716</c:v>
                </c:pt>
                <c:pt idx="88">
                  <c:v>7074.285714285716</c:v>
                </c:pt>
                <c:pt idx="89">
                  <c:v>7074.285714285716</c:v>
                </c:pt>
                <c:pt idx="90">
                  <c:v>7074.285714285716</c:v>
                </c:pt>
                <c:pt idx="91">
                  <c:v>7074.285714285716</c:v>
                </c:pt>
                <c:pt idx="92">
                  <c:v>7074.285714285716</c:v>
                </c:pt>
                <c:pt idx="93">
                  <c:v>7074.285714285716</c:v>
                </c:pt>
                <c:pt idx="94">
                  <c:v>7074.285714285716</c:v>
                </c:pt>
                <c:pt idx="95">
                  <c:v>33296.00000000001</c:v>
                </c:pt>
                <c:pt idx="96">
                  <c:v>33296.00000000001</c:v>
                </c:pt>
                <c:pt idx="97">
                  <c:v>33296.00000000001</c:v>
                </c:pt>
                <c:pt idx="98">
                  <c:v>33296.00000000001</c:v>
                </c:pt>
                <c:pt idx="99">
                  <c:v>33296.00000000001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69.91636367107234</c:v>
                </c:pt>
                <c:pt idx="6">
                  <c:v>69.91636367107234</c:v>
                </c:pt>
                <c:pt idx="7">
                  <c:v>69.91636367107234</c:v>
                </c:pt>
                <c:pt idx="8">
                  <c:v>69.91636367107234</c:v>
                </c:pt>
                <c:pt idx="9">
                  <c:v>69.91636367107234</c:v>
                </c:pt>
                <c:pt idx="10">
                  <c:v>69.91636367107234</c:v>
                </c:pt>
                <c:pt idx="11">
                  <c:v>69.91636367107234</c:v>
                </c:pt>
                <c:pt idx="12">
                  <c:v>69.91636367107234</c:v>
                </c:pt>
                <c:pt idx="13">
                  <c:v>69.91636367107234</c:v>
                </c:pt>
                <c:pt idx="14">
                  <c:v>69.91636367107234</c:v>
                </c:pt>
                <c:pt idx="15">
                  <c:v>562.7004571385622</c:v>
                </c:pt>
                <c:pt idx="16">
                  <c:v>562.7004571385622</c:v>
                </c:pt>
                <c:pt idx="17">
                  <c:v>562.7004571385622</c:v>
                </c:pt>
                <c:pt idx="18">
                  <c:v>562.7004571385622</c:v>
                </c:pt>
                <c:pt idx="19">
                  <c:v>562.7004571385622</c:v>
                </c:pt>
                <c:pt idx="20">
                  <c:v>562.7004571385622</c:v>
                </c:pt>
                <c:pt idx="21">
                  <c:v>562.7004571385622</c:v>
                </c:pt>
                <c:pt idx="22">
                  <c:v>562.7004571385622</c:v>
                </c:pt>
                <c:pt idx="23">
                  <c:v>562.7004571385622</c:v>
                </c:pt>
                <c:pt idx="24">
                  <c:v>562.7004571385622</c:v>
                </c:pt>
                <c:pt idx="25">
                  <c:v>562.7004571385622</c:v>
                </c:pt>
                <c:pt idx="26">
                  <c:v>562.7004571385622</c:v>
                </c:pt>
                <c:pt idx="27">
                  <c:v>562.7004571385622</c:v>
                </c:pt>
                <c:pt idx="28">
                  <c:v>562.7004571385622</c:v>
                </c:pt>
                <c:pt idx="29">
                  <c:v>562.7004571385622</c:v>
                </c:pt>
                <c:pt idx="30">
                  <c:v>562.7004571385622</c:v>
                </c:pt>
                <c:pt idx="31">
                  <c:v>562.7004571385622</c:v>
                </c:pt>
                <c:pt idx="32">
                  <c:v>562.7004571385622</c:v>
                </c:pt>
                <c:pt idx="33">
                  <c:v>562.7004571385622</c:v>
                </c:pt>
                <c:pt idx="34">
                  <c:v>562.7004571385622</c:v>
                </c:pt>
                <c:pt idx="35">
                  <c:v>562.7004571385622</c:v>
                </c:pt>
                <c:pt idx="36">
                  <c:v>562.7004571385622</c:v>
                </c:pt>
                <c:pt idx="37">
                  <c:v>562.7004571385622</c:v>
                </c:pt>
                <c:pt idx="38">
                  <c:v>562.7004571385622</c:v>
                </c:pt>
                <c:pt idx="39">
                  <c:v>562.7004571385622</c:v>
                </c:pt>
                <c:pt idx="40">
                  <c:v>562.7004571385622</c:v>
                </c:pt>
                <c:pt idx="41">
                  <c:v>562.7004571385622</c:v>
                </c:pt>
                <c:pt idx="42">
                  <c:v>562.7004571385622</c:v>
                </c:pt>
                <c:pt idx="43">
                  <c:v>562.7004571385622</c:v>
                </c:pt>
                <c:pt idx="44">
                  <c:v>562.7004571385622</c:v>
                </c:pt>
                <c:pt idx="45">
                  <c:v>562.7004571385622</c:v>
                </c:pt>
                <c:pt idx="46">
                  <c:v>562.7004571385622</c:v>
                </c:pt>
                <c:pt idx="47">
                  <c:v>562.7004571385622</c:v>
                </c:pt>
                <c:pt idx="48">
                  <c:v>562.7004571385622</c:v>
                </c:pt>
                <c:pt idx="49">
                  <c:v>562.7004571385622</c:v>
                </c:pt>
                <c:pt idx="50">
                  <c:v>562.7004571385622</c:v>
                </c:pt>
                <c:pt idx="51">
                  <c:v>562.7004571385622</c:v>
                </c:pt>
                <c:pt idx="52">
                  <c:v>562.7004571385622</c:v>
                </c:pt>
                <c:pt idx="53">
                  <c:v>562.7004571385622</c:v>
                </c:pt>
                <c:pt idx="54">
                  <c:v>562.7004571385622</c:v>
                </c:pt>
                <c:pt idx="55">
                  <c:v>562.7004571385622</c:v>
                </c:pt>
                <c:pt idx="56">
                  <c:v>562.7004571385622</c:v>
                </c:pt>
                <c:pt idx="57">
                  <c:v>562.7004571385622</c:v>
                </c:pt>
                <c:pt idx="58">
                  <c:v>562.7004571385622</c:v>
                </c:pt>
                <c:pt idx="59">
                  <c:v>562.7004571385622</c:v>
                </c:pt>
                <c:pt idx="60">
                  <c:v>562.7004571385622</c:v>
                </c:pt>
                <c:pt idx="61">
                  <c:v>562.7004571385622</c:v>
                </c:pt>
                <c:pt idx="62">
                  <c:v>562.7004571385622</c:v>
                </c:pt>
                <c:pt idx="63">
                  <c:v>562.7004571385622</c:v>
                </c:pt>
                <c:pt idx="64">
                  <c:v>562.7004571385622</c:v>
                </c:pt>
                <c:pt idx="65">
                  <c:v>562.7004571385622</c:v>
                </c:pt>
                <c:pt idx="66">
                  <c:v>562.7004571385622</c:v>
                </c:pt>
                <c:pt idx="67">
                  <c:v>562.7004571385622</c:v>
                </c:pt>
                <c:pt idx="68">
                  <c:v>562.7004571385622</c:v>
                </c:pt>
                <c:pt idx="69">
                  <c:v>562.7004571385622</c:v>
                </c:pt>
                <c:pt idx="70">
                  <c:v>1766.040510155231</c:v>
                </c:pt>
                <c:pt idx="71">
                  <c:v>1766.040510155231</c:v>
                </c:pt>
                <c:pt idx="72">
                  <c:v>1766.040510155231</c:v>
                </c:pt>
                <c:pt idx="73">
                  <c:v>1766.040510155231</c:v>
                </c:pt>
                <c:pt idx="74">
                  <c:v>1766.040510155231</c:v>
                </c:pt>
                <c:pt idx="75">
                  <c:v>1766.040510155231</c:v>
                </c:pt>
                <c:pt idx="76">
                  <c:v>1766.040510155231</c:v>
                </c:pt>
                <c:pt idx="77">
                  <c:v>1766.040510155231</c:v>
                </c:pt>
                <c:pt idx="78">
                  <c:v>1766.040510155231</c:v>
                </c:pt>
                <c:pt idx="79">
                  <c:v>1766.040510155231</c:v>
                </c:pt>
                <c:pt idx="80">
                  <c:v>1766.040510155231</c:v>
                </c:pt>
                <c:pt idx="81">
                  <c:v>1766.040510155231</c:v>
                </c:pt>
                <c:pt idx="82">
                  <c:v>1766.040510155231</c:v>
                </c:pt>
                <c:pt idx="83">
                  <c:v>1766.040510155231</c:v>
                </c:pt>
                <c:pt idx="84">
                  <c:v>1766.040510155231</c:v>
                </c:pt>
                <c:pt idx="85">
                  <c:v>1766.040510155231</c:v>
                </c:pt>
                <c:pt idx="86">
                  <c:v>1766.040510155231</c:v>
                </c:pt>
                <c:pt idx="87">
                  <c:v>1766.040510155231</c:v>
                </c:pt>
                <c:pt idx="88">
                  <c:v>1766.040510155231</c:v>
                </c:pt>
                <c:pt idx="89">
                  <c:v>1766.040510155231</c:v>
                </c:pt>
                <c:pt idx="90">
                  <c:v>1766.040510155231</c:v>
                </c:pt>
                <c:pt idx="91">
                  <c:v>1766.040510155231</c:v>
                </c:pt>
                <c:pt idx="92">
                  <c:v>1766.040510155231</c:v>
                </c:pt>
                <c:pt idx="93">
                  <c:v>1766.040510155231</c:v>
                </c:pt>
                <c:pt idx="94">
                  <c:v>1766.040510155231</c:v>
                </c:pt>
                <c:pt idx="95">
                  <c:v>1675.936493907194</c:v>
                </c:pt>
                <c:pt idx="96">
                  <c:v>1675.936493907194</c:v>
                </c:pt>
                <c:pt idx="97">
                  <c:v>1675.936493907194</c:v>
                </c:pt>
                <c:pt idx="98">
                  <c:v>1675.936493907194</c:v>
                </c:pt>
                <c:pt idx="99">
                  <c:v>1675.936493907194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228.5714285714285</c:v>
                </c:pt>
                <c:pt idx="6">
                  <c:v>228.5714285714285</c:v>
                </c:pt>
                <c:pt idx="7">
                  <c:v>228.5714285714285</c:v>
                </c:pt>
                <c:pt idx="8">
                  <c:v>228.5714285714285</c:v>
                </c:pt>
                <c:pt idx="9">
                  <c:v>228.5714285714285</c:v>
                </c:pt>
                <c:pt idx="10">
                  <c:v>228.5714285714285</c:v>
                </c:pt>
                <c:pt idx="11">
                  <c:v>228.5714285714285</c:v>
                </c:pt>
                <c:pt idx="12">
                  <c:v>228.5714285714285</c:v>
                </c:pt>
                <c:pt idx="13">
                  <c:v>228.5714285714285</c:v>
                </c:pt>
                <c:pt idx="14">
                  <c:v>228.5714285714285</c:v>
                </c:pt>
                <c:pt idx="15">
                  <c:v>4223.0</c:v>
                </c:pt>
                <c:pt idx="16">
                  <c:v>4223.0</c:v>
                </c:pt>
                <c:pt idx="17">
                  <c:v>4223.0</c:v>
                </c:pt>
                <c:pt idx="18">
                  <c:v>4223.0</c:v>
                </c:pt>
                <c:pt idx="19">
                  <c:v>4223.0</c:v>
                </c:pt>
                <c:pt idx="20">
                  <c:v>4223.0</c:v>
                </c:pt>
                <c:pt idx="21">
                  <c:v>4223.0</c:v>
                </c:pt>
                <c:pt idx="22">
                  <c:v>4223.0</c:v>
                </c:pt>
                <c:pt idx="23">
                  <c:v>4223.0</c:v>
                </c:pt>
                <c:pt idx="24">
                  <c:v>4223.0</c:v>
                </c:pt>
                <c:pt idx="25">
                  <c:v>4223.0</c:v>
                </c:pt>
                <c:pt idx="26">
                  <c:v>4223.0</c:v>
                </c:pt>
                <c:pt idx="27">
                  <c:v>4223.0</c:v>
                </c:pt>
                <c:pt idx="28">
                  <c:v>4223.0</c:v>
                </c:pt>
                <c:pt idx="29">
                  <c:v>4223.0</c:v>
                </c:pt>
                <c:pt idx="30">
                  <c:v>4223.0</c:v>
                </c:pt>
                <c:pt idx="31">
                  <c:v>4223.0</c:v>
                </c:pt>
                <c:pt idx="32">
                  <c:v>4223.0</c:v>
                </c:pt>
                <c:pt idx="33">
                  <c:v>4223.0</c:v>
                </c:pt>
                <c:pt idx="34">
                  <c:v>4223.0</c:v>
                </c:pt>
                <c:pt idx="35">
                  <c:v>4223.0</c:v>
                </c:pt>
                <c:pt idx="36">
                  <c:v>4223.0</c:v>
                </c:pt>
                <c:pt idx="37">
                  <c:v>4223.0</c:v>
                </c:pt>
                <c:pt idx="38">
                  <c:v>4223.0</c:v>
                </c:pt>
                <c:pt idx="39">
                  <c:v>4223.0</c:v>
                </c:pt>
                <c:pt idx="40">
                  <c:v>4223.0</c:v>
                </c:pt>
                <c:pt idx="41">
                  <c:v>4223.0</c:v>
                </c:pt>
                <c:pt idx="42">
                  <c:v>4223.0</c:v>
                </c:pt>
                <c:pt idx="43">
                  <c:v>4223.0</c:v>
                </c:pt>
                <c:pt idx="44">
                  <c:v>4223.0</c:v>
                </c:pt>
                <c:pt idx="45">
                  <c:v>4223.0</c:v>
                </c:pt>
                <c:pt idx="46">
                  <c:v>4223.0</c:v>
                </c:pt>
                <c:pt idx="47">
                  <c:v>4223.0</c:v>
                </c:pt>
                <c:pt idx="48">
                  <c:v>4223.0</c:v>
                </c:pt>
                <c:pt idx="49">
                  <c:v>4223.0</c:v>
                </c:pt>
                <c:pt idx="50">
                  <c:v>4223.0</c:v>
                </c:pt>
                <c:pt idx="51">
                  <c:v>4223.0</c:v>
                </c:pt>
                <c:pt idx="52">
                  <c:v>4223.0</c:v>
                </c:pt>
                <c:pt idx="53">
                  <c:v>4223.0</c:v>
                </c:pt>
                <c:pt idx="54">
                  <c:v>4223.0</c:v>
                </c:pt>
                <c:pt idx="55">
                  <c:v>4223.0</c:v>
                </c:pt>
                <c:pt idx="56">
                  <c:v>4223.0</c:v>
                </c:pt>
                <c:pt idx="57">
                  <c:v>4223.0</c:v>
                </c:pt>
                <c:pt idx="58">
                  <c:v>4223.0</c:v>
                </c:pt>
                <c:pt idx="59">
                  <c:v>4223.0</c:v>
                </c:pt>
                <c:pt idx="60">
                  <c:v>4223.0</c:v>
                </c:pt>
                <c:pt idx="61">
                  <c:v>4223.0</c:v>
                </c:pt>
                <c:pt idx="62">
                  <c:v>4223.0</c:v>
                </c:pt>
                <c:pt idx="63">
                  <c:v>4223.0</c:v>
                </c:pt>
                <c:pt idx="64">
                  <c:v>4223.0</c:v>
                </c:pt>
                <c:pt idx="65">
                  <c:v>4223.0</c:v>
                </c:pt>
                <c:pt idx="66">
                  <c:v>4223.0</c:v>
                </c:pt>
                <c:pt idx="67">
                  <c:v>4223.0</c:v>
                </c:pt>
                <c:pt idx="68">
                  <c:v>4223.0</c:v>
                </c:pt>
                <c:pt idx="69">
                  <c:v>4223.0</c:v>
                </c:pt>
                <c:pt idx="70">
                  <c:v>26568.0</c:v>
                </c:pt>
                <c:pt idx="71">
                  <c:v>26568.0</c:v>
                </c:pt>
                <c:pt idx="72">
                  <c:v>26568.0</c:v>
                </c:pt>
                <c:pt idx="73">
                  <c:v>26568.0</c:v>
                </c:pt>
                <c:pt idx="74">
                  <c:v>26568.0</c:v>
                </c:pt>
                <c:pt idx="75">
                  <c:v>26568.0</c:v>
                </c:pt>
                <c:pt idx="76">
                  <c:v>26568.0</c:v>
                </c:pt>
                <c:pt idx="77">
                  <c:v>26568.0</c:v>
                </c:pt>
                <c:pt idx="78">
                  <c:v>26568.0</c:v>
                </c:pt>
                <c:pt idx="79">
                  <c:v>26568.0</c:v>
                </c:pt>
                <c:pt idx="80">
                  <c:v>26568.0</c:v>
                </c:pt>
                <c:pt idx="81">
                  <c:v>26568.0</c:v>
                </c:pt>
                <c:pt idx="82">
                  <c:v>26568.0</c:v>
                </c:pt>
                <c:pt idx="83">
                  <c:v>26568.0</c:v>
                </c:pt>
                <c:pt idx="84">
                  <c:v>26568.0</c:v>
                </c:pt>
                <c:pt idx="85">
                  <c:v>26568.0</c:v>
                </c:pt>
                <c:pt idx="86">
                  <c:v>26568.0</c:v>
                </c:pt>
                <c:pt idx="87">
                  <c:v>26568.0</c:v>
                </c:pt>
                <c:pt idx="88">
                  <c:v>26568.0</c:v>
                </c:pt>
                <c:pt idx="89">
                  <c:v>26568.0</c:v>
                </c:pt>
                <c:pt idx="90">
                  <c:v>26568.0</c:v>
                </c:pt>
                <c:pt idx="91">
                  <c:v>26568.0</c:v>
                </c:pt>
                <c:pt idx="92">
                  <c:v>26568.0</c:v>
                </c:pt>
                <c:pt idx="93">
                  <c:v>26568.0</c:v>
                </c:pt>
                <c:pt idx="94">
                  <c:v>26568.0</c:v>
                </c:pt>
                <c:pt idx="95">
                  <c:v>26691.55555555555</c:v>
                </c:pt>
                <c:pt idx="96">
                  <c:v>26691.55555555555</c:v>
                </c:pt>
                <c:pt idx="97">
                  <c:v>26691.55555555555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831.2423553598855</c:v>
                </c:pt>
                <c:pt idx="9">
                  <c:v>831.2423553598855</c:v>
                </c:pt>
                <c:pt idx="10">
                  <c:v>831.2423553598855</c:v>
                </c:pt>
                <c:pt idx="11">
                  <c:v>831.2423553598855</c:v>
                </c:pt>
                <c:pt idx="12">
                  <c:v>831.2423553598855</c:v>
                </c:pt>
                <c:pt idx="13">
                  <c:v>831.2423553598855</c:v>
                </c:pt>
                <c:pt idx="14">
                  <c:v>831.2423553598855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17165.71428571428</c:v>
                </c:pt>
                <c:pt idx="9">
                  <c:v>17165.71428571428</c:v>
                </c:pt>
                <c:pt idx="10">
                  <c:v>17165.71428571428</c:v>
                </c:pt>
                <c:pt idx="11">
                  <c:v>17165.71428571428</c:v>
                </c:pt>
                <c:pt idx="12">
                  <c:v>17165.71428571428</c:v>
                </c:pt>
                <c:pt idx="13">
                  <c:v>17165.71428571428</c:v>
                </c:pt>
                <c:pt idx="14">
                  <c:v>17165.71428571428</c:v>
                </c:pt>
                <c:pt idx="15">
                  <c:v>3150.0</c:v>
                </c:pt>
                <c:pt idx="16">
                  <c:v>3150.0</c:v>
                </c:pt>
                <c:pt idx="17">
                  <c:v>3150.0</c:v>
                </c:pt>
                <c:pt idx="18">
                  <c:v>3150.0</c:v>
                </c:pt>
                <c:pt idx="19">
                  <c:v>3150.0</c:v>
                </c:pt>
                <c:pt idx="20">
                  <c:v>3150.0</c:v>
                </c:pt>
                <c:pt idx="21">
                  <c:v>3150.0</c:v>
                </c:pt>
                <c:pt idx="22">
                  <c:v>3150.0</c:v>
                </c:pt>
                <c:pt idx="23">
                  <c:v>3150.0</c:v>
                </c:pt>
                <c:pt idx="24">
                  <c:v>3150.0</c:v>
                </c:pt>
                <c:pt idx="25">
                  <c:v>3150.0</c:v>
                </c:pt>
                <c:pt idx="26">
                  <c:v>3150.0</c:v>
                </c:pt>
                <c:pt idx="27">
                  <c:v>3150.0</c:v>
                </c:pt>
                <c:pt idx="28">
                  <c:v>3150.0</c:v>
                </c:pt>
                <c:pt idx="29">
                  <c:v>3150.0</c:v>
                </c:pt>
                <c:pt idx="30">
                  <c:v>3150.0</c:v>
                </c:pt>
                <c:pt idx="31">
                  <c:v>3150.0</c:v>
                </c:pt>
                <c:pt idx="32">
                  <c:v>3150.0</c:v>
                </c:pt>
                <c:pt idx="33">
                  <c:v>3150.0</c:v>
                </c:pt>
                <c:pt idx="34">
                  <c:v>3150.0</c:v>
                </c:pt>
                <c:pt idx="35">
                  <c:v>3150.0</c:v>
                </c:pt>
                <c:pt idx="36">
                  <c:v>3150.0</c:v>
                </c:pt>
                <c:pt idx="37">
                  <c:v>3150.0</c:v>
                </c:pt>
                <c:pt idx="38">
                  <c:v>3150.0</c:v>
                </c:pt>
                <c:pt idx="39">
                  <c:v>3150.0</c:v>
                </c:pt>
                <c:pt idx="40">
                  <c:v>3150.0</c:v>
                </c:pt>
                <c:pt idx="41">
                  <c:v>3150.0</c:v>
                </c:pt>
                <c:pt idx="42">
                  <c:v>3150.0</c:v>
                </c:pt>
                <c:pt idx="43">
                  <c:v>3150.0</c:v>
                </c:pt>
                <c:pt idx="44">
                  <c:v>3150.0</c:v>
                </c:pt>
                <c:pt idx="45">
                  <c:v>3150.0</c:v>
                </c:pt>
                <c:pt idx="46">
                  <c:v>3150.0</c:v>
                </c:pt>
                <c:pt idx="47">
                  <c:v>3150.0</c:v>
                </c:pt>
                <c:pt idx="48">
                  <c:v>3150.0</c:v>
                </c:pt>
                <c:pt idx="49">
                  <c:v>3150.0</c:v>
                </c:pt>
                <c:pt idx="50">
                  <c:v>3150.0</c:v>
                </c:pt>
                <c:pt idx="51">
                  <c:v>3150.0</c:v>
                </c:pt>
                <c:pt idx="52">
                  <c:v>3150.0</c:v>
                </c:pt>
                <c:pt idx="53">
                  <c:v>3150.0</c:v>
                </c:pt>
                <c:pt idx="54">
                  <c:v>3150.0</c:v>
                </c:pt>
                <c:pt idx="55">
                  <c:v>3150.0</c:v>
                </c:pt>
                <c:pt idx="56">
                  <c:v>3150.0</c:v>
                </c:pt>
                <c:pt idx="57">
                  <c:v>3150.0</c:v>
                </c:pt>
                <c:pt idx="58">
                  <c:v>3150.0</c:v>
                </c:pt>
                <c:pt idx="59">
                  <c:v>3150.0</c:v>
                </c:pt>
                <c:pt idx="60">
                  <c:v>3150.0</c:v>
                </c:pt>
                <c:pt idx="61">
                  <c:v>3150.0</c:v>
                </c:pt>
                <c:pt idx="62">
                  <c:v>3150.0</c:v>
                </c:pt>
                <c:pt idx="63">
                  <c:v>3150.0</c:v>
                </c:pt>
                <c:pt idx="64">
                  <c:v>3150.0</c:v>
                </c:pt>
                <c:pt idx="65">
                  <c:v>3150.0</c:v>
                </c:pt>
                <c:pt idx="66">
                  <c:v>3150.0</c:v>
                </c:pt>
                <c:pt idx="67">
                  <c:v>3150.0</c:v>
                </c:pt>
                <c:pt idx="68">
                  <c:v>3150.0</c:v>
                </c:pt>
                <c:pt idx="69">
                  <c:v>3150.0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116571.4285714286</c:v>
                </c:pt>
                <c:pt idx="71">
                  <c:v>116571.4285714286</c:v>
                </c:pt>
                <c:pt idx="72">
                  <c:v>116571.4285714286</c:v>
                </c:pt>
                <c:pt idx="73">
                  <c:v>116571.4285714286</c:v>
                </c:pt>
                <c:pt idx="74">
                  <c:v>116571.4285714286</c:v>
                </c:pt>
                <c:pt idx="75">
                  <c:v>116571.4285714286</c:v>
                </c:pt>
                <c:pt idx="76">
                  <c:v>116571.4285714286</c:v>
                </c:pt>
                <c:pt idx="77">
                  <c:v>116571.4285714286</c:v>
                </c:pt>
                <c:pt idx="78">
                  <c:v>116571.4285714286</c:v>
                </c:pt>
                <c:pt idx="79">
                  <c:v>116571.4285714286</c:v>
                </c:pt>
                <c:pt idx="80">
                  <c:v>116571.4285714286</c:v>
                </c:pt>
                <c:pt idx="81">
                  <c:v>116571.4285714286</c:v>
                </c:pt>
                <c:pt idx="82">
                  <c:v>116571.4285714286</c:v>
                </c:pt>
                <c:pt idx="83">
                  <c:v>116571.4285714286</c:v>
                </c:pt>
                <c:pt idx="84">
                  <c:v>116571.4285714286</c:v>
                </c:pt>
                <c:pt idx="85">
                  <c:v>116571.4285714286</c:v>
                </c:pt>
                <c:pt idx="86">
                  <c:v>116571.4285714286</c:v>
                </c:pt>
                <c:pt idx="87">
                  <c:v>116571.4285714286</c:v>
                </c:pt>
                <c:pt idx="88">
                  <c:v>116571.4285714286</c:v>
                </c:pt>
                <c:pt idx="89">
                  <c:v>116571.4285714286</c:v>
                </c:pt>
                <c:pt idx="90">
                  <c:v>116571.4285714286</c:v>
                </c:pt>
                <c:pt idx="91">
                  <c:v>116571.4285714286</c:v>
                </c:pt>
                <c:pt idx="92">
                  <c:v>116571.4285714286</c:v>
                </c:pt>
                <c:pt idx="93">
                  <c:v>116571.4285714286</c:v>
                </c:pt>
                <c:pt idx="94">
                  <c:v>116571.4285714286</c:v>
                </c:pt>
                <c:pt idx="95">
                  <c:v>117333.3333333333</c:v>
                </c:pt>
                <c:pt idx="96">
                  <c:v>117333.3333333333</c:v>
                </c:pt>
                <c:pt idx="97">
                  <c:v>117333.3333333333</c:v>
                </c:pt>
                <c:pt idx="98">
                  <c:v>117333.3333333333</c:v>
                </c:pt>
                <c:pt idx="99">
                  <c:v>117333.3333333333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6857.142857142857</c:v>
                </c:pt>
                <c:pt idx="9">
                  <c:v>6857.142857142857</c:v>
                </c:pt>
                <c:pt idx="10">
                  <c:v>6857.142857142857</c:v>
                </c:pt>
                <c:pt idx="11">
                  <c:v>6857.142857142857</c:v>
                </c:pt>
                <c:pt idx="12">
                  <c:v>6857.142857142857</c:v>
                </c:pt>
                <c:pt idx="13">
                  <c:v>6857.142857142857</c:v>
                </c:pt>
                <c:pt idx="14">
                  <c:v>6857.142857142857</c:v>
                </c:pt>
                <c:pt idx="15">
                  <c:v>2640.0</c:v>
                </c:pt>
                <c:pt idx="16">
                  <c:v>2640.0</c:v>
                </c:pt>
                <c:pt idx="17">
                  <c:v>2640.0</c:v>
                </c:pt>
                <c:pt idx="18">
                  <c:v>2640.0</c:v>
                </c:pt>
                <c:pt idx="19">
                  <c:v>2640.0</c:v>
                </c:pt>
                <c:pt idx="20">
                  <c:v>2640.0</c:v>
                </c:pt>
                <c:pt idx="21">
                  <c:v>2640.0</c:v>
                </c:pt>
                <c:pt idx="22">
                  <c:v>2640.0</c:v>
                </c:pt>
                <c:pt idx="23">
                  <c:v>2640.0</c:v>
                </c:pt>
                <c:pt idx="24">
                  <c:v>2640.0</c:v>
                </c:pt>
                <c:pt idx="25">
                  <c:v>2640.0</c:v>
                </c:pt>
                <c:pt idx="26">
                  <c:v>2640.0</c:v>
                </c:pt>
                <c:pt idx="27">
                  <c:v>2640.0</c:v>
                </c:pt>
                <c:pt idx="28">
                  <c:v>2640.0</c:v>
                </c:pt>
                <c:pt idx="29">
                  <c:v>2640.0</c:v>
                </c:pt>
                <c:pt idx="30">
                  <c:v>2640.0</c:v>
                </c:pt>
                <c:pt idx="31">
                  <c:v>2640.0</c:v>
                </c:pt>
                <c:pt idx="32">
                  <c:v>2640.0</c:v>
                </c:pt>
                <c:pt idx="33">
                  <c:v>2640.0</c:v>
                </c:pt>
                <c:pt idx="34">
                  <c:v>2640.0</c:v>
                </c:pt>
                <c:pt idx="35">
                  <c:v>2640.0</c:v>
                </c:pt>
                <c:pt idx="36">
                  <c:v>2640.0</c:v>
                </c:pt>
                <c:pt idx="37">
                  <c:v>2640.0</c:v>
                </c:pt>
                <c:pt idx="38">
                  <c:v>2640.0</c:v>
                </c:pt>
                <c:pt idx="39">
                  <c:v>2640.0</c:v>
                </c:pt>
                <c:pt idx="40">
                  <c:v>2640.0</c:v>
                </c:pt>
                <c:pt idx="41">
                  <c:v>2640.0</c:v>
                </c:pt>
                <c:pt idx="42">
                  <c:v>2640.0</c:v>
                </c:pt>
                <c:pt idx="43">
                  <c:v>2640.0</c:v>
                </c:pt>
                <c:pt idx="44">
                  <c:v>2640.0</c:v>
                </c:pt>
                <c:pt idx="45">
                  <c:v>2640.0</c:v>
                </c:pt>
                <c:pt idx="46">
                  <c:v>2640.0</c:v>
                </c:pt>
                <c:pt idx="47">
                  <c:v>2640.0</c:v>
                </c:pt>
                <c:pt idx="48">
                  <c:v>2640.0</c:v>
                </c:pt>
                <c:pt idx="49">
                  <c:v>2640.0</c:v>
                </c:pt>
                <c:pt idx="50">
                  <c:v>2640.0</c:v>
                </c:pt>
                <c:pt idx="51">
                  <c:v>2640.0</c:v>
                </c:pt>
                <c:pt idx="52">
                  <c:v>2640.0</c:v>
                </c:pt>
                <c:pt idx="53">
                  <c:v>2640.0</c:v>
                </c:pt>
                <c:pt idx="54">
                  <c:v>2640.0</c:v>
                </c:pt>
                <c:pt idx="55">
                  <c:v>2640.0</c:v>
                </c:pt>
                <c:pt idx="56">
                  <c:v>2640.0</c:v>
                </c:pt>
                <c:pt idx="57">
                  <c:v>2640.0</c:v>
                </c:pt>
                <c:pt idx="58">
                  <c:v>2640.0</c:v>
                </c:pt>
                <c:pt idx="59">
                  <c:v>2640.0</c:v>
                </c:pt>
                <c:pt idx="60">
                  <c:v>2640.0</c:v>
                </c:pt>
                <c:pt idx="61">
                  <c:v>2640.0</c:v>
                </c:pt>
                <c:pt idx="62">
                  <c:v>2640.0</c:v>
                </c:pt>
                <c:pt idx="63">
                  <c:v>2640.0</c:v>
                </c:pt>
                <c:pt idx="64">
                  <c:v>2640.0</c:v>
                </c:pt>
                <c:pt idx="65">
                  <c:v>2640.0</c:v>
                </c:pt>
                <c:pt idx="66">
                  <c:v>2640.0</c:v>
                </c:pt>
                <c:pt idx="67">
                  <c:v>2640.0</c:v>
                </c:pt>
                <c:pt idx="68">
                  <c:v>2640.0</c:v>
                </c:pt>
                <c:pt idx="69">
                  <c:v>2640.0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21333.33333333333</c:v>
                </c:pt>
                <c:pt idx="96">
                  <c:v>21333.33333333333</c:v>
                </c:pt>
                <c:pt idx="97">
                  <c:v>21333.33333333333</c:v>
                </c:pt>
                <c:pt idx="98">
                  <c:v>21333.33333333333</c:v>
                </c:pt>
                <c:pt idx="99">
                  <c:v>21333.33333333333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1409.207168806142</c:v>
                </c:pt>
                <c:pt idx="9">
                  <c:v>1409.207168806142</c:v>
                </c:pt>
                <c:pt idx="10">
                  <c:v>1409.207168806142</c:v>
                </c:pt>
                <c:pt idx="11">
                  <c:v>1409.207168806142</c:v>
                </c:pt>
                <c:pt idx="12">
                  <c:v>1409.207168806142</c:v>
                </c:pt>
                <c:pt idx="13">
                  <c:v>1409.207168806142</c:v>
                </c:pt>
                <c:pt idx="14">
                  <c:v>1409.207168806142</c:v>
                </c:pt>
                <c:pt idx="15">
                  <c:v>1541.320340881717</c:v>
                </c:pt>
                <c:pt idx="16">
                  <c:v>1541.320340881717</c:v>
                </c:pt>
                <c:pt idx="17">
                  <c:v>1541.320340881717</c:v>
                </c:pt>
                <c:pt idx="18">
                  <c:v>1541.320340881717</c:v>
                </c:pt>
                <c:pt idx="19">
                  <c:v>1541.320340881717</c:v>
                </c:pt>
                <c:pt idx="20">
                  <c:v>1541.320340881717</c:v>
                </c:pt>
                <c:pt idx="21">
                  <c:v>1541.320340881717</c:v>
                </c:pt>
                <c:pt idx="22">
                  <c:v>1541.320340881717</c:v>
                </c:pt>
                <c:pt idx="23">
                  <c:v>1541.320340881717</c:v>
                </c:pt>
                <c:pt idx="24">
                  <c:v>1541.320340881717</c:v>
                </c:pt>
                <c:pt idx="25">
                  <c:v>1541.320340881717</c:v>
                </c:pt>
                <c:pt idx="26">
                  <c:v>1541.320340881717</c:v>
                </c:pt>
                <c:pt idx="27">
                  <c:v>1541.320340881717</c:v>
                </c:pt>
                <c:pt idx="28">
                  <c:v>1541.320340881717</c:v>
                </c:pt>
                <c:pt idx="29">
                  <c:v>1541.320340881717</c:v>
                </c:pt>
                <c:pt idx="30">
                  <c:v>1541.320340881717</c:v>
                </c:pt>
                <c:pt idx="31">
                  <c:v>1541.320340881717</c:v>
                </c:pt>
                <c:pt idx="32">
                  <c:v>1541.320340881717</c:v>
                </c:pt>
                <c:pt idx="33">
                  <c:v>1541.320340881717</c:v>
                </c:pt>
                <c:pt idx="34">
                  <c:v>1541.320340881717</c:v>
                </c:pt>
                <c:pt idx="35">
                  <c:v>1541.320340881717</c:v>
                </c:pt>
                <c:pt idx="36">
                  <c:v>1541.320340881717</c:v>
                </c:pt>
                <c:pt idx="37">
                  <c:v>1541.320340881717</c:v>
                </c:pt>
                <c:pt idx="38">
                  <c:v>1541.320340881717</c:v>
                </c:pt>
                <c:pt idx="39">
                  <c:v>1541.320340881717</c:v>
                </c:pt>
                <c:pt idx="40">
                  <c:v>1541.320340881717</c:v>
                </c:pt>
                <c:pt idx="41">
                  <c:v>1541.320340881717</c:v>
                </c:pt>
                <c:pt idx="42">
                  <c:v>1541.320340881717</c:v>
                </c:pt>
                <c:pt idx="43">
                  <c:v>1541.320340881717</c:v>
                </c:pt>
                <c:pt idx="44">
                  <c:v>1541.320340881717</c:v>
                </c:pt>
                <c:pt idx="45">
                  <c:v>1541.320340881717</c:v>
                </c:pt>
                <c:pt idx="46">
                  <c:v>1541.320340881717</c:v>
                </c:pt>
                <c:pt idx="47">
                  <c:v>1541.320340881717</c:v>
                </c:pt>
                <c:pt idx="48">
                  <c:v>1541.320340881717</c:v>
                </c:pt>
                <c:pt idx="49">
                  <c:v>1541.320340881717</c:v>
                </c:pt>
                <c:pt idx="50">
                  <c:v>1541.320340881717</c:v>
                </c:pt>
                <c:pt idx="51">
                  <c:v>1541.320340881717</c:v>
                </c:pt>
                <c:pt idx="52">
                  <c:v>1541.320340881717</c:v>
                </c:pt>
                <c:pt idx="53">
                  <c:v>1541.320340881717</c:v>
                </c:pt>
                <c:pt idx="54">
                  <c:v>1541.320340881717</c:v>
                </c:pt>
                <c:pt idx="55">
                  <c:v>1541.320340881717</c:v>
                </c:pt>
                <c:pt idx="56">
                  <c:v>1541.320340881717</c:v>
                </c:pt>
                <c:pt idx="57">
                  <c:v>1541.320340881717</c:v>
                </c:pt>
                <c:pt idx="58">
                  <c:v>1541.320340881717</c:v>
                </c:pt>
                <c:pt idx="59">
                  <c:v>1541.320340881717</c:v>
                </c:pt>
                <c:pt idx="60">
                  <c:v>1541.320340881717</c:v>
                </c:pt>
                <c:pt idx="61">
                  <c:v>1541.320340881717</c:v>
                </c:pt>
                <c:pt idx="62">
                  <c:v>1541.320340881717</c:v>
                </c:pt>
                <c:pt idx="63">
                  <c:v>1541.320340881717</c:v>
                </c:pt>
                <c:pt idx="64">
                  <c:v>1541.320340881717</c:v>
                </c:pt>
                <c:pt idx="65">
                  <c:v>1541.320340881717</c:v>
                </c:pt>
                <c:pt idx="66">
                  <c:v>1541.320340881717</c:v>
                </c:pt>
                <c:pt idx="67">
                  <c:v>1541.320340881717</c:v>
                </c:pt>
                <c:pt idx="68">
                  <c:v>1541.320340881717</c:v>
                </c:pt>
                <c:pt idx="69">
                  <c:v>1541.320340881717</c:v>
                </c:pt>
                <c:pt idx="70">
                  <c:v>1056.905376604606</c:v>
                </c:pt>
                <c:pt idx="71">
                  <c:v>1056.905376604606</c:v>
                </c:pt>
                <c:pt idx="72">
                  <c:v>1056.905376604606</c:v>
                </c:pt>
                <c:pt idx="73">
                  <c:v>1056.905376604606</c:v>
                </c:pt>
                <c:pt idx="74">
                  <c:v>1056.905376604606</c:v>
                </c:pt>
                <c:pt idx="75">
                  <c:v>1056.905376604606</c:v>
                </c:pt>
                <c:pt idx="76">
                  <c:v>1056.905376604606</c:v>
                </c:pt>
                <c:pt idx="77">
                  <c:v>1056.905376604606</c:v>
                </c:pt>
                <c:pt idx="78">
                  <c:v>1056.905376604606</c:v>
                </c:pt>
                <c:pt idx="79">
                  <c:v>1056.905376604606</c:v>
                </c:pt>
                <c:pt idx="80">
                  <c:v>1056.905376604606</c:v>
                </c:pt>
                <c:pt idx="81">
                  <c:v>1056.905376604606</c:v>
                </c:pt>
                <c:pt idx="82">
                  <c:v>1056.905376604606</c:v>
                </c:pt>
                <c:pt idx="83">
                  <c:v>1056.905376604606</c:v>
                </c:pt>
                <c:pt idx="84">
                  <c:v>1056.905376604606</c:v>
                </c:pt>
                <c:pt idx="85">
                  <c:v>1056.905376604606</c:v>
                </c:pt>
                <c:pt idx="86">
                  <c:v>1056.905376604606</c:v>
                </c:pt>
                <c:pt idx="87">
                  <c:v>1056.905376604606</c:v>
                </c:pt>
                <c:pt idx="88">
                  <c:v>1056.905376604606</c:v>
                </c:pt>
                <c:pt idx="89">
                  <c:v>1056.905376604606</c:v>
                </c:pt>
                <c:pt idx="90">
                  <c:v>1056.905376604606</c:v>
                </c:pt>
                <c:pt idx="91">
                  <c:v>1056.905376604606</c:v>
                </c:pt>
                <c:pt idx="92">
                  <c:v>1056.905376604606</c:v>
                </c:pt>
                <c:pt idx="93">
                  <c:v>1056.905376604606</c:v>
                </c:pt>
                <c:pt idx="94">
                  <c:v>1056.905376604606</c:v>
                </c:pt>
                <c:pt idx="95">
                  <c:v>822.0375151369159</c:v>
                </c:pt>
                <c:pt idx="96">
                  <c:v>822.0375151369159</c:v>
                </c:pt>
                <c:pt idx="97">
                  <c:v>822.0375151369159</c:v>
                </c:pt>
                <c:pt idx="98">
                  <c:v>822.0375151369159</c:v>
                </c:pt>
                <c:pt idx="99">
                  <c:v>822.0375151369159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13920.0</c:v>
                </c:pt>
                <c:pt idx="9">
                  <c:v>13920.0</c:v>
                </c:pt>
                <c:pt idx="10">
                  <c:v>13920.0</c:v>
                </c:pt>
                <c:pt idx="11">
                  <c:v>13920.0</c:v>
                </c:pt>
                <c:pt idx="12">
                  <c:v>13920.0</c:v>
                </c:pt>
                <c:pt idx="13">
                  <c:v>13920.0</c:v>
                </c:pt>
                <c:pt idx="14">
                  <c:v>13920.0</c:v>
                </c:pt>
                <c:pt idx="15">
                  <c:v>24840.0</c:v>
                </c:pt>
                <c:pt idx="16">
                  <c:v>24840.0</c:v>
                </c:pt>
                <c:pt idx="17">
                  <c:v>24840.0</c:v>
                </c:pt>
                <c:pt idx="18">
                  <c:v>24840.0</c:v>
                </c:pt>
                <c:pt idx="19">
                  <c:v>24840.0</c:v>
                </c:pt>
                <c:pt idx="20">
                  <c:v>24840.0</c:v>
                </c:pt>
                <c:pt idx="21">
                  <c:v>24840.0</c:v>
                </c:pt>
                <c:pt idx="22">
                  <c:v>24840.0</c:v>
                </c:pt>
                <c:pt idx="23">
                  <c:v>24840.0</c:v>
                </c:pt>
                <c:pt idx="24">
                  <c:v>24840.0</c:v>
                </c:pt>
                <c:pt idx="25">
                  <c:v>24840.0</c:v>
                </c:pt>
                <c:pt idx="26">
                  <c:v>24840.0</c:v>
                </c:pt>
                <c:pt idx="27">
                  <c:v>24840.0</c:v>
                </c:pt>
                <c:pt idx="28">
                  <c:v>24840.0</c:v>
                </c:pt>
                <c:pt idx="29">
                  <c:v>24840.0</c:v>
                </c:pt>
                <c:pt idx="30">
                  <c:v>24840.0</c:v>
                </c:pt>
                <c:pt idx="31">
                  <c:v>24840.0</c:v>
                </c:pt>
                <c:pt idx="32">
                  <c:v>24840.0</c:v>
                </c:pt>
                <c:pt idx="33">
                  <c:v>24840.0</c:v>
                </c:pt>
                <c:pt idx="34">
                  <c:v>24840.0</c:v>
                </c:pt>
                <c:pt idx="35">
                  <c:v>24840.0</c:v>
                </c:pt>
                <c:pt idx="36">
                  <c:v>24840.0</c:v>
                </c:pt>
                <c:pt idx="37">
                  <c:v>24840.0</c:v>
                </c:pt>
                <c:pt idx="38">
                  <c:v>24840.0</c:v>
                </c:pt>
                <c:pt idx="39">
                  <c:v>24840.0</c:v>
                </c:pt>
                <c:pt idx="40">
                  <c:v>24840.0</c:v>
                </c:pt>
                <c:pt idx="41">
                  <c:v>24840.0</c:v>
                </c:pt>
                <c:pt idx="42">
                  <c:v>24840.0</c:v>
                </c:pt>
                <c:pt idx="43">
                  <c:v>24840.0</c:v>
                </c:pt>
                <c:pt idx="44">
                  <c:v>24840.0</c:v>
                </c:pt>
                <c:pt idx="45">
                  <c:v>24840.0</c:v>
                </c:pt>
                <c:pt idx="46">
                  <c:v>24840.0</c:v>
                </c:pt>
                <c:pt idx="47">
                  <c:v>24840.0</c:v>
                </c:pt>
                <c:pt idx="48">
                  <c:v>24840.0</c:v>
                </c:pt>
                <c:pt idx="49">
                  <c:v>24840.0</c:v>
                </c:pt>
                <c:pt idx="50">
                  <c:v>24840.0</c:v>
                </c:pt>
                <c:pt idx="51">
                  <c:v>24840.0</c:v>
                </c:pt>
                <c:pt idx="52">
                  <c:v>24840.0</c:v>
                </c:pt>
                <c:pt idx="53">
                  <c:v>24840.0</c:v>
                </c:pt>
                <c:pt idx="54">
                  <c:v>24840.0</c:v>
                </c:pt>
                <c:pt idx="55">
                  <c:v>24840.0</c:v>
                </c:pt>
                <c:pt idx="56">
                  <c:v>24840.0</c:v>
                </c:pt>
                <c:pt idx="57">
                  <c:v>24840.0</c:v>
                </c:pt>
                <c:pt idx="58">
                  <c:v>24840.0</c:v>
                </c:pt>
                <c:pt idx="59">
                  <c:v>24840.0</c:v>
                </c:pt>
                <c:pt idx="60">
                  <c:v>24840.0</c:v>
                </c:pt>
                <c:pt idx="61">
                  <c:v>24840.0</c:v>
                </c:pt>
                <c:pt idx="62">
                  <c:v>24840.0</c:v>
                </c:pt>
                <c:pt idx="63">
                  <c:v>24840.0</c:v>
                </c:pt>
                <c:pt idx="64">
                  <c:v>24840.0</c:v>
                </c:pt>
                <c:pt idx="65">
                  <c:v>24840.0</c:v>
                </c:pt>
                <c:pt idx="66">
                  <c:v>24840.0</c:v>
                </c:pt>
                <c:pt idx="67">
                  <c:v>24840.0</c:v>
                </c:pt>
                <c:pt idx="68">
                  <c:v>24840.0</c:v>
                </c:pt>
                <c:pt idx="69">
                  <c:v>24840.0</c:v>
                </c:pt>
                <c:pt idx="70">
                  <c:v>8502.857142857143</c:v>
                </c:pt>
                <c:pt idx="71">
                  <c:v>8502.857142857143</c:v>
                </c:pt>
                <c:pt idx="72">
                  <c:v>8502.857142857143</c:v>
                </c:pt>
                <c:pt idx="73">
                  <c:v>8502.857142857143</c:v>
                </c:pt>
                <c:pt idx="74">
                  <c:v>8502.857142857143</c:v>
                </c:pt>
                <c:pt idx="75">
                  <c:v>8502.857142857143</c:v>
                </c:pt>
                <c:pt idx="76">
                  <c:v>8502.857142857143</c:v>
                </c:pt>
                <c:pt idx="77">
                  <c:v>8502.857142857143</c:v>
                </c:pt>
                <c:pt idx="78">
                  <c:v>8502.857142857143</c:v>
                </c:pt>
                <c:pt idx="79">
                  <c:v>8502.857142857143</c:v>
                </c:pt>
                <c:pt idx="80">
                  <c:v>8502.857142857143</c:v>
                </c:pt>
                <c:pt idx="81">
                  <c:v>8502.857142857143</c:v>
                </c:pt>
                <c:pt idx="82">
                  <c:v>8502.857142857143</c:v>
                </c:pt>
                <c:pt idx="83">
                  <c:v>8502.857142857143</c:v>
                </c:pt>
                <c:pt idx="84">
                  <c:v>8502.857142857143</c:v>
                </c:pt>
                <c:pt idx="85">
                  <c:v>8502.857142857143</c:v>
                </c:pt>
                <c:pt idx="86">
                  <c:v>8502.857142857143</c:v>
                </c:pt>
                <c:pt idx="87">
                  <c:v>8502.857142857143</c:v>
                </c:pt>
                <c:pt idx="88">
                  <c:v>8502.857142857143</c:v>
                </c:pt>
                <c:pt idx="89">
                  <c:v>8502.857142857143</c:v>
                </c:pt>
                <c:pt idx="90">
                  <c:v>8502.857142857143</c:v>
                </c:pt>
                <c:pt idx="91">
                  <c:v>8502.857142857143</c:v>
                </c:pt>
                <c:pt idx="92">
                  <c:v>8502.857142857143</c:v>
                </c:pt>
                <c:pt idx="93">
                  <c:v>8502.857142857143</c:v>
                </c:pt>
                <c:pt idx="94">
                  <c:v>8502.857142857143</c:v>
                </c:pt>
                <c:pt idx="95">
                  <c:v>6613.333333333333</c:v>
                </c:pt>
                <c:pt idx="96">
                  <c:v>6613.333333333333</c:v>
                </c:pt>
                <c:pt idx="97">
                  <c:v>6613.333333333333</c:v>
                </c:pt>
                <c:pt idx="98">
                  <c:v>6613.333333333333</c:v>
                </c:pt>
                <c:pt idx="99">
                  <c:v>6613.333333333333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997048"/>
        <c:axId val="-19805312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  <c:pt idx="4">
                  <c:v>19590.2512972318</c:v>
                </c:pt>
                <c:pt idx="5">
                  <c:v>19590.2512972318</c:v>
                </c:pt>
                <c:pt idx="6">
                  <c:v>19590.2512972318</c:v>
                </c:pt>
                <c:pt idx="7">
                  <c:v>19590.2512972318</c:v>
                </c:pt>
                <c:pt idx="8">
                  <c:v>19590.2512972318</c:v>
                </c:pt>
                <c:pt idx="9">
                  <c:v>19590.2512972318</c:v>
                </c:pt>
                <c:pt idx="10">
                  <c:v>19590.2512972318</c:v>
                </c:pt>
                <c:pt idx="11">
                  <c:v>19590.2512972318</c:v>
                </c:pt>
                <c:pt idx="12">
                  <c:v>19590.2512972318</c:v>
                </c:pt>
                <c:pt idx="13">
                  <c:v>19590.2512972318</c:v>
                </c:pt>
                <c:pt idx="14">
                  <c:v>19590.2512972318</c:v>
                </c:pt>
                <c:pt idx="15">
                  <c:v>19590.2512972318</c:v>
                </c:pt>
                <c:pt idx="16">
                  <c:v>19590.2512972318</c:v>
                </c:pt>
                <c:pt idx="17">
                  <c:v>19590.2512972318</c:v>
                </c:pt>
                <c:pt idx="18">
                  <c:v>19590.2512972318</c:v>
                </c:pt>
                <c:pt idx="19">
                  <c:v>19590.2512972318</c:v>
                </c:pt>
                <c:pt idx="20">
                  <c:v>19590.2512972318</c:v>
                </c:pt>
                <c:pt idx="21">
                  <c:v>19590.2512972318</c:v>
                </c:pt>
                <c:pt idx="22">
                  <c:v>19590.2512972318</c:v>
                </c:pt>
                <c:pt idx="23">
                  <c:v>19590.2512972318</c:v>
                </c:pt>
                <c:pt idx="24">
                  <c:v>19590.2512972318</c:v>
                </c:pt>
                <c:pt idx="25">
                  <c:v>19590.2512972318</c:v>
                </c:pt>
                <c:pt idx="26">
                  <c:v>19590.2512972318</c:v>
                </c:pt>
                <c:pt idx="27">
                  <c:v>19590.2512972318</c:v>
                </c:pt>
                <c:pt idx="28">
                  <c:v>19590.2512972318</c:v>
                </c:pt>
                <c:pt idx="29">
                  <c:v>19590.2512972318</c:v>
                </c:pt>
                <c:pt idx="30">
                  <c:v>19590.2512972318</c:v>
                </c:pt>
                <c:pt idx="31">
                  <c:v>19590.2512972318</c:v>
                </c:pt>
                <c:pt idx="32">
                  <c:v>19590.2512972318</c:v>
                </c:pt>
                <c:pt idx="33">
                  <c:v>19590.2512972318</c:v>
                </c:pt>
                <c:pt idx="34">
                  <c:v>19590.2512972318</c:v>
                </c:pt>
                <c:pt idx="35">
                  <c:v>19590.2512972318</c:v>
                </c:pt>
                <c:pt idx="36">
                  <c:v>19590.2512972318</c:v>
                </c:pt>
                <c:pt idx="37">
                  <c:v>19590.2512972318</c:v>
                </c:pt>
                <c:pt idx="38">
                  <c:v>19590.2512972318</c:v>
                </c:pt>
                <c:pt idx="39">
                  <c:v>19590.2512972318</c:v>
                </c:pt>
                <c:pt idx="40">
                  <c:v>19590.2512972318</c:v>
                </c:pt>
                <c:pt idx="41">
                  <c:v>19590.2512972318</c:v>
                </c:pt>
                <c:pt idx="42">
                  <c:v>19590.2512972318</c:v>
                </c:pt>
                <c:pt idx="43">
                  <c:v>19590.2512972318</c:v>
                </c:pt>
                <c:pt idx="44">
                  <c:v>19590.2512972318</c:v>
                </c:pt>
                <c:pt idx="45">
                  <c:v>19590.2512972318</c:v>
                </c:pt>
                <c:pt idx="46">
                  <c:v>19590.2512972318</c:v>
                </c:pt>
                <c:pt idx="47">
                  <c:v>19590.2512972318</c:v>
                </c:pt>
                <c:pt idx="48">
                  <c:v>19590.2512972318</c:v>
                </c:pt>
                <c:pt idx="49">
                  <c:v>19590.2512972318</c:v>
                </c:pt>
                <c:pt idx="50">
                  <c:v>19590.2512972318</c:v>
                </c:pt>
                <c:pt idx="51">
                  <c:v>19590.2512972318</c:v>
                </c:pt>
                <c:pt idx="52">
                  <c:v>19590.2512972318</c:v>
                </c:pt>
                <c:pt idx="53">
                  <c:v>19590.2512972318</c:v>
                </c:pt>
                <c:pt idx="54">
                  <c:v>19590.2512972318</c:v>
                </c:pt>
                <c:pt idx="55">
                  <c:v>19590.2512972318</c:v>
                </c:pt>
                <c:pt idx="56">
                  <c:v>19590.2512972318</c:v>
                </c:pt>
                <c:pt idx="57">
                  <c:v>19590.2512972318</c:v>
                </c:pt>
                <c:pt idx="58">
                  <c:v>19590.2512972318</c:v>
                </c:pt>
                <c:pt idx="59">
                  <c:v>19590.2512972318</c:v>
                </c:pt>
                <c:pt idx="60">
                  <c:v>19590.2512972318</c:v>
                </c:pt>
                <c:pt idx="61">
                  <c:v>19590.2512972318</c:v>
                </c:pt>
                <c:pt idx="62">
                  <c:v>19590.2512972318</c:v>
                </c:pt>
                <c:pt idx="63">
                  <c:v>19590.2512972318</c:v>
                </c:pt>
                <c:pt idx="64">
                  <c:v>19590.2512972318</c:v>
                </c:pt>
                <c:pt idx="65">
                  <c:v>19590.2512972318</c:v>
                </c:pt>
                <c:pt idx="66">
                  <c:v>19590.2512972318</c:v>
                </c:pt>
                <c:pt idx="67">
                  <c:v>19590.2512972318</c:v>
                </c:pt>
                <c:pt idx="68">
                  <c:v>19590.2512972318</c:v>
                </c:pt>
                <c:pt idx="69">
                  <c:v>19590.2512972318</c:v>
                </c:pt>
                <c:pt idx="70">
                  <c:v>19590.2512972318</c:v>
                </c:pt>
                <c:pt idx="71">
                  <c:v>19590.2512972318</c:v>
                </c:pt>
                <c:pt idx="72">
                  <c:v>19590.2512972318</c:v>
                </c:pt>
                <c:pt idx="73">
                  <c:v>19590.2512972318</c:v>
                </c:pt>
                <c:pt idx="74">
                  <c:v>19590.2512972318</c:v>
                </c:pt>
                <c:pt idx="75">
                  <c:v>19590.2512972318</c:v>
                </c:pt>
                <c:pt idx="76">
                  <c:v>19590.2512972318</c:v>
                </c:pt>
                <c:pt idx="77">
                  <c:v>19590.2512972318</c:v>
                </c:pt>
                <c:pt idx="78">
                  <c:v>19590.2512972318</c:v>
                </c:pt>
                <c:pt idx="79">
                  <c:v>19590.2512972318</c:v>
                </c:pt>
                <c:pt idx="80">
                  <c:v>19590.2512972318</c:v>
                </c:pt>
                <c:pt idx="81">
                  <c:v>19590.2512972318</c:v>
                </c:pt>
                <c:pt idx="82">
                  <c:v>19590.2512972318</c:v>
                </c:pt>
                <c:pt idx="83">
                  <c:v>19590.2512972318</c:v>
                </c:pt>
                <c:pt idx="84">
                  <c:v>19590.2512972318</c:v>
                </c:pt>
                <c:pt idx="85">
                  <c:v>19590.2512972318</c:v>
                </c:pt>
                <c:pt idx="86">
                  <c:v>19590.2512972318</c:v>
                </c:pt>
                <c:pt idx="87">
                  <c:v>19590.2512972318</c:v>
                </c:pt>
                <c:pt idx="88">
                  <c:v>19590.2512972318</c:v>
                </c:pt>
                <c:pt idx="89">
                  <c:v>19590.2512972318</c:v>
                </c:pt>
                <c:pt idx="90">
                  <c:v>19590.2512972318</c:v>
                </c:pt>
                <c:pt idx="91">
                  <c:v>19590.2512972318</c:v>
                </c:pt>
                <c:pt idx="92">
                  <c:v>19590.2512972318</c:v>
                </c:pt>
                <c:pt idx="93">
                  <c:v>19590.2512972318</c:v>
                </c:pt>
                <c:pt idx="94">
                  <c:v>19590.2512972318</c:v>
                </c:pt>
                <c:pt idx="95">
                  <c:v>19590.2512972318</c:v>
                </c:pt>
                <c:pt idx="96">
                  <c:v>19590.2512972318</c:v>
                </c:pt>
                <c:pt idx="97">
                  <c:v>19590.2512972318</c:v>
                </c:pt>
                <c:pt idx="98">
                  <c:v>19590.2512972318</c:v>
                </c:pt>
                <c:pt idx="99">
                  <c:v>19590.2512972318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997048"/>
        <c:axId val="-19805312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44553.04411782862</c:v>
                </c:pt>
                <c:pt idx="1">
                  <c:v>44662.89056065305</c:v>
                </c:pt>
                <c:pt idx="2">
                  <c:v>44772.73700347748</c:v>
                </c:pt>
                <c:pt idx="3">
                  <c:v>44882.5834463019</c:v>
                </c:pt>
                <c:pt idx="4">
                  <c:v>44992.42988912632</c:v>
                </c:pt>
                <c:pt idx="5">
                  <c:v>45102.27633195074</c:v>
                </c:pt>
                <c:pt idx="6">
                  <c:v>45212.12277477517</c:v>
                </c:pt>
                <c:pt idx="7">
                  <c:v>45321.96921759958</c:v>
                </c:pt>
                <c:pt idx="8">
                  <c:v>45431.81566042401</c:v>
                </c:pt>
                <c:pt idx="9">
                  <c:v>45541.66210324844</c:v>
                </c:pt>
                <c:pt idx="10">
                  <c:v>45651.50854607285</c:v>
                </c:pt>
                <c:pt idx="11">
                  <c:v>45761.35498889728</c:v>
                </c:pt>
                <c:pt idx="12">
                  <c:v>45871.20143172171</c:v>
                </c:pt>
                <c:pt idx="13">
                  <c:v>45981.04787454612</c:v>
                </c:pt>
                <c:pt idx="14">
                  <c:v>46090.89431737055</c:v>
                </c:pt>
                <c:pt idx="15">
                  <c:v>46200.74076019497</c:v>
                </c:pt>
                <c:pt idx="16">
                  <c:v>46310.5872030194</c:v>
                </c:pt>
                <c:pt idx="17">
                  <c:v>46420.43364584382</c:v>
                </c:pt>
                <c:pt idx="18">
                  <c:v>46530.28008866825</c:v>
                </c:pt>
                <c:pt idx="19">
                  <c:v>46640.12653149267</c:v>
                </c:pt>
                <c:pt idx="20">
                  <c:v>46749.9729743171</c:v>
                </c:pt>
                <c:pt idx="21">
                  <c:v>46859.81941714151</c:v>
                </c:pt>
                <c:pt idx="22">
                  <c:v>46969.66585996594</c:v>
                </c:pt>
                <c:pt idx="23">
                  <c:v>47079.51230279036</c:v>
                </c:pt>
                <c:pt idx="24">
                  <c:v>47189.35874561479</c:v>
                </c:pt>
                <c:pt idx="25">
                  <c:v>47299.20518843921</c:v>
                </c:pt>
                <c:pt idx="26">
                  <c:v>47409.05163126363</c:v>
                </c:pt>
                <c:pt idx="27">
                  <c:v>47518.89807408805</c:v>
                </c:pt>
                <c:pt idx="28">
                  <c:v>47628.74451691247</c:v>
                </c:pt>
                <c:pt idx="29">
                  <c:v>47738.5909597369</c:v>
                </c:pt>
                <c:pt idx="30">
                  <c:v>49255.4051385785</c:v>
                </c:pt>
                <c:pt idx="31">
                  <c:v>52179.1870534373</c:v>
                </c:pt>
                <c:pt idx="32">
                  <c:v>55102.96896829608</c:v>
                </c:pt>
                <c:pt idx="33">
                  <c:v>58026.75088315487</c:v>
                </c:pt>
                <c:pt idx="34">
                  <c:v>60950.53279801366</c:v>
                </c:pt>
                <c:pt idx="35">
                  <c:v>63874.31471287245</c:v>
                </c:pt>
                <c:pt idx="36">
                  <c:v>66798.09662773125</c:v>
                </c:pt>
                <c:pt idx="37">
                  <c:v>69721.87854259004</c:v>
                </c:pt>
                <c:pt idx="38">
                  <c:v>72645.66045744883</c:v>
                </c:pt>
                <c:pt idx="39">
                  <c:v>75569.44237230762</c:v>
                </c:pt>
                <c:pt idx="40">
                  <c:v>78493.22428716641</c:v>
                </c:pt>
                <c:pt idx="41">
                  <c:v>81417.00620202519</c:v>
                </c:pt>
                <c:pt idx="42">
                  <c:v>84340.78811688398</c:v>
                </c:pt>
                <c:pt idx="43">
                  <c:v>87264.57003174277</c:v>
                </c:pt>
                <c:pt idx="44">
                  <c:v>90188.35194660157</c:v>
                </c:pt>
                <c:pt idx="45">
                  <c:v>93112.13386146036</c:v>
                </c:pt>
                <c:pt idx="46">
                  <c:v>96035.91577631915</c:v>
                </c:pt>
                <c:pt idx="47">
                  <c:v>98959.69769117793</c:v>
                </c:pt>
                <c:pt idx="48">
                  <c:v>101883.4796060367</c:v>
                </c:pt>
                <c:pt idx="49">
                  <c:v>104807.2615208955</c:v>
                </c:pt>
                <c:pt idx="50">
                  <c:v>107731.0434357543</c:v>
                </c:pt>
                <c:pt idx="51">
                  <c:v>110654.8253506131</c:v>
                </c:pt>
                <c:pt idx="52">
                  <c:v>113578.6072654719</c:v>
                </c:pt>
                <c:pt idx="53">
                  <c:v>116502.3891803307</c:v>
                </c:pt>
                <c:pt idx="54">
                  <c:v>119426.1710951895</c:v>
                </c:pt>
                <c:pt idx="55">
                  <c:v>122349.9530100483</c:v>
                </c:pt>
                <c:pt idx="56">
                  <c:v>125273.734924907</c:v>
                </c:pt>
                <c:pt idx="57">
                  <c:v>128197.5168397658</c:v>
                </c:pt>
                <c:pt idx="58">
                  <c:v>131121.2987546246</c:v>
                </c:pt>
                <c:pt idx="59">
                  <c:v>134045.0806694834</c:v>
                </c:pt>
                <c:pt idx="60">
                  <c:v>136968.8625843422</c:v>
                </c:pt>
                <c:pt idx="61">
                  <c:v>139892.644499201</c:v>
                </c:pt>
                <c:pt idx="62">
                  <c:v>142816.4264140598</c:v>
                </c:pt>
                <c:pt idx="63">
                  <c:v>145740.2083289186</c:v>
                </c:pt>
                <c:pt idx="64">
                  <c:v>148663.9902437774</c:v>
                </c:pt>
                <c:pt idx="65">
                  <c:v>151587.7721586362</c:v>
                </c:pt>
                <c:pt idx="66">
                  <c:v>154511.5540734949</c:v>
                </c:pt>
                <c:pt idx="67">
                  <c:v>157435.3359883537</c:v>
                </c:pt>
                <c:pt idx="68">
                  <c:v>160359.1179032125</c:v>
                </c:pt>
                <c:pt idx="69">
                  <c:v>163282.8998180713</c:v>
                </c:pt>
                <c:pt idx="70">
                  <c:v>166356.7542546922</c:v>
                </c:pt>
                <c:pt idx="71">
                  <c:v>169580.6812130751</c:v>
                </c:pt>
                <c:pt idx="72">
                  <c:v>172804.6081714581</c:v>
                </c:pt>
                <c:pt idx="73">
                  <c:v>176028.5351298411</c:v>
                </c:pt>
                <c:pt idx="74">
                  <c:v>179252.462088224</c:v>
                </c:pt>
                <c:pt idx="75">
                  <c:v>182476.389046607</c:v>
                </c:pt>
                <c:pt idx="76">
                  <c:v>185700.31600499</c:v>
                </c:pt>
                <c:pt idx="77">
                  <c:v>188924.242963373</c:v>
                </c:pt>
                <c:pt idx="78">
                  <c:v>192148.1699217558</c:v>
                </c:pt>
                <c:pt idx="79">
                  <c:v>195372.0968801388</c:v>
                </c:pt>
                <c:pt idx="80">
                  <c:v>198596.0238385218</c:v>
                </c:pt>
                <c:pt idx="81">
                  <c:v>201819.9507969047</c:v>
                </c:pt>
                <c:pt idx="82">
                  <c:v>205043.8777552877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997048"/>
        <c:axId val="-1980531272"/>
      </c:scatterChart>
      <c:catAx>
        <c:axId val="-20169970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0531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80531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9970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3192.80850874292</c:v>
                </c:pt>
                <c:pt idx="6">
                  <c:v>3192.80850874292</c:v>
                </c:pt>
                <c:pt idx="7">
                  <c:v>3192.80850874292</c:v>
                </c:pt>
                <c:pt idx="8">
                  <c:v>3198.789721234148</c:v>
                </c:pt>
                <c:pt idx="9">
                  <c:v>3210.752146216602</c:v>
                </c:pt>
                <c:pt idx="10">
                  <c:v>3222.714571199057</c:v>
                </c:pt>
                <c:pt idx="11">
                  <c:v>3234.676996181512</c:v>
                </c:pt>
                <c:pt idx="12">
                  <c:v>3246.639421163966</c:v>
                </c:pt>
                <c:pt idx="13">
                  <c:v>3258.601846146421</c:v>
                </c:pt>
                <c:pt idx="14">
                  <c:v>3270.564271128876</c:v>
                </c:pt>
                <c:pt idx="15">
                  <c:v>3282.52669611133</c:v>
                </c:pt>
                <c:pt idx="16">
                  <c:v>3294.489121093785</c:v>
                </c:pt>
                <c:pt idx="17">
                  <c:v>3306.45154607624</c:v>
                </c:pt>
                <c:pt idx="18">
                  <c:v>3318.413971058694</c:v>
                </c:pt>
                <c:pt idx="19">
                  <c:v>3330.376396041148</c:v>
                </c:pt>
                <c:pt idx="20">
                  <c:v>3342.338821023603</c:v>
                </c:pt>
                <c:pt idx="21">
                  <c:v>3354.301246006058</c:v>
                </c:pt>
                <c:pt idx="22">
                  <c:v>3366.263670988513</c:v>
                </c:pt>
                <c:pt idx="23">
                  <c:v>3378.226095970967</c:v>
                </c:pt>
                <c:pt idx="24">
                  <c:v>3390.188520953422</c:v>
                </c:pt>
                <c:pt idx="25">
                  <c:v>3402.150945935877</c:v>
                </c:pt>
                <c:pt idx="26">
                  <c:v>3414.113370918332</c:v>
                </c:pt>
                <c:pt idx="27">
                  <c:v>3426.075795900786</c:v>
                </c:pt>
                <c:pt idx="28">
                  <c:v>3438.038220883241</c:v>
                </c:pt>
                <c:pt idx="29">
                  <c:v>3450.000645865696</c:v>
                </c:pt>
                <c:pt idx="30">
                  <c:v>3461.96307084815</c:v>
                </c:pt>
                <c:pt idx="31">
                  <c:v>3473.925495830605</c:v>
                </c:pt>
                <c:pt idx="32">
                  <c:v>3485.88792081306</c:v>
                </c:pt>
                <c:pt idx="33">
                  <c:v>3497.850345795514</c:v>
                </c:pt>
                <c:pt idx="34">
                  <c:v>3509.81277077797</c:v>
                </c:pt>
                <c:pt idx="35">
                  <c:v>3521.775195760424</c:v>
                </c:pt>
                <c:pt idx="36">
                  <c:v>3533.737620742878</c:v>
                </c:pt>
                <c:pt idx="37">
                  <c:v>3545.700045725333</c:v>
                </c:pt>
                <c:pt idx="38">
                  <c:v>3557.662470707788</c:v>
                </c:pt>
                <c:pt idx="39">
                  <c:v>3569.624895690242</c:v>
                </c:pt>
                <c:pt idx="40">
                  <c:v>3581.587320672697</c:v>
                </c:pt>
                <c:pt idx="41">
                  <c:v>3593.549745655152</c:v>
                </c:pt>
                <c:pt idx="42">
                  <c:v>3605.512170637606</c:v>
                </c:pt>
                <c:pt idx="43">
                  <c:v>3606.415634091841</c:v>
                </c:pt>
                <c:pt idx="44">
                  <c:v>3596.260136017856</c:v>
                </c:pt>
                <c:pt idx="45">
                  <c:v>3586.10463794387</c:v>
                </c:pt>
                <c:pt idx="46">
                  <c:v>3575.949139869885</c:v>
                </c:pt>
                <c:pt idx="47">
                  <c:v>3565.793641795899</c:v>
                </c:pt>
                <c:pt idx="48">
                  <c:v>3555.638143721914</c:v>
                </c:pt>
                <c:pt idx="49">
                  <c:v>3545.482645647928</c:v>
                </c:pt>
                <c:pt idx="50">
                  <c:v>3535.327147573943</c:v>
                </c:pt>
                <c:pt idx="51">
                  <c:v>3525.171649499957</c:v>
                </c:pt>
                <c:pt idx="52">
                  <c:v>3515.016151425972</c:v>
                </c:pt>
                <c:pt idx="53">
                  <c:v>3504.860653351986</c:v>
                </c:pt>
                <c:pt idx="54">
                  <c:v>3494.705155278001</c:v>
                </c:pt>
                <c:pt idx="55">
                  <c:v>3484.549657204016</c:v>
                </c:pt>
                <c:pt idx="56">
                  <c:v>3474.39415913003</c:v>
                </c:pt>
                <c:pt idx="57">
                  <c:v>3464.238661056045</c:v>
                </c:pt>
                <c:pt idx="58">
                  <c:v>3454.08316298206</c:v>
                </c:pt>
                <c:pt idx="59">
                  <c:v>3443.927664908074</c:v>
                </c:pt>
                <c:pt idx="60">
                  <c:v>3433.772166834088</c:v>
                </c:pt>
                <c:pt idx="61">
                  <c:v>3423.616668760103</c:v>
                </c:pt>
                <c:pt idx="62">
                  <c:v>3413.461170686117</c:v>
                </c:pt>
                <c:pt idx="63">
                  <c:v>3403.305672612132</c:v>
                </c:pt>
                <c:pt idx="64">
                  <c:v>3393.150174538146</c:v>
                </c:pt>
                <c:pt idx="65">
                  <c:v>3382.994676464161</c:v>
                </c:pt>
                <c:pt idx="66">
                  <c:v>3372.839178390175</c:v>
                </c:pt>
                <c:pt idx="67">
                  <c:v>3362.68368031619</c:v>
                </c:pt>
                <c:pt idx="68">
                  <c:v>3352.528182242205</c:v>
                </c:pt>
                <c:pt idx="69">
                  <c:v>3342.37268416822</c:v>
                </c:pt>
                <c:pt idx="70">
                  <c:v>3332.217186094234</c:v>
                </c:pt>
                <c:pt idx="71">
                  <c:v>3322.061688020249</c:v>
                </c:pt>
                <c:pt idx="72">
                  <c:v>3311.906189946263</c:v>
                </c:pt>
                <c:pt idx="73">
                  <c:v>3301.750691872277</c:v>
                </c:pt>
                <c:pt idx="74">
                  <c:v>3291.595193798292</c:v>
                </c:pt>
                <c:pt idx="75">
                  <c:v>3281.439695724307</c:v>
                </c:pt>
                <c:pt idx="76">
                  <c:v>3271.284197650321</c:v>
                </c:pt>
                <c:pt idx="77">
                  <c:v>3261.128699576336</c:v>
                </c:pt>
                <c:pt idx="78">
                  <c:v>3250.97320150235</c:v>
                </c:pt>
                <c:pt idx="79">
                  <c:v>3240.817703428365</c:v>
                </c:pt>
                <c:pt idx="80">
                  <c:v>3230.66220535438</c:v>
                </c:pt>
                <c:pt idx="81">
                  <c:v>3220.506707280394</c:v>
                </c:pt>
                <c:pt idx="82">
                  <c:v>3210.351209206408</c:v>
                </c:pt>
                <c:pt idx="83">
                  <c:v>3276.369864385284</c:v>
                </c:pt>
                <c:pt idx="84">
                  <c:v>3418.56267281702</c:v>
                </c:pt>
                <c:pt idx="85">
                  <c:v>3560.755481248755</c:v>
                </c:pt>
                <c:pt idx="86">
                  <c:v>3702.94828968049</c:v>
                </c:pt>
                <c:pt idx="87">
                  <c:v>3845.141098112226</c:v>
                </c:pt>
                <c:pt idx="88">
                  <c:v>3987.333906543961</c:v>
                </c:pt>
                <c:pt idx="89">
                  <c:v>4129.526714975697</c:v>
                </c:pt>
                <c:pt idx="90">
                  <c:v>4271.719523407432</c:v>
                </c:pt>
                <c:pt idx="91">
                  <c:v>4413.912331839168</c:v>
                </c:pt>
                <c:pt idx="92">
                  <c:v>4556.105140270903</c:v>
                </c:pt>
                <c:pt idx="93">
                  <c:v>4698.29794870264</c:v>
                </c:pt>
                <c:pt idx="94">
                  <c:v>4840.490757134375</c:v>
                </c:pt>
                <c:pt idx="95">
                  <c:v>4982.68356556611</c:v>
                </c:pt>
                <c:pt idx="96">
                  <c:v>5124.876373997846</c:v>
                </c:pt>
                <c:pt idx="97">
                  <c:v>5267.069182429581</c:v>
                </c:pt>
                <c:pt idx="98">
                  <c:v>5338.16558664545</c:v>
                </c:pt>
                <c:pt idx="99">
                  <c:v>5338.16558664545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274.2857142857143</c:v>
                </c:pt>
                <c:pt idx="6">
                  <c:v>274.2857142857143</c:v>
                </c:pt>
                <c:pt idx="7">
                  <c:v>274.2857142857143</c:v>
                </c:pt>
                <c:pt idx="8">
                  <c:v>287.8673469387755</c:v>
                </c:pt>
                <c:pt idx="9">
                  <c:v>315.030612244898</c:v>
                </c:pt>
                <c:pt idx="10">
                  <c:v>342.1938775510204</c:v>
                </c:pt>
                <c:pt idx="11">
                  <c:v>369.3571428571428</c:v>
                </c:pt>
                <c:pt idx="12">
                  <c:v>396.5204081632653</c:v>
                </c:pt>
                <c:pt idx="13">
                  <c:v>423.6836734693877</c:v>
                </c:pt>
                <c:pt idx="14">
                  <c:v>450.8469387755102</c:v>
                </c:pt>
                <c:pt idx="15">
                  <c:v>478.0102040816327</c:v>
                </c:pt>
                <c:pt idx="16">
                  <c:v>505.1734693877551</c:v>
                </c:pt>
                <c:pt idx="17">
                  <c:v>532.3367346938776</c:v>
                </c:pt>
                <c:pt idx="18">
                  <c:v>559.5</c:v>
                </c:pt>
                <c:pt idx="19">
                  <c:v>586.6632653061224</c:v>
                </c:pt>
                <c:pt idx="20">
                  <c:v>613.8265306122449</c:v>
                </c:pt>
                <c:pt idx="21">
                  <c:v>640.9897959183674</c:v>
                </c:pt>
                <c:pt idx="22">
                  <c:v>668.1530612244899</c:v>
                </c:pt>
                <c:pt idx="23">
                  <c:v>695.3163265306122</c:v>
                </c:pt>
                <c:pt idx="24">
                  <c:v>722.4795918367347</c:v>
                </c:pt>
                <c:pt idx="25">
                  <c:v>749.6428571428571</c:v>
                </c:pt>
                <c:pt idx="26">
                  <c:v>776.8061224489795</c:v>
                </c:pt>
                <c:pt idx="27">
                  <c:v>803.9693877551021</c:v>
                </c:pt>
                <c:pt idx="28">
                  <c:v>831.1326530612246</c:v>
                </c:pt>
                <c:pt idx="29">
                  <c:v>858.295918367347</c:v>
                </c:pt>
                <c:pt idx="30">
                  <c:v>885.4591836734694</c:v>
                </c:pt>
                <c:pt idx="31">
                  <c:v>912.6224489795918</c:v>
                </c:pt>
                <c:pt idx="32">
                  <c:v>939.7857142857142</c:v>
                </c:pt>
                <c:pt idx="33">
                  <c:v>966.9489795918366</c:v>
                </c:pt>
                <c:pt idx="34">
                  <c:v>994.1122448979593</c:v>
                </c:pt>
                <c:pt idx="35">
                  <c:v>1021.275510204082</c:v>
                </c:pt>
                <c:pt idx="36">
                  <c:v>1048.438775510204</c:v>
                </c:pt>
                <c:pt idx="37">
                  <c:v>1075.602040816327</c:v>
                </c:pt>
                <c:pt idx="38">
                  <c:v>1102.76530612245</c:v>
                </c:pt>
                <c:pt idx="39">
                  <c:v>1129.928571428572</c:v>
                </c:pt>
                <c:pt idx="40">
                  <c:v>1157.091836734694</c:v>
                </c:pt>
                <c:pt idx="41">
                  <c:v>1184.255102040816</c:v>
                </c:pt>
                <c:pt idx="42">
                  <c:v>1211.41836734694</c:v>
                </c:pt>
                <c:pt idx="43">
                  <c:v>1298.116071428572</c:v>
                </c:pt>
                <c:pt idx="44">
                  <c:v>1444.348214285714</c:v>
                </c:pt>
                <c:pt idx="45">
                  <c:v>1590.580357142857</c:v>
                </c:pt>
                <c:pt idx="46">
                  <c:v>1736.8125</c:v>
                </c:pt>
                <c:pt idx="47">
                  <c:v>1883.044642857143</c:v>
                </c:pt>
                <c:pt idx="48">
                  <c:v>2029.276785714286</c:v>
                </c:pt>
                <c:pt idx="49">
                  <c:v>2175.508928571429</c:v>
                </c:pt>
                <c:pt idx="50">
                  <c:v>2321.741071428572</c:v>
                </c:pt>
                <c:pt idx="51">
                  <c:v>2467.973214285714</c:v>
                </c:pt>
                <c:pt idx="52">
                  <c:v>2614.205357142857</c:v>
                </c:pt>
                <c:pt idx="53">
                  <c:v>2760.4375</c:v>
                </c:pt>
                <c:pt idx="54">
                  <c:v>2906.669642857143</c:v>
                </c:pt>
                <c:pt idx="55">
                  <c:v>3052.901785714286</c:v>
                </c:pt>
                <c:pt idx="56">
                  <c:v>3199.133928571428</c:v>
                </c:pt>
                <c:pt idx="57">
                  <c:v>3345.366071428572</c:v>
                </c:pt>
                <c:pt idx="58">
                  <c:v>3491.598214285715</c:v>
                </c:pt>
                <c:pt idx="59">
                  <c:v>3637.830357142858</c:v>
                </c:pt>
                <c:pt idx="60">
                  <c:v>3784.062500000001</c:v>
                </c:pt>
                <c:pt idx="61">
                  <c:v>3930.294642857144</c:v>
                </c:pt>
                <c:pt idx="62">
                  <c:v>4076.526785714286</c:v>
                </c:pt>
                <c:pt idx="63">
                  <c:v>4222.75892857143</c:v>
                </c:pt>
                <c:pt idx="64">
                  <c:v>4368.991071428572</c:v>
                </c:pt>
                <c:pt idx="65">
                  <c:v>4515.223214285715</c:v>
                </c:pt>
                <c:pt idx="66">
                  <c:v>4661.455357142858</c:v>
                </c:pt>
                <c:pt idx="67">
                  <c:v>4807.687500000001</c:v>
                </c:pt>
                <c:pt idx="68">
                  <c:v>4953.919642857143</c:v>
                </c:pt>
                <c:pt idx="69">
                  <c:v>5100.151785714286</c:v>
                </c:pt>
                <c:pt idx="70">
                  <c:v>5246.38392857143</c:v>
                </c:pt>
                <c:pt idx="71">
                  <c:v>5392.616071428572</c:v>
                </c:pt>
                <c:pt idx="72">
                  <c:v>5538.848214285715</c:v>
                </c:pt>
                <c:pt idx="73">
                  <c:v>5685.080357142858</c:v>
                </c:pt>
                <c:pt idx="74">
                  <c:v>5831.3125</c:v>
                </c:pt>
                <c:pt idx="75">
                  <c:v>5977.544642857144</c:v>
                </c:pt>
                <c:pt idx="76">
                  <c:v>6123.776785714287</c:v>
                </c:pt>
                <c:pt idx="77">
                  <c:v>6270.00892857143</c:v>
                </c:pt>
                <c:pt idx="78">
                  <c:v>6416.241071428572</c:v>
                </c:pt>
                <c:pt idx="79">
                  <c:v>6562.473214285716</c:v>
                </c:pt>
                <c:pt idx="80">
                  <c:v>6708.705357142859</c:v>
                </c:pt>
                <c:pt idx="81">
                  <c:v>6854.937500000002</c:v>
                </c:pt>
                <c:pt idx="82">
                  <c:v>7001.169642857144</c:v>
                </c:pt>
                <c:pt idx="83">
                  <c:v>7948.342857142859</c:v>
                </c:pt>
                <c:pt idx="84">
                  <c:v>9696.457142857145</c:v>
                </c:pt>
                <c:pt idx="85">
                  <c:v>11444.57142857143</c:v>
                </c:pt>
                <c:pt idx="86">
                  <c:v>13192.68571428572</c:v>
                </c:pt>
                <c:pt idx="87">
                  <c:v>14940.8</c:v>
                </c:pt>
                <c:pt idx="88">
                  <c:v>16688.9142857143</c:v>
                </c:pt>
                <c:pt idx="89">
                  <c:v>18437.02857142858</c:v>
                </c:pt>
                <c:pt idx="90">
                  <c:v>20185.14285714286</c:v>
                </c:pt>
                <c:pt idx="91">
                  <c:v>21933.25714285715</c:v>
                </c:pt>
                <c:pt idx="92">
                  <c:v>23681.37142857144</c:v>
                </c:pt>
                <c:pt idx="93">
                  <c:v>25429.48571428572</c:v>
                </c:pt>
                <c:pt idx="94">
                  <c:v>27177.60000000001</c:v>
                </c:pt>
                <c:pt idx="95">
                  <c:v>28925.7142857143</c:v>
                </c:pt>
                <c:pt idx="96">
                  <c:v>30673.82857142858</c:v>
                </c:pt>
                <c:pt idx="97">
                  <c:v>32421.94285714287</c:v>
                </c:pt>
                <c:pt idx="98">
                  <c:v>33296.00000000001</c:v>
                </c:pt>
                <c:pt idx="99">
                  <c:v>33296.00000000001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69.91636367107234</c:v>
                </c:pt>
                <c:pt idx="6">
                  <c:v>69.91636367107234</c:v>
                </c:pt>
                <c:pt idx="7">
                  <c:v>69.91636367107234</c:v>
                </c:pt>
                <c:pt idx="8">
                  <c:v>76.95613643489364</c:v>
                </c:pt>
                <c:pt idx="9">
                  <c:v>91.0356819625362</c:v>
                </c:pt>
                <c:pt idx="10">
                  <c:v>105.1152274901788</c:v>
                </c:pt>
                <c:pt idx="11">
                  <c:v>119.1947730178213</c:v>
                </c:pt>
                <c:pt idx="12">
                  <c:v>133.2743185454639</c:v>
                </c:pt>
                <c:pt idx="13">
                  <c:v>147.3538640731065</c:v>
                </c:pt>
                <c:pt idx="14">
                  <c:v>161.433409600749</c:v>
                </c:pt>
                <c:pt idx="15">
                  <c:v>175.5129551283916</c:v>
                </c:pt>
                <c:pt idx="16">
                  <c:v>189.5925006560342</c:v>
                </c:pt>
                <c:pt idx="17">
                  <c:v>203.6720461836767</c:v>
                </c:pt>
                <c:pt idx="18">
                  <c:v>217.7515917113193</c:v>
                </c:pt>
                <c:pt idx="19">
                  <c:v>231.831137238962</c:v>
                </c:pt>
                <c:pt idx="20">
                  <c:v>245.9106827666045</c:v>
                </c:pt>
                <c:pt idx="21">
                  <c:v>259.990228294247</c:v>
                </c:pt>
                <c:pt idx="22">
                  <c:v>274.0697738218896</c:v>
                </c:pt>
                <c:pt idx="23">
                  <c:v>288.1493193495322</c:v>
                </c:pt>
                <c:pt idx="24">
                  <c:v>302.2288648771747</c:v>
                </c:pt>
                <c:pt idx="25">
                  <c:v>316.3084104048173</c:v>
                </c:pt>
                <c:pt idx="26">
                  <c:v>330.3879559324599</c:v>
                </c:pt>
                <c:pt idx="27">
                  <c:v>344.4675014601024</c:v>
                </c:pt>
                <c:pt idx="28">
                  <c:v>358.547046987745</c:v>
                </c:pt>
                <c:pt idx="29">
                  <c:v>372.6265925153875</c:v>
                </c:pt>
                <c:pt idx="30">
                  <c:v>386.7061380430301</c:v>
                </c:pt>
                <c:pt idx="31">
                  <c:v>400.7856835706727</c:v>
                </c:pt>
                <c:pt idx="32">
                  <c:v>414.8652290983153</c:v>
                </c:pt>
                <c:pt idx="33">
                  <c:v>428.9447746259578</c:v>
                </c:pt>
                <c:pt idx="34">
                  <c:v>443.0243201536004</c:v>
                </c:pt>
                <c:pt idx="35">
                  <c:v>457.103865681243</c:v>
                </c:pt>
                <c:pt idx="36">
                  <c:v>471.1834112088855</c:v>
                </c:pt>
                <c:pt idx="37">
                  <c:v>485.2629567365281</c:v>
                </c:pt>
                <c:pt idx="38">
                  <c:v>499.3425022641707</c:v>
                </c:pt>
                <c:pt idx="39">
                  <c:v>513.4220477918133</c:v>
                </c:pt>
                <c:pt idx="40">
                  <c:v>527.5015933194558</c:v>
                </c:pt>
                <c:pt idx="41">
                  <c:v>541.5811388470983</c:v>
                </c:pt>
                <c:pt idx="42">
                  <c:v>555.660684374741</c:v>
                </c:pt>
                <c:pt idx="43">
                  <c:v>577.7422078012706</c:v>
                </c:pt>
                <c:pt idx="44">
                  <c:v>607.8257091266873</c:v>
                </c:pt>
                <c:pt idx="45">
                  <c:v>637.909210452104</c:v>
                </c:pt>
                <c:pt idx="46">
                  <c:v>667.9927117775207</c:v>
                </c:pt>
                <c:pt idx="47">
                  <c:v>698.0762131029375</c:v>
                </c:pt>
                <c:pt idx="48">
                  <c:v>728.1597144283541</c:v>
                </c:pt>
                <c:pt idx="49">
                  <c:v>758.2432157537709</c:v>
                </c:pt>
                <c:pt idx="50">
                  <c:v>788.3267170791875</c:v>
                </c:pt>
                <c:pt idx="51">
                  <c:v>818.4102184046044</c:v>
                </c:pt>
                <c:pt idx="52">
                  <c:v>848.493719730021</c:v>
                </c:pt>
                <c:pt idx="53">
                  <c:v>878.5772210554378</c:v>
                </c:pt>
                <c:pt idx="54">
                  <c:v>908.6607223808544</c:v>
                </c:pt>
                <c:pt idx="55">
                  <c:v>938.7442237062712</c:v>
                </c:pt>
                <c:pt idx="56">
                  <c:v>968.827725031688</c:v>
                </c:pt>
                <c:pt idx="57">
                  <c:v>998.9112263571046</c:v>
                </c:pt>
                <c:pt idx="58">
                  <c:v>1028.994727682521</c:v>
                </c:pt>
                <c:pt idx="59">
                  <c:v>1059.078229007938</c:v>
                </c:pt>
                <c:pt idx="60">
                  <c:v>1089.161730333355</c:v>
                </c:pt>
                <c:pt idx="61">
                  <c:v>1119.245231658771</c:v>
                </c:pt>
                <c:pt idx="62">
                  <c:v>1149.328732984188</c:v>
                </c:pt>
                <c:pt idx="63">
                  <c:v>1179.412234309605</c:v>
                </c:pt>
                <c:pt idx="64">
                  <c:v>1209.495735635021</c:v>
                </c:pt>
                <c:pt idx="65">
                  <c:v>1239.579236960438</c:v>
                </c:pt>
                <c:pt idx="66">
                  <c:v>1269.662738285855</c:v>
                </c:pt>
                <c:pt idx="67">
                  <c:v>1299.746239611272</c:v>
                </c:pt>
                <c:pt idx="68">
                  <c:v>1329.829740936688</c:v>
                </c:pt>
                <c:pt idx="69">
                  <c:v>1359.913242262105</c:v>
                </c:pt>
                <c:pt idx="70">
                  <c:v>1389.996743587522</c:v>
                </c:pt>
                <c:pt idx="71">
                  <c:v>1420.080244912939</c:v>
                </c:pt>
                <c:pt idx="72">
                  <c:v>1450.163746238355</c:v>
                </c:pt>
                <c:pt idx="73">
                  <c:v>1480.247247563772</c:v>
                </c:pt>
                <c:pt idx="74">
                  <c:v>1510.330748889189</c:v>
                </c:pt>
                <c:pt idx="75">
                  <c:v>1540.414250214606</c:v>
                </c:pt>
                <c:pt idx="76">
                  <c:v>1570.497751540022</c:v>
                </c:pt>
                <c:pt idx="77">
                  <c:v>1600.581252865439</c:v>
                </c:pt>
                <c:pt idx="78">
                  <c:v>1630.664754190856</c:v>
                </c:pt>
                <c:pt idx="79">
                  <c:v>1660.748255516272</c:v>
                </c:pt>
                <c:pt idx="80">
                  <c:v>1690.83175684169</c:v>
                </c:pt>
                <c:pt idx="81">
                  <c:v>1720.915258167106</c:v>
                </c:pt>
                <c:pt idx="82">
                  <c:v>1750.998759492523</c:v>
                </c:pt>
                <c:pt idx="83">
                  <c:v>1763.037042946963</c:v>
                </c:pt>
                <c:pt idx="84">
                  <c:v>1757.030108530427</c:v>
                </c:pt>
                <c:pt idx="85">
                  <c:v>1751.023174113891</c:v>
                </c:pt>
                <c:pt idx="86">
                  <c:v>1745.016239697356</c:v>
                </c:pt>
                <c:pt idx="87">
                  <c:v>1739.00930528082</c:v>
                </c:pt>
                <c:pt idx="88">
                  <c:v>1733.002370864284</c:v>
                </c:pt>
                <c:pt idx="89">
                  <c:v>1726.995436447748</c:v>
                </c:pt>
                <c:pt idx="90">
                  <c:v>1720.988502031213</c:v>
                </c:pt>
                <c:pt idx="91">
                  <c:v>1714.981567614677</c:v>
                </c:pt>
                <c:pt idx="92">
                  <c:v>1708.974633198141</c:v>
                </c:pt>
                <c:pt idx="93">
                  <c:v>1702.967698781605</c:v>
                </c:pt>
                <c:pt idx="94">
                  <c:v>1696.96076436507</c:v>
                </c:pt>
                <c:pt idx="95">
                  <c:v>1690.953829948534</c:v>
                </c:pt>
                <c:pt idx="96">
                  <c:v>1684.946895531998</c:v>
                </c:pt>
                <c:pt idx="97">
                  <c:v>1678.939961115462</c:v>
                </c:pt>
                <c:pt idx="98">
                  <c:v>1675.936493907194</c:v>
                </c:pt>
                <c:pt idx="99">
                  <c:v>1675.936493907194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228.5714285714285</c:v>
                </c:pt>
                <c:pt idx="6">
                  <c:v>228.5714285714285</c:v>
                </c:pt>
                <c:pt idx="7">
                  <c:v>228.5714285714285</c:v>
                </c:pt>
                <c:pt idx="8">
                  <c:v>285.634693877551</c:v>
                </c:pt>
                <c:pt idx="9">
                  <c:v>399.7612244897958</c:v>
                </c:pt>
                <c:pt idx="10">
                  <c:v>513.8877551020408</c:v>
                </c:pt>
                <c:pt idx="11">
                  <c:v>628.0142857142856</c:v>
                </c:pt>
                <c:pt idx="12">
                  <c:v>742.1408163265306</c:v>
                </c:pt>
                <c:pt idx="13">
                  <c:v>856.2673469387755</c:v>
                </c:pt>
                <c:pt idx="14">
                  <c:v>970.3938775510204</c:v>
                </c:pt>
                <c:pt idx="15">
                  <c:v>1084.520408163265</c:v>
                </c:pt>
                <c:pt idx="16">
                  <c:v>1198.64693877551</c:v>
                </c:pt>
                <c:pt idx="17">
                  <c:v>1312.773469387755</c:v>
                </c:pt>
                <c:pt idx="18">
                  <c:v>1426.9</c:v>
                </c:pt>
                <c:pt idx="19">
                  <c:v>1541.026530612245</c:v>
                </c:pt>
                <c:pt idx="20">
                  <c:v>1655.15306122449</c:v>
                </c:pt>
                <c:pt idx="21">
                  <c:v>1769.279591836735</c:v>
                </c:pt>
                <c:pt idx="22">
                  <c:v>1883.40612244898</c:v>
                </c:pt>
                <c:pt idx="23">
                  <c:v>1997.532653061224</c:v>
                </c:pt>
                <c:pt idx="24">
                  <c:v>2111.65918367347</c:v>
                </c:pt>
                <c:pt idx="25">
                  <c:v>2225.785714285714</c:v>
                </c:pt>
                <c:pt idx="26">
                  <c:v>2339.91224489796</c:v>
                </c:pt>
                <c:pt idx="27">
                  <c:v>2454.038775510204</c:v>
                </c:pt>
                <c:pt idx="28">
                  <c:v>2568.165306122449</c:v>
                </c:pt>
                <c:pt idx="29">
                  <c:v>2682.291836734694</c:v>
                </c:pt>
                <c:pt idx="30">
                  <c:v>2796.418367346939</c:v>
                </c:pt>
                <c:pt idx="31">
                  <c:v>2910.544897959184</c:v>
                </c:pt>
                <c:pt idx="32">
                  <c:v>3024.671428571428</c:v>
                </c:pt>
                <c:pt idx="33">
                  <c:v>3138.797959183673</c:v>
                </c:pt>
                <c:pt idx="34">
                  <c:v>3252.924489795918</c:v>
                </c:pt>
                <c:pt idx="35">
                  <c:v>3367.051020408163</c:v>
                </c:pt>
                <c:pt idx="36">
                  <c:v>3481.177551020408</c:v>
                </c:pt>
                <c:pt idx="37">
                  <c:v>3595.304081632653</c:v>
                </c:pt>
                <c:pt idx="38">
                  <c:v>3709.430612244898</c:v>
                </c:pt>
                <c:pt idx="39">
                  <c:v>3823.557142857143</c:v>
                </c:pt>
                <c:pt idx="40">
                  <c:v>3937.683673469388</c:v>
                </c:pt>
                <c:pt idx="41">
                  <c:v>4051.810204081633</c:v>
                </c:pt>
                <c:pt idx="42">
                  <c:v>4165.936734693877</c:v>
                </c:pt>
                <c:pt idx="43">
                  <c:v>4502.3125</c:v>
                </c:pt>
                <c:pt idx="44">
                  <c:v>5060.9375</c:v>
                </c:pt>
                <c:pt idx="45">
                  <c:v>5619.5625</c:v>
                </c:pt>
                <c:pt idx="46">
                  <c:v>6178.1875</c:v>
                </c:pt>
                <c:pt idx="47">
                  <c:v>6736.8125</c:v>
                </c:pt>
                <c:pt idx="48">
                  <c:v>7295.4375</c:v>
                </c:pt>
                <c:pt idx="49">
                  <c:v>7854.0625</c:v>
                </c:pt>
                <c:pt idx="50">
                  <c:v>8412.6875</c:v>
                </c:pt>
                <c:pt idx="51">
                  <c:v>8971.3125</c:v>
                </c:pt>
                <c:pt idx="52">
                  <c:v>9529.9375</c:v>
                </c:pt>
                <c:pt idx="53">
                  <c:v>10088.5625</c:v>
                </c:pt>
                <c:pt idx="54">
                  <c:v>10647.1875</c:v>
                </c:pt>
                <c:pt idx="55">
                  <c:v>11205.8125</c:v>
                </c:pt>
                <c:pt idx="56">
                  <c:v>11764.4375</c:v>
                </c:pt>
                <c:pt idx="57">
                  <c:v>12323.0625</c:v>
                </c:pt>
                <c:pt idx="58">
                  <c:v>12881.6875</c:v>
                </c:pt>
                <c:pt idx="59">
                  <c:v>13440.3125</c:v>
                </c:pt>
                <c:pt idx="60">
                  <c:v>13998.9375</c:v>
                </c:pt>
                <c:pt idx="61">
                  <c:v>14557.5625</c:v>
                </c:pt>
                <c:pt idx="62">
                  <c:v>15116.1875</c:v>
                </c:pt>
                <c:pt idx="63">
                  <c:v>15674.8125</c:v>
                </c:pt>
                <c:pt idx="64">
                  <c:v>16233.4375</c:v>
                </c:pt>
                <c:pt idx="65">
                  <c:v>16792.0625</c:v>
                </c:pt>
                <c:pt idx="66">
                  <c:v>17350.6875</c:v>
                </c:pt>
                <c:pt idx="67">
                  <c:v>17909.3125</c:v>
                </c:pt>
                <c:pt idx="68">
                  <c:v>18467.9375</c:v>
                </c:pt>
                <c:pt idx="69">
                  <c:v>19026.5625</c:v>
                </c:pt>
                <c:pt idx="70">
                  <c:v>19585.1875</c:v>
                </c:pt>
                <c:pt idx="71">
                  <c:v>20143.8125</c:v>
                </c:pt>
                <c:pt idx="72">
                  <c:v>20702.4375</c:v>
                </c:pt>
                <c:pt idx="73">
                  <c:v>21261.0625</c:v>
                </c:pt>
                <c:pt idx="74">
                  <c:v>21819.6875</c:v>
                </c:pt>
                <c:pt idx="75">
                  <c:v>22378.3125</c:v>
                </c:pt>
                <c:pt idx="76">
                  <c:v>22936.9375</c:v>
                </c:pt>
                <c:pt idx="77">
                  <c:v>23495.5625</c:v>
                </c:pt>
                <c:pt idx="78">
                  <c:v>24054.1875</c:v>
                </c:pt>
                <c:pt idx="79">
                  <c:v>24612.8125</c:v>
                </c:pt>
                <c:pt idx="80">
                  <c:v>25171.4375</c:v>
                </c:pt>
                <c:pt idx="81">
                  <c:v>25730.0625</c:v>
                </c:pt>
                <c:pt idx="82">
                  <c:v>26288.6875</c:v>
                </c:pt>
                <c:pt idx="83">
                  <c:v>26572.11851851852</c:v>
                </c:pt>
                <c:pt idx="84">
                  <c:v>26580.35555555556</c:v>
                </c:pt>
                <c:pt idx="85">
                  <c:v>26588.59259259259</c:v>
                </c:pt>
                <c:pt idx="86">
                  <c:v>26596.82962962963</c:v>
                </c:pt>
                <c:pt idx="87">
                  <c:v>26605.06666666667</c:v>
                </c:pt>
                <c:pt idx="88">
                  <c:v>26613.3037037037</c:v>
                </c:pt>
                <c:pt idx="89">
                  <c:v>26621.54074074074</c:v>
                </c:pt>
                <c:pt idx="90">
                  <c:v>26629.77777777778</c:v>
                </c:pt>
                <c:pt idx="91">
                  <c:v>26638.01481481481</c:v>
                </c:pt>
                <c:pt idx="92">
                  <c:v>26646.25185185185</c:v>
                </c:pt>
                <c:pt idx="93">
                  <c:v>26654.48888888888</c:v>
                </c:pt>
                <c:pt idx="94">
                  <c:v>26662.72592592592</c:v>
                </c:pt>
                <c:pt idx="95">
                  <c:v>26670.96296296296</c:v>
                </c:pt>
                <c:pt idx="96">
                  <c:v>26679.2</c:v>
                </c:pt>
                <c:pt idx="97">
                  <c:v>26687.43703703703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819.3674645690301</c:v>
                </c:pt>
                <c:pt idx="9">
                  <c:v>795.6176829873191</c:v>
                </c:pt>
                <c:pt idx="10">
                  <c:v>771.867901405608</c:v>
                </c:pt>
                <c:pt idx="11">
                  <c:v>748.118119823897</c:v>
                </c:pt>
                <c:pt idx="12">
                  <c:v>724.368338242186</c:v>
                </c:pt>
                <c:pt idx="13">
                  <c:v>700.618556660475</c:v>
                </c:pt>
                <c:pt idx="14">
                  <c:v>676.868775078764</c:v>
                </c:pt>
                <c:pt idx="15">
                  <c:v>653.118993497053</c:v>
                </c:pt>
                <c:pt idx="16">
                  <c:v>629.3692119153419</c:v>
                </c:pt>
                <c:pt idx="17">
                  <c:v>605.619430333631</c:v>
                </c:pt>
                <c:pt idx="18">
                  <c:v>581.8696487519198</c:v>
                </c:pt>
                <c:pt idx="19">
                  <c:v>558.1198671702089</c:v>
                </c:pt>
                <c:pt idx="20">
                  <c:v>534.3700855884978</c:v>
                </c:pt>
                <c:pt idx="21">
                  <c:v>510.6203040067869</c:v>
                </c:pt>
                <c:pt idx="22">
                  <c:v>486.8705224250758</c:v>
                </c:pt>
                <c:pt idx="23">
                  <c:v>463.1207408433648</c:v>
                </c:pt>
                <c:pt idx="24">
                  <c:v>439.3709592616538</c:v>
                </c:pt>
                <c:pt idx="25">
                  <c:v>415.6211776799428</c:v>
                </c:pt>
                <c:pt idx="26">
                  <c:v>391.8713960982317</c:v>
                </c:pt>
                <c:pt idx="27">
                  <c:v>368.1216145165208</c:v>
                </c:pt>
                <c:pt idx="28">
                  <c:v>344.3718329348097</c:v>
                </c:pt>
                <c:pt idx="29">
                  <c:v>320.6220513530987</c:v>
                </c:pt>
                <c:pt idx="30">
                  <c:v>296.8722697713877</c:v>
                </c:pt>
                <c:pt idx="31">
                  <c:v>273.1224881896766</c:v>
                </c:pt>
                <c:pt idx="32">
                  <c:v>249.3727066079657</c:v>
                </c:pt>
                <c:pt idx="33">
                  <c:v>225.6229250262546</c:v>
                </c:pt>
                <c:pt idx="34">
                  <c:v>201.8731434445436</c:v>
                </c:pt>
                <c:pt idx="35">
                  <c:v>178.1233618628327</c:v>
                </c:pt>
                <c:pt idx="36">
                  <c:v>154.3735802811216</c:v>
                </c:pt>
                <c:pt idx="37">
                  <c:v>130.6237986994106</c:v>
                </c:pt>
                <c:pt idx="38">
                  <c:v>106.8740171176996</c:v>
                </c:pt>
                <c:pt idx="39">
                  <c:v>83.12423553598853</c:v>
                </c:pt>
                <c:pt idx="40">
                  <c:v>59.37445395427756</c:v>
                </c:pt>
                <c:pt idx="41">
                  <c:v>35.62467237256658</c:v>
                </c:pt>
                <c:pt idx="42">
                  <c:v>11.87489079085549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16965.48979591837</c:v>
                </c:pt>
                <c:pt idx="9">
                  <c:v>16565.04081632653</c:v>
                </c:pt>
                <c:pt idx="10">
                  <c:v>16164.59183673469</c:v>
                </c:pt>
                <c:pt idx="11">
                  <c:v>15764.14285714286</c:v>
                </c:pt>
                <c:pt idx="12">
                  <c:v>15363.69387755102</c:v>
                </c:pt>
                <c:pt idx="13">
                  <c:v>14963.24489795918</c:v>
                </c:pt>
                <c:pt idx="14">
                  <c:v>14562.79591836735</c:v>
                </c:pt>
                <c:pt idx="15">
                  <c:v>14162.34693877551</c:v>
                </c:pt>
                <c:pt idx="16">
                  <c:v>13761.89795918367</c:v>
                </c:pt>
                <c:pt idx="17">
                  <c:v>13361.44897959184</c:v>
                </c:pt>
                <c:pt idx="18">
                  <c:v>12961.0</c:v>
                </c:pt>
                <c:pt idx="19">
                  <c:v>12560.55102040816</c:v>
                </c:pt>
                <c:pt idx="20">
                  <c:v>12160.10204081633</c:v>
                </c:pt>
                <c:pt idx="21">
                  <c:v>11759.65306122449</c:v>
                </c:pt>
                <c:pt idx="22">
                  <c:v>11359.20408163265</c:v>
                </c:pt>
                <c:pt idx="23">
                  <c:v>10958.75510204082</c:v>
                </c:pt>
                <c:pt idx="24">
                  <c:v>10558.30612244898</c:v>
                </c:pt>
                <c:pt idx="25">
                  <c:v>10157.85714285714</c:v>
                </c:pt>
                <c:pt idx="26">
                  <c:v>9757.408163265307</c:v>
                </c:pt>
                <c:pt idx="27">
                  <c:v>9356.959183673469</c:v>
                </c:pt>
                <c:pt idx="28">
                  <c:v>8956.510204081633</c:v>
                </c:pt>
                <c:pt idx="29">
                  <c:v>8556.061224489797</c:v>
                </c:pt>
                <c:pt idx="30">
                  <c:v>8155.61224489796</c:v>
                </c:pt>
                <c:pt idx="31">
                  <c:v>7755.163265306122</c:v>
                </c:pt>
                <c:pt idx="32">
                  <c:v>7354.714285714286</c:v>
                </c:pt>
                <c:pt idx="33">
                  <c:v>6954.265306122448</c:v>
                </c:pt>
                <c:pt idx="34">
                  <c:v>6553.816326530612</c:v>
                </c:pt>
                <c:pt idx="35">
                  <c:v>6153.367346938774</c:v>
                </c:pt>
                <c:pt idx="36">
                  <c:v>5752.91836734694</c:v>
                </c:pt>
                <c:pt idx="37">
                  <c:v>5352.469387755104</c:v>
                </c:pt>
                <c:pt idx="38">
                  <c:v>4952.020408163265</c:v>
                </c:pt>
                <c:pt idx="39">
                  <c:v>4551.57142857143</c:v>
                </c:pt>
                <c:pt idx="40">
                  <c:v>4151.12244897959</c:v>
                </c:pt>
                <c:pt idx="41">
                  <c:v>3750.673469387755</c:v>
                </c:pt>
                <c:pt idx="42">
                  <c:v>3350.224489795917</c:v>
                </c:pt>
                <c:pt idx="43">
                  <c:v>3110.625</c:v>
                </c:pt>
                <c:pt idx="44">
                  <c:v>3031.875</c:v>
                </c:pt>
                <c:pt idx="45">
                  <c:v>2953.125</c:v>
                </c:pt>
                <c:pt idx="46">
                  <c:v>2874.375</c:v>
                </c:pt>
                <c:pt idx="47">
                  <c:v>2795.625</c:v>
                </c:pt>
                <c:pt idx="48">
                  <c:v>2716.875</c:v>
                </c:pt>
                <c:pt idx="49">
                  <c:v>2638.125</c:v>
                </c:pt>
                <c:pt idx="50">
                  <c:v>2559.375</c:v>
                </c:pt>
                <c:pt idx="51">
                  <c:v>2480.625</c:v>
                </c:pt>
                <c:pt idx="52">
                  <c:v>2401.875</c:v>
                </c:pt>
                <c:pt idx="53">
                  <c:v>2323.125</c:v>
                </c:pt>
                <c:pt idx="54">
                  <c:v>2244.375</c:v>
                </c:pt>
                <c:pt idx="55">
                  <c:v>2165.625</c:v>
                </c:pt>
                <c:pt idx="56">
                  <c:v>2086.875</c:v>
                </c:pt>
                <c:pt idx="57">
                  <c:v>2008.125</c:v>
                </c:pt>
                <c:pt idx="58">
                  <c:v>1929.375</c:v>
                </c:pt>
                <c:pt idx="59">
                  <c:v>1850.625</c:v>
                </c:pt>
                <c:pt idx="60">
                  <c:v>1771.875</c:v>
                </c:pt>
                <c:pt idx="61">
                  <c:v>1693.125</c:v>
                </c:pt>
                <c:pt idx="62">
                  <c:v>1614.375</c:v>
                </c:pt>
                <c:pt idx="63">
                  <c:v>1535.625</c:v>
                </c:pt>
                <c:pt idx="64">
                  <c:v>1456.875</c:v>
                </c:pt>
                <c:pt idx="65">
                  <c:v>1378.125</c:v>
                </c:pt>
                <c:pt idx="66">
                  <c:v>1299.375</c:v>
                </c:pt>
                <c:pt idx="67">
                  <c:v>1220.625</c:v>
                </c:pt>
                <c:pt idx="68">
                  <c:v>1141.875</c:v>
                </c:pt>
                <c:pt idx="69">
                  <c:v>1063.125</c:v>
                </c:pt>
                <c:pt idx="70">
                  <c:v>984.375</c:v>
                </c:pt>
                <c:pt idx="71">
                  <c:v>905.625</c:v>
                </c:pt>
                <c:pt idx="72">
                  <c:v>826.875</c:v>
                </c:pt>
                <c:pt idx="73">
                  <c:v>748.125</c:v>
                </c:pt>
                <c:pt idx="74">
                  <c:v>669.375</c:v>
                </c:pt>
                <c:pt idx="75">
                  <c:v>590.625</c:v>
                </c:pt>
                <c:pt idx="76">
                  <c:v>511.875</c:v>
                </c:pt>
                <c:pt idx="77">
                  <c:v>433.125</c:v>
                </c:pt>
                <c:pt idx="78">
                  <c:v>354.375</c:v>
                </c:pt>
                <c:pt idx="79">
                  <c:v>275.625</c:v>
                </c:pt>
                <c:pt idx="80">
                  <c:v>196.875</c:v>
                </c:pt>
                <c:pt idx="81">
                  <c:v>118.125</c:v>
                </c:pt>
                <c:pt idx="82">
                  <c:v>39.375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1457.142857142857</c:v>
                </c:pt>
                <c:pt idx="44">
                  <c:v>4371.428571428572</c:v>
                </c:pt>
                <c:pt idx="45">
                  <c:v>7285.714285714287</c:v>
                </c:pt>
                <c:pt idx="46">
                  <c:v>10200.0</c:v>
                </c:pt>
                <c:pt idx="47">
                  <c:v>13114.28571428572</c:v>
                </c:pt>
                <c:pt idx="48">
                  <c:v>16028.57142857143</c:v>
                </c:pt>
                <c:pt idx="49">
                  <c:v>18942.85714285715</c:v>
                </c:pt>
                <c:pt idx="50">
                  <c:v>21857.14285714286</c:v>
                </c:pt>
                <c:pt idx="51">
                  <c:v>24771.42857142858</c:v>
                </c:pt>
                <c:pt idx="52">
                  <c:v>27685.71428571429</c:v>
                </c:pt>
                <c:pt idx="53">
                  <c:v>30600.00000000001</c:v>
                </c:pt>
                <c:pt idx="54">
                  <c:v>33514.28571428572</c:v>
                </c:pt>
                <c:pt idx="55">
                  <c:v>36428.57142857143</c:v>
                </c:pt>
                <c:pt idx="56">
                  <c:v>39342.85714285714</c:v>
                </c:pt>
                <c:pt idx="57">
                  <c:v>42257.14285714286</c:v>
                </c:pt>
                <c:pt idx="58">
                  <c:v>45171.42857142857</c:v>
                </c:pt>
                <c:pt idx="59">
                  <c:v>48085.7142857143</c:v>
                </c:pt>
                <c:pt idx="60">
                  <c:v>51000.00000000001</c:v>
                </c:pt>
                <c:pt idx="61">
                  <c:v>53914.28571428572</c:v>
                </c:pt>
                <c:pt idx="62">
                  <c:v>56828.57142857144</c:v>
                </c:pt>
                <c:pt idx="63">
                  <c:v>59742.85714285716</c:v>
                </c:pt>
                <c:pt idx="64">
                  <c:v>62657.14285714286</c:v>
                </c:pt>
                <c:pt idx="65">
                  <c:v>65571.42857142858</c:v>
                </c:pt>
                <c:pt idx="66">
                  <c:v>68485.71428571429</c:v>
                </c:pt>
                <c:pt idx="67">
                  <c:v>71400.00000000001</c:v>
                </c:pt>
                <c:pt idx="68">
                  <c:v>74314.2857142857</c:v>
                </c:pt>
                <c:pt idx="69">
                  <c:v>77228.57142857144</c:v>
                </c:pt>
                <c:pt idx="70">
                  <c:v>80142.85714285715</c:v>
                </c:pt>
                <c:pt idx="71">
                  <c:v>83057.14285714287</c:v>
                </c:pt>
                <c:pt idx="72">
                  <c:v>85971.42857142859</c:v>
                </c:pt>
                <c:pt idx="73">
                  <c:v>88885.7142857143</c:v>
                </c:pt>
                <c:pt idx="74">
                  <c:v>91800.00000000003</c:v>
                </c:pt>
                <c:pt idx="75">
                  <c:v>94714.2857142857</c:v>
                </c:pt>
                <c:pt idx="76">
                  <c:v>97628.57142857144</c:v>
                </c:pt>
                <c:pt idx="77">
                  <c:v>100542.8571428572</c:v>
                </c:pt>
                <c:pt idx="78">
                  <c:v>103457.1428571429</c:v>
                </c:pt>
                <c:pt idx="79">
                  <c:v>106371.4285714286</c:v>
                </c:pt>
                <c:pt idx="80">
                  <c:v>109285.7142857143</c:v>
                </c:pt>
                <c:pt idx="81">
                  <c:v>112200.0</c:v>
                </c:pt>
                <c:pt idx="82">
                  <c:v>115114.2857142857</c:v>
                </c:pt>
                <c:pt idx="83">
                  <c:v>116596.8253968254</c:v>
                </c:pt>
                <c:pt idx="84">
                  <c:v>116647.6190476191</c:v>
                </c:pt>
                <c:pt idx="85">
                  <c:v>116698.4126984127</c:v>
                </c:pt>
                <c:pt idx="86">
                  <c:v>116749.2063492064</c:v>
                </c:pt>
                <c:pt idx="87">
                  <c:v>116800.0</c:v>
                </c:pt>
                <c:pt idx="88">
                  <c:v>116850.7936507937</c:v>
                </c:pt>
                <c:pt idx="89">
                  <c:v>116901.5873015873</c:v>
                </c:pt>
                <c:pt idx="90">
                  <c:v>116952.380952381</c:v>
                </c:pt>
                <c:pt idx="91">
                  <c:v>117003.1746031746</c:v>
                </c:pt>
                <c:pt idx="92">
                  <c:v>117053.9682539683</c:v>
                </c:pt>
                <c:pt idx="93">
                  <c:v>117104.761904762</c:v>
                </c:pt>
                <c:pt idx="94">
                  <c:v>117155.5555555556</c:v>
                </c:pt>
                <c:pt idx="95">
                  <c:v>117206.3492063492</c:v>
                </c:pt>
                <c:pt idx="96">
                  <c:v>117257.1428571429</c:v>
                </c:pt>
                <c:pt idx="97">
                  <c:v>117307.9365079365</c:v>
                </c:pt>
                <c:pt idx="98">
                  <c:v>117333.3333333333</c:v>
                </c:pt>
                <c:pt idx="99">
                  <c:v>117333.3333333333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6796.897959183673</c:v>
                </c:pt>
                <c:pt idx="9">
                  <c:v>6676.408163265306</c:v>
                </c:pt>
                <c:pt idx="10">
                  <c:v>6555.918367346939</c:v>
                </c:pt>
                <c:pt idx="11">
                  <c:v>6435.428571428571</c:v>
                </c:pt>
                <c:pt idx="12">
                  <c:v>6314.938775510203</c:v>
                </c:pt>
                <c:pt idx="13">
                  <c:v>6194.448979591836</c:v>
                </c:pt>
                <c:pt idx="14">
                  <c:v>6073.959183673468</c:v>
                </c:pt>
                <c:pt idx="15">
                  <c:v>5953.469387755102</c:v>
                </c:pt>
                <c:pt idx="16">
                  <c:v>5832.979591836734</c:v>
                </c:pt>
                <c:pt idx="17">
                  <c:v>5712.489795918367</c:v>
                </c:pt>
                <c:pt idx="18">
                  <c:v>5592.0</c:v>
                </c:pt>
                <c:pt idx="19">
                  <c:v>5471.510204081632</c:v>
                </c:pt>
                <c:pt idx="20">
                  <c:v>5351.020408163265</c:v>
                </c:pt>
                <c:pt idx="21">
                  <c:v>5230.530612244898</c:v>
                </c:pt>
                <c:pt idx="22">
                  <c:v>5110.04081632653</c:v>
                </c:pt>
                <c:pt idx="23">
                  <c:v>4989.551020408162</c:v>
                </c:pt>
                <c:pt idx="24">
                  <c:v>4869.061224489795</c:v>
                </c:pt>
                <c:pt idx="25">
                  <c:v>4748.571428571428</c:v>
                </c:pt>
                <c:pt idx="26">
                  <c:v>4628.08163265306</c:v>
                </c:pt>
                <c:pt idx="27">
                  <c:v>4507.591836734693</c:v>
                </c:pt>
                <c:pt idx="28">
                  <c:v>4387.102040816326</c:v>
                </c:pt>
                <c:pt idx="29">
                  <c:v>4266.612244897958</c:v>
                </c:pt>
                <c:pt idx="30">
                  <c:v>4146.12244897959</c:v>
                </c:pt>
                <c:pt idx="31">
                  <c:v>4025.632653061225</c:v>
                </c:pt>
                <c:pt idx="32">
                  <c:v>3905.142857142857</c:v>
                </c:pt>
                <c:pt idx="33">
                  <c:v>3784.65306122449</c:v>
                </c:pt>
                <c:pt idx="34">
                  <c:v>3664.163265306122</c:v>
                </c:pt>
                <c:pt idx="35">
                  <c:v>3543.673469387755</c:v>
                </c:pt>
                <c:pt idx="36">
                  <c:v>3423.183673469388</c:v>
                </c:pt>
                <c:pt idx="37">
                  <c:v>3302.69387755102</c:v>
                </c:pt>
                <c:pt idx="38">
                  <c:v>3182.204081632653</c:v>
                </c:pt>
                <c:pt idx="39">
                  <c:v>3061.714285714285</c:v>
                </c:pt>
                <c:pt idx="40">
                  <c:v>2941.224489795919</c:v>
                </c:pt>
                <c:pt idx="41">
                  <c:v>2820.734693877551</c:v>
                </c:pt>
                <c:pt idx="42">
                  <c:v>2700.244897959184</c:v>
                </c:pt>
                <c:pt idx="43">
                  <c:v>2607.0</c:v>
                </c:pt>
                <c:pt idx="44">
                  <c:v>2541.0</c:v>
                </c:pt>
                <c:pt idx="45">
                  <c:v>2475.0</c:v>
                </c:pt>
                <c:pt idx="46">
                  <c:v>2409.0</c:v>
                </c:pt>
                <c:pt idx="47">
                  <c:v>2343.0</c:v>
                </c:pt>
                <c:pt idx="48">
                  <c:v>2277.0</c:v>
                </c:pt>
                <c:pt idx="49">
                  <c:v>2211.0</c:v>
                </c:pt>
                <c:pt idx="50">
                  <c:v>2145.0</c:v>
                </c:pt>
                <c:pt idx="51">
                  <c:v>2079.0</c:v>
                </c:pt>
                <c:pt idx="52">
                  <c:v>2013.0</c:v>
                </c:pt>
                <c:pt idx="53">
                  <c:v>1947.0</c:v>
                </c:pt>
                <c:pt idx="54">
                  <c:v>1881.0</c:v>
                </c:pt>
                <c:pt idx="55">
                  <c:v>1815.0</c:v>
                </c:pt>
                <c:pt idx="56">
                  <c:v>1749.0</c:v>
                </c:pt>
                <c:pt idx="57">
                  <c:v>1683.0</c:v>
                </c:pt>
                <c:pt idx="58">
                  <c:v>1617.0</c:v>
                </c:pt>
                <c:pt idx="59">
                  <c:v>1551.0</c:v>
                </c:pt>
                <c:pt idx="60">
                  <c:v>1485.0</c:v>
                </c:pt>
                <c:pt idx="61">
                  <c:v>1419.0</c:v>
                </c:pt>
                <c:pt idx="62">
                  <c:v>1353.0</c:v>
                </c:pt>
                <c:pt idx="63">
                  <c:v>1287.0</c:v>
                </c:pt>
                <c:pt idx="64">
                  <c:v>1221.0</c:v>
                </c:pt>
                <c:pt idx="65">
                  <c:v>1155.0</c:v>
                </c:pt>
                <c:pt idx="66">
                  <c:v>1089.0</c:v>
                </c:pt>
                <c:pt idx="67">
                  <c:v>1023.0</c:v>
                </c:pt>
                <c:pt idx="68">
                  <c:v>957.0</c:v>
                </c:pt>
                <c:pt idx="69">
                  <c:v>891.0</c:v>
                </c:pt>
                <c:pt idx="70">
                  <c:v>825.0</c:v>
                </c:pt>
                <c:pt idx="71">
                  <c:v>759.0</c:v>
                </c:pt>
                <c:pt idx="72">
                  <c:v>693.0</c:v>
                </c:pt>
                <c:pt idx="73">
                  <c:v>627.0</c:v>
                </c:pt>
                <c:pt idx="74">
                  <c:v>561.0</c:v>
                </c:pt>
                <c:pt idx="75">
                  <c:v>495.0</c:v>
                </c:pt>
                <c:pt idx="76">
                  <c:v>429.0</c:v>
                </c:pt>
                <c:pt idx="77">
                  <c:v>363.0</c:v>
                </c:pt>
                <c:pt idx="78">
                  <c:v>297.0</c:v>
                </c:pt>
                <c:pt idx="79">
                  <c:v>231.0</c:v>
                </c:pt>
                <c:pt idx="80">
                  <c:v>165.0</c:v>
                </c:pt>
                <c:pt idx="81">
                  <c:v>99.0</c:v>
                </c:pt>
                <c:pt idx="82">
                  <c:v>33.0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711.111111111111</c:v>
                </c:pt>
                <c:pt idx="84">
                  <c:v>2133.333333333333</c:v>
                </c:pt>
                <c:pt idx="85">
                  <c:v>3555.555555555554</c:v>
                </c:pt>
                <c:pt idx="86">
                  <c:v>4977.777777777777</c:v>
                </c:pt>
                <c:pt idx="87">
                  <c:v>6399.999999999998</c:v>
                </c:pt>
                <c:pt idx="88">
                  <c:v>7822.22222222222</c:v>
                </c:pt>
                <c:pt idx="89">
                  <c:v>9244.44444444444</c:v>
                </c:pt>
                <c:pt idx="90">
                  <c:v>10666.66666666666</c:v>
                </c:pt>
                <c:pt idx="91">
                  <c:v>12088.88888888889</c:v>
                </c:pt>
                <c:pt idx="92">
                  <c:v>13511.11111111111</c:v>
                </c:pt>
                <c:pt idx="93">
                  <c:v>14933.33333333333</c:v>
                </c:pt>
                <c:pt idx="94">
                  <c:v>16355.55555555555</c:v>
                </c:pt>
                <c:pt idx="95">
                  <c:v>17777.77777777777</c:v>
                </c:pt>
                <c:pt idx="96">
                  <c:v>192</c:v>
                </c:pt>
                <c:pt idx="97">
                  <c:v>20622.22222222221</c:v>
                </c:pt>
                <c:pt idx="98">
                  <c:v>21333.33333333333</c:v>
                </c:pt>
                <c:pt idx="99">
                  <c:v>21333.33333333333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1411.094499835793</c:v>
                </c:pt>
                <c:pt idx="9">
                  <c:v>1414.869161895095</c:v>
                </c:pt>
                <c:pt idx="10">
                  <c:v>1418.643823954397</c:v>
                </c:pt>
                <c:pt idx="11">
                  <c:v>1422.418486013699</c:v>
                </c:pt>
                <c:pt idx="12">
                  <c:v>1426.193148073001</c:v>
                </c:pt>
                <c:pt idx="13">
                  <c:v>1429.967810132304</c:v>
                </c:pt>
                <c:pt idx="14">
                  <c:v>1433.742472191606</c:v>
                </c:pt>
                <c:pt idx="15">
                  <c:v>1437.517134250908</c:v>
                </c:pt>
                <c:pt idx="16">
                  <c:v>1441.29179631021</c:v>
                </c:pt>
                <c:pt idx="17">
                  <c:v>1445.066458369512</c:v>
                </c:pt>
                <c:pt idx="18">
                  <c:v>1448.841120428814</c:v>
                </c:pt>
                <c:pt idx="19">
                  <c:v>1452.615782488117</c:v>
                </c:pt>
                <c:pt idx="20">
                  <c:v>1456.390444547419</c:v>
                </c:pt>
                <c:pt idx="21">
                  <c:v>1460.165106606721</c:v>
                </c:pt>
                <c:pt idx="22">
                  <c:v>1463.939768666023</c:v>
                </c:pt>
                <c:pt idx="23">
                  <c:v>1467.714430725325</c:v>
                </c:pt>
                <c:pt idx="24">
                  <c:v>1471.489092784627</c:v>
                </c:pt>
                <c:pt idx="25">
                  <c:v>1475.263754843929</c:v>
                </c:pt>
                <c:pt idx="26">
                  <c:v>1479.038416903232</c:v>
                </c:pt>
                <c:pt idx="27">
                  <c:v>1482.813078962534</c:v>
                </c:pt>
                <c:pt idx="28">
                  <c:v>1486.587741021836</c:v>
                </c:pt>
                <c:pt idx="29">
                  <c:v>1490.362403081138</c:v>
                </c:pt>
                <c:pt idx="30">
                  <c:v>1494.13706514044</c:v>
                </c:pt>
                <c:pt idx="31">
                  <c:v>1497.911727199742</c:v>
                </c:pt>
                <c:pt idx="32">
                  <c:v>1501.686389259045</c:v>
                </c:pt>
                <c:pt idx="33">
                  <c:v>1505.461051318347</c:v>
                </c:pt>
                <c:pt idx="34">
                  <c:v>1509.235713377649</c:v>
                </c:pt>
                <c:pt idx="35">
                  <c:v>1513.010375436951</c:v>
                </c:pt>
                <c:pt idx="36">
                  <c:v>1516.785037496253</c:v>
                </c:pt>
                <c:pt idx="37">
                  <c:v>1520.559699555555</c:v>
                </c:pt>
                <c:pt idx="38">
                  <c:v>1524.334361614857</c:v>
                </c:pt>
                <c:pt idx="39">
                  <c:v>1528.10902367416</c:v>
                </c:pt>
                <c:pt idx="40">
                  <c:v>1531.883685733462</c:v>
                </c:pt>
                <c:pt idx="41">
                  <c:v>1535.658347792764</c:v>
                </c:pt>
                <c:pt idx="42">
                  <c:v>1539.433009852066</c:v>
                </c:pt>
                <c:pt idx="43">
                  <c:v>1535.265153828253</c:v>
                </c:pt>
                <c:pt idx="44">
                  <c:v>1523.154779721325</c:v>
                </c:pt>
                <c:pt idx="45">
                  <c:v>1511.044405614398</c:v>
                </c:pt>
                <c:pt idx="46">
                  <c:v>1498.93403150747</c:v>
                </c:pt>
                <c:pt idx="47">
                  <c:v>1486.823657400542</c:v>
                </c:pt>
                <c:pt idx="48">
                  <c:v>1474.713283293614</c:v>
                </c:pt>
                <c:pt idx="49">
                  <c:v>1462.602909186687</c:v>
                </c:pt>
                <c:pt idx="50">
                  <c:v>1450.492535079759</c:v>
                </c:pt>
                <c:pt idx="51">
                  <c:v>1438.382160972831</c:v>
                </c:pt>
                <c:pt idx="52">
                  <c:v>1426.271786865903</c:v>
                </c:pt>
                <c:pt idx="53">
                  <c:v>1414.161412758976</c:v>
                </c:pt>
                <c:pt idx="54">
                  <c:v>1402.051038652048</c:v>
                </c:pt>
                <c:pt idx="55">
                  <c:v>1389.94066454512</c:v>
                </c:pt>
                <c:pt idx="56">
                  <c:v>1377.830290438192</c:v>
                </c:pt>
                <c:pt idx="57">
                  <c:v>1365.719916331264</c:v>
                </c:pt>
                <c:pt idx="58">
                  <c:v>1353.609542224337</c:v>
                </c:pt>
                <c:pt idx="59">
                  <c:v>1341.499168117409</c:v>
                </c:pt>
                <c:pt idx="60">
                  <c:v>1329.388794010481</c:v>
                </c:pt>
                <c:pt idx="61">
                  <c:v>1317.278419903553</c:v>
                </c:pt>
                <c:pt idx="62">
                  <c:v>1305.168045796625</c:v>
                </c:pt>
                <c:pt idx="63">
                  <c:v>1293.057671689698</c:v>
                </c:pt>
                <c:pt idx="64">
                  <c:v>1280.94729758277</c:v>
                </c:pt>
                <c:pt idx="65">
                  <c:v>1268.836923475842</c:v>
                </c:pt>
                <c:pt idx="66">
                  <c:v>1256.726549368914</c:v>
                </c:pt>
                <c:pt idx="67">
                  <c:v>1244.616175261987</c:v>
                </c:pt>
                <c:pt idx="68">
                  <c:v>1232.505801155059</c:v>
                </c:pt>
                <c:pt idx="69">
                  <c:v>1220.395427048131</c:v>
                </c:pt>
                <c:pt idx="70">
                  <c:v>1208.285052941203</c:v>
                </c:pt>
                <c:pt idx="71">
                  <c:v>1196.174678834275</c:v>
                </c:pt>
                <c:pt idx="72">
                  <c:v>1184.064304727348</c:v>
                </c:pt>
                <c:pt idx="73">
                  <c:v>1171.95393062042</c:v>
                </c:pt>
                <c:pt idx="74">
                  <c:v>1159.843556513492</c:v>
                </c:pt>
                <c:pt idx="75">
                  <c:v>1147.733182406565</c:v>
                </c:pt>
                <c:pt idx="76">
                  <c:v>1135.622808299637</c:v>
                </c:pt>
                <c:pt idx="77">
                  <c:v>1123.512434192709</c:v>
                </c:pt>
                <c:pt idx="78">
                  <c:v>1111.402060085781</c:v>
                </c:pt>
                <c:pt idx="79">
                  <c:v>1099.291685978853</c:v>
                </c:pt>
                <c:pt idx="80">
                  <c:v>1087.181311871926</c:v>
                </c:pt>
                <c:pt idx="81">
                  <c:v>1075.070937764998</c:v>
                </c:pt>
                <c:pt idx="82">
                  <c:v>1062.96056365807</c:v>
                </c:pt>
                <c:pt idx="83">
                  <c:v>1049.076447889016</c:v>
                </c:pt>
                <c:pt idx="84">
                  <c:v>1033.418590457837</c:v>
                </c:pt>
                <c:pt idx="85">
                  <c:v>1017.760733026658</c:v>
                </c:pt>
                <c:pt idx="86">
                  <c:v>1002.102875595478</c:v>
                </c:pt>
                <c:pt idx="87">
                  <c:v>986.445018164299</c:v>
                </c:pt>
                <c:pt idx="88">
                  <c:v>970.7871607331197</c:v>
                </c:pt>
                <c:pt idx="89">
                  <c:v>955.1293033019403</c:v>
                </c:pt>
                <c:pt idx="90">
                  <c:v>939.471445870761</c:v>
                </c:pt>
                <c:pt idx="91">
                  <c:v>923.8135884395816</c:v>
                </c:pt>
                <c:pt idx="92">
                  <c:v>908.1557310084023</c:v>
                </c:pt>
                <c:pt idx="93">
                  <c:v>892.4978735772228</c:v>
                </c:pt>
                <c:pt idx="94">
                  <c:v>876.8400161460436</c:v>
                </c:pt>
                <c:pt idx="95">
                  <c:v>861.1821587148643</c:v>
                </c:pt>
                <c:pt idx="96">
                  <c:v>845.524301283685</c:v>
                </c:pt>
                <c:pt idx="97">
                  <c:v>829.8664438525055</c:v>
                </c:pt>
                <c:pt idx="98">
                  <c:v>822.0375151369159</c:v>
                </c:pt>
                <c:pt idx="99">
                  <c:v>822.0375151369159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14076.0</c:v>
                </c:pt>
                <c:pt idx="9">
                  <c:v>14388.0</c:v>
                </c:pt>
                <c:pt idx="10">
                  <c:v>14700.0</c:v>
                </c:pt>
                <c:pt idx="11">
                  <c:v>15012.0</c:v>
                </c:pt>
                <c:pt idx="12">
                  <c:v>15324.0</c:v>
                </c:pt>
                <c:pt idx="13">
                  <c:v>15636.0</c:v>
                </c:pt>
                <c:pt idx="14">
                  <c:v>15948.0</c:v>
                </c:pt>
                <c:pt idx="15">
                  <c:v>16260.0</c:v>
                </c:pt>
                <c:pt idx="16">
                  <c:v>16572.0</c:v>
                </c:pt>
                <c:pt idx="17">
                  <c:v>16884.0</c:v>
                </c:pt>
                <c:pt idx="18">
                  <c:v>17196.0</c:v>
                </c:pt>
                <c:pt idx="19">
                  <c:v>17508.0</c:v>
                </c:pt>
                <c:pt idx="20">
                  <c:v>17820.0</c:v>
                </c:pt>
                <c:pt idx="21">
                  <c:v>18132.0</c:v>
                </c:pt>
                <c:pt idx="22">
                  <c:v>18444.0</c:v>
                </c:pt>
                <c:pt idx="23">
                  <c:v>18756.0</c:v>
                </c:pt>
                <c:pt idx="24">
                  <c:v>19068.0</c:v>
                </c:pt>
                <c:pt idx="25">
                  <c:v>19380.0</c:v>
                </c:pt>
                <c:pt idx="26">
                  <c:v>19692.0</c:v>
                </c:pt>
                <c:pt idx="27">
                  <c:v>20004.0</c:v>
                </c:pt>
                <c:pt idx="28">
                  <c:v>20316.0</c:v>
                </c:pt>
                <c:pt idx="29">
                  <c:v>20628.0</c:v>
                </c:pt>
                <c:pt idx="30">
                  <c:v>20940.0</c:v>
                </c:pt>
                <c:pt idx="31">
                  <c:v>21252.0</c:v>
                </c:pt>
                <c:pt idx="32">
                  <c:v>21564.0</c:v>
                </c:pt>
                <c:pt idx="33">
                  <c:v>21876.0</c:v>
                </c:pt>
                <c:pt idx="34">
                  <c:v>22188.0</c:v>
                </c:pt>
                <c:pt idx="35">
                  <c:v>22500.0</c:v>
                </c:pt>
                <c:pt idx="36">
                  <c:v>22812.0</c:v>
                </c:pt>
                <c:pt idx="37">
                  <c:v>23124.0</c:v>
                </c:pt>
                <c:pt idx="38">
                  <c:v>23436.0</c:v>
                </c:pt>
                <c:pt idx="39">
                  <c:v>23748.0</c:v>
                </c:pt>
                <c:pt idx="40">
                  <c:v>24060.0</c:v>
                </c:pt>
                <c:pt idx="41">
                  <c:v>24372.0</c:v>
                </c:pt>
                <c:pt idx="42">
                  <c:v>24684.0</c:v>
                </c:pt>
                <c:pt idx="43">
                  <c:v>24635.78571428571</c:v>
                </c:pt>
                <c:pt idx="44">
                  <c:v>24227.35714285714</c:v>
                </c:pt>
                <c:pt idx="45">
                  <c:v>23818.92857142857</c:v>
                </c:pt>
                <c:pt idx="46">
                  <c:v>23410.5</c:v>
                </c:pt>
                <c:pt idx="47">
                  <c:v>23002.07142857143</c:v>
                </c:pt>
                <c:pt idx="48">
                  <c:v>22593.64285714286</c:v>
                </c:pt>
                <c:pt idx="49">
                  <c:v>22185.21428571428</c:v>
                </c:pt>
                <c:pt idx="50">
                  <c:v>21776.78571428571</c:v>
                </c:pt>
                <c:pt idx="51">
                  <c:v>21368.35714285714</c:v>
                </c:pt>
                <c:pt idx="52">
                  <c:v>20959.92857142857</c:v>
                </c:pt>
                <c:pt idx="53">
                  <c:v>20551.5</c:v>
                </c:pt>
                <c:pt idx="54">
                  <c:v>20143.07142857143</c:v>
                </c:pt>
                <c:pt idx="55">
                  <c:v>19734.64285714286</c:v>
                </c:pt>
                <c:pt idx="56">
                  <c:v>19326.21428571428</c:v>
                </c:pt>
                <c:pt idx="57">
                  <c:v>18917.78571428571</c:v>
                </c:pt>
                <c:pt idx="58">
                  <c:v>18509.35714285714</c:v>
                </c:pt>
                <c:pt idx="59">
                  <c:v>18100.92857142857</c:v>
                </c:pt>
                <c:pt idx="60">
                  <c:v>17692.5</c:v>
                </c:pt>
                <c:pt idx="61">
                  <c:v>17284.07142857143</c:v>
                </c:pt>
                <c:pt idx="62">
                  <c:v>16875.64285714286</c:v>
                </c:pt>
                <c:pt idx="63">
                  <c:v>16467.21428571428</c:v>
                </c:pt>
                <c:pt idx="64">
                  <c:v>16058.78571428571</c:v>
                </c:pt>
                <c:pt idx="65">
                  <c:v>15650.35714285714</c:v>
                </c:pt>
                <c:pt idx="66">
                  <c:v>15241.92857142857</c:v>
                </c:pt>
                <c:pt idx="67">
                  <c:v>14833.5</c:v>
                </c:pt>
                <c:pt idx="68">
                  <c:v>14425.07142857143</c:v>
                </c:pt>
                <c:pt idx="69">
                  <c:v>14016.64285714286</c:v>
                </c:pt>
                <c:pt idx="70">
                  <c:v>13608.21428571429</c:v>
                </c:pt>
                <c:pt idx="71">
                  <c:v>13199.78571428571</c:v>
                </c:pt>
                <c:pt idx="72">
                  <c:v>12791.35714285714</c:v>
                </c:pt>
                <c:pt idx="73">
                  <c:v>12382.92857142857</c:v>
                </c:pt>
                <c:pt idx="74">
                  <c:v>11974.5</c:v>
                </c:pt>
                <c:pt idx="75">
                  <c:v>11566.07142857143</c:v>
                </c:pt>
                <c:pt idx="76">
                  <c:v>11157.64285714286</c:v>
                </c:pt>
                <c:pt idx="77">
                  <c:v>10749.21428571429</c:v>
                </c:pt>
                <c:pt idx="78">
                  <c:v>10340.78571428572</c:v>
                </c:pt>
                <c:pt idx="79">
                  <c:v>9932.357142857141</c:v>
                </c:pt>
                <c:pt idx="80">
                  <c:v>9523.928571428571</c:v>
                </c:pt>
                <c:pt idx="81">
                  <c:v>9115.5</c:v>
                </c:pt>
                <c:pt idx="82">
                  <c:v>8707.07142857143</c:v>
                </c:pt>
                <c:pt idx="83">
                  <c:v>8439.873015873016</c:v>
                </c:pt>
                <c:pt idx="84">
                  <c:v>8313.90476190476</c:v>
                </c:pt>
                <c:pt idx="85">
                  <c:v>8187.936507936508</c:v>
                </c:pt>
                <c:pt idx="86">
                  <c:v>8061.968253968254</c:v>
                </c:pt>
                <c:pt idx="87">
                  <c:v>7936.0</c:v>
                </c:pt>
                <c:pt idx="88">
                  <c:v>7810.031746031746</c:v>
                </c:pt>
                <c:pt idx="89">
                  <c:v>7684.063492063492</c:v>
                </c:pt>
                <c:pt idx="90">
                  <c:v>7558.095238095238</c:v>
                </c:pt>
                <c:pt idx="91">
                  <c:v>7432.126984126984</c:v>
                </c:pt>
                <c:pt idx="92">
                  <c:v>7306.15873015873</c:v>
                </c:pt>
                <c:pt idx="93">
                  <c:v>7180.190476190476</c:v>
                </c:pt>
                <c:pt idx="94">
                  <c:v>7054.222222222221</c:v>
                </c:pt>
                <c:pt idx="95">
                  <c:v>6928.253968253968</c:v>
                </c:pt>
                <c:pt idx="96">
                  <c:v>6802.285714285714</c:v>
                </c:pt>
                <c:pt idx="97">
                  <c:v>6676.31746031746</c:v>
                </c:pt>
                <c:pt idx="98">
                  <c:v>6613.333333333333</c:v>
                </c:pt>
                <c:pt idx="99">
                  <c:v>6613.333333333333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85.7142857142857</c:v>
                </c:pt>
                <c:pt idx="9">
                  <c:v>257.1428571428571</c:v>
                </c:pt>
                <c:pt idx="10">
                  <c:v>428.5714285714285</c:v>
                </c:pt>
                <c:pt idx="11">
                  <c:v>599.9999999999999</c:v>
                </c:pt>
                <c:pt idx="12">
                  <c:v>771.4285714285713</c:v>
                </c:pt>
                <c:pt idx="13">
                  <c:v>942.8571428571427</c:v>
                </c:pt>
                <c:pt idx="14">
                  <c:v>1114.285714285714</c:v>
                </c:pt>
                <c:pt idx="15">
                  <c:v>1285.714285714286</c:v>
                </c:pt>
                <c:pt idx="16">
                  <c:v>1457.142857142857</c:v>
                </c:pt>
                <c:pt idx="17">
                  <c:v>1628.571428571428</c:v>
                </c:pt>
                <c:pt idx="18">
                  <c:v>18</c:v>
                </c:pt>
                <c:pt idx="19">
                  <c:v>1971.428571428571</c:v>
                </c:pt>
                <c:pt idx="20">
                  <c:v>2142.857142857142</c:v>
                </c:pt>
                <c:pt idx="21">
                  <c:v>2314.285714285714</c:v>
                </c:pt>
                <c:pt idx="22">
                  <c:v>2485.714285714285</c:v>
                </c:pt>
                <c:pt idx="23">
                  <c:v>2657.142857142857</c:v>
                </c:pt>
                <c:pt idx="24">
                  <c:v>2828.571428571428</c:v>
                </c:pt>
                <c:pt idx="25">
                  <c:v>3</c:v>
                </c:pt>
                <c:pt idx="26">
                  <c:v>3171.428571428571</c:v>
                </c:pt>
                <c:pt idx="27">
                  <c:v>3342.857142857142</c:v>
                </c:pt>
                <c:pt idx="28">
                  <c:v>3514.285714285714</c:v>
                </c:pt>
                <c:pt idx="29">
                  <c:v>3685.714285714285</c:v>
                </c:pt>
                <c:pt idx="30">
                  <c:v>3857.142857142856</c:v>
                </c:pt>
                <c:pt idx="31">
                  <c:v>4028.571428571427</c:v>
                </c:pt>
                <c:pt idx="32">
                  <c:v>42</c:v>
                </c:pt>
                <c:pt idx="33">
                  <c:v>4371.42857142857</c:v>
                </c:pt>
                <c:pt idx="34">
                  <c:v>4542.857142857142</c:v>
                </c:pt>
                <c:pt idx="35">
                  <c:v>4714.285714285714</c:v>
                </c:pt>
                <c:pt idx="36">
                  <c:v>4885.714285714285</c:v>
                </c:pt>
                <c:pt idx="37">
                  <c:v>5057.142857142856</c:v>
                </c:pt>
                <c:pt idx="38">
                  <c:v>5228.571428571427</c:v>
                </c:pt>
                <c:pt idx="39">
                  <c:v>54</c:v>
                </c:pt>
                <c:pt idx="40">
                  <c:v>5571.42857142857</c:v>
                </c:pt>
                <c:pt idx="41">
                  <c:v>5742.857142857142</c:v>
                </c:pt>
                <c:pt idx="42">
                  <c:v>5914.285714285714</c:v>
                </c:pt>
                <c:pt idx="43">
                  <c:v>5925</c:v>
                </c:pt>
                <c:pt idx="44">
                  <c:v>5775</c:v>
                </c:pt>
                <c:pt idx="45">
                  <c:v>5625</c:v>
                </c:pt>
                <c:pt idx="46">
                  <c:v>5475</c:v>
                </c:pt>
                <c:pt idx="47">
                  <c:v>5325</c:v>
                </c:pt>
                <c:pt idx="48">
                  <c:v>5175</c:v>
                </c:pt>
                <c:pt idx="49">
                  <c:v>5025</c:v>
                </c:pt>
                <c:pt idx="50">
                  <c:v>4875</c:v>
                </c:pt>
                <c:pt idx="51">
                  <c:v>4725</c:v>
                </c:pt>
                <c:pt idx="52">
                  <c:v>4575</c:v>
                </c:pt>
                <c:pt idx="53">
                  <c:v>4425</c:v>
                </c:pt>
                <c:pt idx="54">
                  <c:v>4275.0</c:v>
                </c:pt>
                <c:pt idx="55">
                  <c:v>4125.0</c:v>
                </c:pt>
                <c:pt idx="56">
                  <c:v>3975</c:v>
                </c:pt>
                <c:pt idx="57">
                  <c:v>3825</c:v>
                </c:pt>
                <c:pt idx="58">
                  <c:v>3675</c:v>
                </c:pt>
                <c:pt idx="59">
                  <c:v>3525</c:v>
                </c:pt>
                <c:pt idx="60">
                  <c:v>3375</c:v>
                </c:pt>
                <c:pt idx="61">
                  <c:v>3225</c:v>
                </c:pt>
                <c:pt idx="62">
                  <c:v>3075</c:v>
                </c:pt>
                <c:pt idx="63">
                  <c:v>2925</c:v>
                </c:pt>
                <c:pt idx="64">
                  <c:v>2775</c:v>
                </c:pt>
                <c:pt idx="65">
                  <c:v>2625.0</c:v>
                </c:pt>
                <c:pt idx="66">
                  <c:v>2475.0</c:v>
                </c:pt>
                <c:pt idx="67">
                  <c:v>2325.0</c:v>
                </c:pt>
                <c:pt idx="68">
                  <c:v>2175.0</c:v>
                </c:pt>
                <c:pt idx="69">
                  <c:v>2025.0</c:v>
                </c:pt>
                <c:pt idx="70">
                  <c:v>1875.0</c:v>
                </c:pt>
                <c:pt idx="71">
                  <c:v>1725.0</c:v>
                </c:pt>
                <c:pt idx="72">
                  <c:v>1575.0</c:v>
                </c:pt>
                <c:pt idx="73">
                  <c:v>1425.0</c:v>
                </c:pt>
                <c:pt idx="74">
                  <c:v>1275.0</c:v>
                </c:pt>
                <c:pt idx="75">
                  <c:v>1125.0</c:v>
                </c:pt>
                <c:pt idx="76">
                  <c:v>975.0</c:v>
                </c:pt>
                <c:pt idx="77">
                  <c:v>825.0</c:v>
                </c:pt>
                <c:pt idx="78">
                  <c:v>675.0</c:v>
                </c:pt>
                <c:pt idx="79">
                  <c:v>525.0</c:v>
                </c:pt>
                <c:pt idx="80">
                  <c:v>375.0</c:v>
                </c:pt>
                <c:pt idx="81">
                  <c:v>225.0</c:v>
                </c:pt>
                <c:pt idx="82">
                  <c:v>75.0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80312152"/>
        <c:axId val="181561975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  <c:pt idx="4">
                  <c:v>19590.2512972318</c:v>
                </c:pt>
                <c:pt idx="5">
                  <c:v>19590.2512972318</c:v>
                </c:pt>
                <c:pt idx="6">
                  <c:v>19590.2512972318</c:v>
                </c:pt>
                <c:pt idx="7">
                  <c:v>19590.2512972318</c:v>
                </c:pt>
                <c:pt idx="8">
                  <c:v>19590.2512972318</c:v>
                </c:pt>
                <c:pt idx="9">
                  <c:v>19590.2512972318</c:v>
                </c:pt>
                <c:pt idx="10">
                  <c:v>19590.2512972318</c:v>
                </c:pt>
                <c:pt idx="11">
                  <c:v>19590.2512972318</c:v>
                </c:pt>
                <c:pt idx="12">
                  <c:v>19590.2512972318</c:v>
                </c:pt>
                <c:pt idx="13">
                  <c:v>19590.2512972318</c:v>
                </c:pt>
                <c:pt idx="14">
                  <c:v>19590.2512972318</c:v>
                </c:pt>
                <c:pt idx="15">
                  <c:v>19590.2512972318</c:v>
                </c:pt>
                <c:pt idx="16">
                  <c:v>19590.2512972318</c:v>
                </c:pt>
                <c:pt idx="17">
                  <c:v>19590.2512972318</c:v>
                </c:pt>
                <c:pt idx="18">
                  <c:v>19590.2512972318</c:v>
                </c:pt>
                <c:pt idx="19">
                  <c:v>19590.2512972318</c:v>
                </c:pt>
                <c:pt idx="20">
                  <c:v>19590.2512972318</c:v>
                </c:pt>
                <c:pt idx="21">
                  <c:v>19590.2512972318</c:v>
                </c:pt>
                <c:pt idx="22">
                  <c:v>19590.2512972318</c:v>
                </c:pt>
                <c:pt idx="23">
                  <c:v>19590.2512972318</c:v>
                </c:pt>
                <c:pt idx="24">
                  <c:v>19590.2512972318</c:v>
                </c:pt>
                <c:pt idx="25">
                  <c:v>19590.2512972318</c:v>
                </c:pt>
                <c:pt idx="26">
                  <c:v>19590.2512972318</c:v>
                </c:pt>
                <c:pt idx="27">
                  <c:v>19590.2512972318</c:v>
                </c:pt>
                <c:pt idx="28">
                  <c:v>19590.2512972318</c:v>
                </c:pt>
                <c:pt idx="29">
                  <c:v>19590.2512972318</c:v>
                </c:pt>
                <c:pt idx="30">
                  <c:v>19590.2512972318</c:v>
                </c:pt>
                <c:pt idx="31">
                  <c:v>19590.2512972318</c:v>
                </c:pt>
                <c:pt idx="32">
                  <c:v>19590.2512972318</c:v>
                </c:pt>
                <c:pt idx="33">
                  <c:v>19590.2512972318</c:v>
                </c:pt>
                <c:pt idx="34">
                  <c:v>19590.2512972318</c:v>
                </c:pt>
                <c:pt idx="35">
                  <c:v>19590.2512972318</c:v>
                </c:pt>
                <c:pt idx="36">
                  <c:v>19590.2512972318</c:v>
                </c:pt>
                <c:pt idx="37">
                  <c:v>19590.2512972318</c:v>
                </c:pt>
                <c:pt idx="38">
                  <c:v>19590.2512972318</c:v>
                </c:pt>
                <c:pt idx="39">
                  <c:v>19590.2512972318</c:v>
                </c:pt>
                <c:pt idx="40">
                  <c:v>19590.2512972318</c:v>
                </c:pt>
                <c:pt idx="41">
                  <c:v>19590.2512972318</c:v>
                </c:pt>
                <c:pt idx="42">
                  <c:v>19590.2512972318</c:v>
                </c:pt>
                <c:pt idx="43">
                  <c:v>19590.2512972318</c:v>
                </c:pt>
                <c:pt idx="44">
                  <c:v>19590.2512972318</c:v>
                </c:pt>
                <c:pt idx="45">
                  <c:v>19590.2512972318</c:v>
                </c:pt>
                <c:pt idx="46">
                  <c:v>19590.2512972318</c:v>
                </c:pt>
                <c:pt idx="47">
                  <c:v>19590.2512972318</c:v>
                </c:pt>
                <c:pt idx="48">
                  <c:v>19590.2512972318</c:v>
                </c:pt>
                <c:pt idx="49">
                  <c:v>19590.2512972318</c:v>
                </c:pt>
                <c:pt idx="50">
                  <c:v>19590.2512972318</c:v>
                </c:pt>
                <c:pt idx="51">
                  <c:v>19590.2512972318</c:v>
                </c:pt>
                <c:pt idx="52">
                  <c:v>19590.2512972318</c:v>
                </c:pt>
                <c:pt idx="53">
                  <c:v>19590.2512972318</c:v>
                </c:pt>
                <c:pt idx="54">
                  <c:v>19590.2512972318</c:v>
                </c:pt>
                <c:pt idx="55">
                  <c:v>19590.2512972318</c:v>
                </c:pt>
                <c:pt idx="56">
                  <c:v>19590.2512972318</c:v>
                </c:pt>
                <c:pt idx="57">
                  <c:v>19590.2512972318</c:v>
                </c:pt>
                <c:pt idx="58">
                  <c:v>19590.2512972318</c:v>
                </c:pt>
                <c:pt idx="59">
                  <c:v>19590.2512972318</c:v>
                </c:pt>
                <c:pt idx="60">
                  <c:v>19590.2512972318</c:v>
                </c:pt>
                <c:pt idx="61">
                  <c:v>19590.2512972318</c:v>
                </c:pt>
                <c:pt idx="62">
                  <c:v>19590.2512972318</c:v>
                </c:pt>
                <c:pt idx="63">
                  <c:v>19590.2512972318</c:v>
                </c:pt>
                <c:pt idx="64">
                  <c:v>19590.2512972318</c:v>
                </c:pt>
                <c:pt idx="65">
                  <c:v>19590.2512972318</c:v>
                </c:pt>
                <c:pt idx="66">
                  <c:v>19590.2512972318</c:v>
                </c:pt>
                <c:pt idx="67">
                  <c:v>19590.2512972318</c:v>
                </c:pt>
                <c:pt idx="68">
                  <c:v>19590.2512972318</c:v>
                </c:pt>
                <c:pt idx="69">
                  <c:v>19590.2512972318</c:v>
                </c:pt>
                <c:pt idx="70">
                  <c:v>19590.2512972318</c:v>
                </c:pt>
                <c:pt idx="71">
                  <c:v>19590.2512972318</c:v>
                </c:pt>
                <c:pt idx="72">
                  <c:v>19590.2512972318</c:v>
                </c:pt>
                <c:pt idx="73">
                  <c:v>19590.2512972318</c:v>
                </c:pt>
                <c:pt idx="74">
                  <c:v>19590.2512972318</c:v>
                </c:pt>
                <c:pt idx="75">
                  <c:v>19590.2512972318</c:v>
                </c:pt>
                <c:pt idx="76">
                  <c:v>19590.2512972318</c:v>
                </c:pt>
                <c:pt idx="77">
                  <c:v>19590.2512972318</c:v>
                </c:pt>
                <c:pt idx="78">
                  <c:v>19590.2512972318</c:v>
                </c:pt>
                <c:pt idx="79">
                  <c:v>19590.2512972318</c:v>
                </c:pt>
                <c:pt idx="80">
                  <c:v>19590.2512972318</c:v>
                </c:pt>
                <c:pt idx="81">
                  <c:v>19590.2512972318</c:v>
                </c:pt>
                <c:pt idx="82">
                  <c:v>19590.2512972318</c:v>
                </c:pt>
                <c:pt idx="83">
                  <c:v>19590.2512972318</c:v>
                </c:pt>
                <c:pt idx="84">
                  <c:v>19590.2512972318</c:v>
                </c:pt>
                <c:pt idx="85">
                  <c:v>19590.2512972318</c:v>
                </c:pt>
                <c:pt idx="86">
                  <c:v>19590.2512972318</c:v>
                </c:pt>
                <c:pt idx="87">
                  <c:v>19590.2512972318</c:v>
                </c:pt>
                <c:pt idx="88">
                  <c:v>19590.2512972318</c:v>
                </c:pt>
                <c:pt idx="89">
                  <c:v>19590.2512972318</c:v>
                </c:pt>
                <c:pt idx="90">
                  <c:v>19590.2512972318</c:v>
                </c:pt>
                <c:pt idx="91">
                  <c:v>19590.2512972318</c:v>
                </c:pt>
                <c:pt idx="92">
                  <c:v>19590.2512972318</c:v>
                </c:pt>
                <c:pt idx="93">
                  <c:v>19590.2512972318</c:v>
                </c:pt>
                <c:pt idx="94">
                  <c:v>19590.2512972318</c:v>
                </c:pt>
                <c:pt idx="95">
                  <c:v>19590.2512972318</c:v>
                </c:pt>
                <c:pt idx="96">
                  <c:v>19590.2512972318</c:v>
                </c:pt>
                <c:pt idx="97">
                  <c:v>19590.2512972318</c:v>
                </c:pt>
                <c:pt idx="98">
                  <c:v>19590.2512972318</c:v>
                </c:pt>
                <c:pt idx="99">
                  <c:v>19590.2512972318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312152"/>
        <c:axId val="1815619752"/>
      </c:lineChart>
      <c:catAx>
        <c:axId val="-1980312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619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5619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03121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11.96242498245466</c:v>
                </c:pt>
                <c:pt idx="1">
                  <c:v>-10.15549807398544</c:v>
                </c:pt>
                <c:pt idx="2">
                  <c:v>142.1928084317356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27.16326530612245</c:v>
                </c:pt>
                <c:pt idx="1">
                  <c:v>146.2321428571429</c:v>
                </c:pt>
                <c:pt idx="2">
                  <c:v>1748.114285714287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-23.74978158171102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-120.4897959183673</c:v>
                </c:pt>
                <c:pt idx="1">
                  <c:v>-66.0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3.774662059302156</c:v>
                </c:pt>
                <c:pt idx="1">
                  <c:v>-12.11037410692778</c:v>
                </c:pt>
                <c:pt idx="2">
                  <c:v>-15.65785743117935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312.0</c:v>
                </c:pt>
                <c:pt idx="1">
                  <c:v>-408.4285714285714</c:v>
                </c:pt>
                <c:pt idx="2">
                  <c:v>-125.968253968254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408648"/>
        <c:axId val="-20461915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14.07954552764257</c:v>
                </c:pt>
                <c:pt idx="1">
                  <c:v>30.08350132541672</c:v>
                </c:pt>
                <c:pt idx="2">
                  <c:v>-6.006934416535766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114.1265306122449</c:v>
                </c:pt>
                <c:pt idx="1">
                  <c:v>558.6250000000001</c:v>
                </c:pt>
                <c:pt idx="2">
                  <c:v>8.237037037036497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-400.4489795918367</c:v>
                </c:pt>
                <c:pt idx="1">
                  <c:v>-78.75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2914.285714285715</c:v>
                </c:pt>
                <c:pt idx="2">
                  <c:v>50.79365079364894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1422.222222222222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171.4285714285714</c:v>
                </c:pt>
                <c:pt idx="1">
                  <c:v>-15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65608"/>
        <c:axId val="-2038693464"/>
      </c:scatterChart>
      <c:valAx>
        <c:axId val="-20464086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191592"/>
        <c:crosses val="autoZero"/>
        <c:crossBetween val="midCat"/>
      </c:valAx>
      <c:valAx>
        <c:axId val="-2046191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408648"/>
        <c:crosses val="autoZero"/>
        <c:crossBetween val="midCat"/>
      </c:valAx>
      <c:valAx>
        <c:axId val="21207656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8693464"/>
        <c:crosses val="autoZero"/>
        <c:crossBetween val="midCat"/>
      </c:valAx>
      <c:valAx>
        <c:axId val="-20386934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7656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3192.80850874292</c:v>
                </c:pt>
                <c:pt idx="6">
                  <c:v>3192.80850874292</c:v>
                </c:pt>
                <c:pt idx="7">
                  <c:v>3192.80850874292</c:v>
                </c:pt>
                <c:pt idx="8">
                  <c:v>3198.789721234148</c:v>
                </c:pt>
                <c:pt idx="9">
                  <c:v>3210.752146216602</c:v>
                </c:pt>
                <c:pt idx="10">
                  <c:v>3222.714571199057</c:v>
                </c:pt>
                <c:pt idx="11">
                  <c:v>3234.676996181512</c:v>
                </c:pt>
                <c:pt idx="12">
                  <c:v>3246.639421163966</c:v>
                </c:pt>
                <c:pt idx="13">
                  <c:v>3258.601846146421</c:v>
                </c:pt>
                <c:pt idx="14">
                  <c:v>3270.564271128876</c:v>
                </c:pt>
                <c:pt idx="15">
                  <c:v>3282.52669611133</c:v>
                </c:pt>
                <c:pt idx="16">
                  <c:v>3294.489121093785</c:v>
                </c:pt>
                <c:pt idx="17">
                  <c:v>3306.45154607624</c:v>
                </c:pt>
                <c:pt idx="18">
                  <c:v>3318.413971058694</c:v>
                </c:pt>
                <c:pt idx="19">
                  <c:v>3330.376396041148</c:v>
                </c:pt>
                <c:pt idx="20">
                  <c:v>3342.338821023603</c:v>
                </c:pt>
                <c:pt idx="21">
                  <c:v>3354.301246006058</c:v>
                </c:pt>
                <c:pt idx="22">
                  <c:v>3366.263670988513</c:v>
                </c:pt>
                <c:pt idx="23">
                  <c:v>3378.226095970967</c:v>
                </c:pt>
                <c:pt idx="24">
                  <c:v>3390.188520953422</c:v>
                </c:pt>
                <c:pt idx="25">
                  <c:v>3402.150945935877</c:v>
                </c:pt>
                <c:pt idx="26">
                  <c:v>3414.113370918331</c:v>
                </c:pt>
                <c:pt idx="27">
                  <c:v>3426.075795900786</c:v>
                </c:pt>
                <c:pt idx="28">
                  <c:v>3438.038220883241</c:v>
                </c:pt>
                <c:pt idx="29">
                  <c:v>3450.000645865696</c:v>
                </c:pt>
                <c:pt idx="30">
                  <c:v>3461.96307084815</c:v>
                </c:pt>
                <c:pt idx="31">
                  <c:v>3473.925495830605</c:v>
                </c:pt>
                <c:pt idx="32">
                  <c:v>3485.88792081306</c:v>
                </c:pt>
                <c:pt idx="33">
                  <c:v>3497.850345795514</c:v>
                </c:pt>
                <c:pt idx="34">
                  <c:v>3509.81277077797</c:v>
                </c:pt>
                <c:pt idx="35">
                  <c:v>3521.775195760424</c:v>
                </c:pt>
                <c:pt idx="36">
                  <c:v>3533.737620742878</c:v>
                </c:pt>
                <c:pt idx="37">
                  <c:v>3545.700045725333</c:v>
                </c:pt>
                <c:pt idx="38">
                  <c:v>3557.662470707788</c:v>
                </c:pt>
                <c:pt idx="39">
                  <c:v>3569.624895690242</c:v>
                </c:pt>
                <c:pt idx="40">
                  <c:v>3581.587320672697</c:v>
                </c:pt>
                <c:pt idx="41">
                  <c:v>3593.549745655152</c:v>
                </c:pt>
                <c:pt idx="42">
                  <c:v>3605.512170637606</c:v>
                </c:pt>
                <c:pt idx="43">
                  <c:v>3606.415634091841</c:v>
                </c:pt>
                <c:pt idx="44">
                  <c:v>3596.260136017856</c:v>
                </c:pt>
                <c:pt idx="45">
                  <c:v>3586.10463794387</c:v>
                </c:pt>
                <c:pt idx="46">
                  <c:v>3575.949139869885</c:v>
                </c:pt>
                <c:pt idx="47">
                  <c:v>3565.793641795899</c:v>
                </c:pt>
                <c:pt idx="48">
                  <c:v>3555.638143721914</c:v>
                </c:pt>
                <c:pt idx="49">
                  <c:v>3545.482645647928</c:v>
                </c:pt>
                <c:pt idx="50">
                  <c:v>3535.327147573943</c:v>
                </c:pt>
                <c:pt idx="51">
                  <c:v>3525.171649499957</c:v>
                </c:pt>
                <c:pt idx="52">
                  <c:v>3515.016151425972</c:v>
                </c:pt>
                <c:pt idx="53">
                  <c:v>3504.860653351986</c:v>
                </c:pt>
                <c:pt idx="54">
                  <c:v>3494.705155278001</c:v>
                </c:pt>
                <c:pt idx="55">
                  <c:v>3484.549657204016</c:v>
                </c:pt>
                <c:pt idx="56">
                  <c:v>3474.39415913003</c:v>
                </c:pt>
                <c:pt idx="57">
                  <c:v>3464.238661056045</c:v>
                </c:pt>
                <c:pt idx="58">
                  <c:v>3454.08316298206</c:v>
                </c:pt>
                <c:pt idx="59">
                  <c:v>3443.927664908074</c:v>
                </c:pt>
                <c:pt idx="60">
                  <c:v>3433.772166834088</c:v>
                </c:pt>
                <c:pt idx="61">
                  <c:v>3423.616668760103</c:v>
                </c:pt>
                <c:pt idx="62">
                  <c:v>3413.461170686117</c:v>
                </c:pt>
                <c:pt idx="63">
                  <c:v>3403.305672612132</c:v>
                </c:pt>
                <c:pt idx="64">
                  <c:v>3393.150174538146</c:v>
                </c:pt>
                <c:pt idx="65">
                  <c:v>3382.994676464161</c:v>
                </c:pt>
                <c:pt idx="66">
                  <c:v>3372.839178390175</c:v>
                </c:pt>
                <c:pt idx="67">
                  <c:v>3362.68368031619</c:v>
                </c:pt>
                <c:pt idx="68">
                  <c:v>3352.528182242205</c:v>
                </c:pt>
                <c:pt idx="69">
                  <c:v>3342.37268416822</c:v>
                </c:pt>
                <c:pt idx="70">
                  <c:v>3332.217186094234</c:v>
                </c:pt>
                <c:pt idx="71">
                  <c:v>3322.061688020249</c:v>
                </c:pt>
                <c:pt idx="72">
                  <c:v>3311.906189946263</c:v>
                </c:pt>
                <c:pt idx="73">
                  <c:v>3301.750691872277</c:v>
                </c:pt>
                <c:pt idx="74">
                  <c:v>3291.595193798292</c:v>
                </c:pt>
                <c:pt idx="75">
                  <c:v>3281.439695724307</c:v>
                </c:pt>
                <c:pt idx="76">
                  <c:v>3271.284197650321</c:v>
                </c:pt>
                <c:pt idx="77">
                  <c:v>3261.128699576336</c:v>
                </c:pt>
                <c:pt idx="78">
                  <c:v>3250.97320150235</c:v>
                </c:pt>
                <c:pt idx="79">
                  <c:v>3240.817703428365</c:v>
                </c:pt>
                <c:pt idx="80">
                  <c:v>3230.66220535438</c:v>
                </c:pt>
                <c:pt idx="81">
                  <c:v>3220.506707280394</c:v>
                </c:pt>
                <c:pt idx="82">
                  <c:v>3210.351209206408</c:v>
                </c:pt>
                <c:pt idx="83">
                  <c:v>3276.369864385284</c:v>
                </c:pt>
                <c:pt idx="84">
                  <c:v>3418.56267281702</c:v>
                </c:pt>
                <c:pt idx="85">
                  <c:v>3560.755481248755</c:v>
                </c:pt>
                <c:pt idx="86">
                  <c:v>3702.94828968049</c:v>
                </c:pt>
                <c:pt idx="87">
                  <c:v>3845.141098112226</c:v>
                </c:pt>
                <c:pt idx="88">
                  <c:v>3987.333906543961</c:v>
                </c:pt>
                <c:pt idx="89">
                  <c:v>4129.526714975697</c:v>
                </c:pt>
                <c:pt idx="90">
                  <c:v>4271.719523407432</c:v>
                </c:pt>
                <c:pt idx="91">
                  <c:v>4413.912331839168</c:v>
                </c:pt>
                <c:pt idx="92">
                  <c:v>4556.105140270903</c:v>
                </c:pt>
                <c:pt idx="93">
                  <c:v>4698.29794870264</c:v>
                </c:pt>
                <c:pt idx="94">
                  <c:v>4840.490757134375</c:v>
                </c:pt>
                <c:pt idx="95">
                  <c:v>4982.68356556611</c:v>
                </c:pt>
                <c:pt idx="96">
                  <c:v>5124.876373997846</c:v>
                </c:pt>
                <c:pt idx="97">
                  <c:v>5267.06918242958</c:v>
                </c:pt>
                <c:pt idx="98">
                  <c:v>5391.34558664545</c:v>
                </c:pt>
                <c:pt idx="99">
                  <c:v>5497.70558664545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2826.235714285714</c:v>
                </c:pt>
                <c:pt idx="1">
                  <c:v>2485.975714285714</c:v>
                </c:pt>
                <c:pt idx="2">
                  <c:v>2145.715714285714</c:v>
                </c:pt>
                <c:pt idx="3">
                  <c:v>1805.455714285714</c:v>
                </c:pt>
                <c:pt idx="4">
                  <c:v>1465.195714285714</c:v>
                </c:pt>
                <c:pt idx="5">
                  <c:v>1124.935714285714</c:v>
                </c:pt>
                <c:pt idx="6">
                  <c:v>784.6757142857143</c:v>
                </c:pt>
                <c:pt idx="7">
                  <c:v>444.4157142857143</c:v>
                </c:pt>
                <c:pt idx="8">
                  <c:v>287.8673469387755</c:v>
                </c:pt>
                <c:pt idx="9">
                  <c:v>315.030612244898</c:v>
                </c:pt>
                <c:pt idx="10">
                  <c:v>342.1938775510204</c:v>
                </c:pt>
                <c:pt idx="11">
                  <c:v>369.3571428571429</c:v>
                </c:pt>
                <c:pt idx="12">
                  <c:v>396.5204081632653</c:v>
                </c:pt>
                <c:pt idx="13">
                  <c:v>423.6836734693878</c:v>
                </c:pt>
                <c:pt idx="14">
                  <c:v>450.8469387755102</c:v>
                </c:pt>
                <c:pt idx="15">
                  <c:v>478.0102040816327</c:v>
                </c:pt>
                <c:pt idx="16">
                  <c:v>505.1734693877551</c:v>
                </c:pt>
                <c:pt idx="17">
                  <c:v>532.3367346938776</c:v>
                </c:pt>
                <c:pt idx="18">
                  <c:v>559.5</c:v>
                </c:pt>
                <c:pt idx="19">
                  <c:v>586.6632653061224</c:v>
                </c:pt>
                <c:pt idx="20">
                  <c:v>613.8265306122449</c:v>
                </c:pt>
                <c:pt idx="21">
                  <c:v>640.9897959183673</c:v>
                </c:pt>
                <c:pt idx="22">
                  <c:v>668.1530612244899</c:v>
                </c:pt>
                <c:pt idx="23">
                  <c:v>695.3163265306122</c:v>
                </c:pt>
                <c:pt idx="24">
                  <c:v>722.4795918367347</c:v>
                </c:pt>
                <c:pt idx="25">
                  <c:v>749.6428571428571</c:v>
                </c:pt>
                <c:pt idx="26">
                  <c:v>776.8061224489796</c:v>
                </c:pt>
                <c:pt idx="27">
                  <c:v>803.9693877551021</c:v>
                </c:pt>
                <c:pt idx="28">
                  <c:v>831.1326530612246</c:v>
                </c:pt>
                <c:pt idx="29">
                  <c:v>858.295918367347</c:v>
                </c:pt>
                <c:pt idx="30">
                  <c:v>885.4591836734694</c:v>
                </c:pt>
                <c:pt idx="31">
                  <c:v>912.6224489795918</c:v>
                </c:pt>
                <c:pt idx="32">
                  <c:v>939.7857142857142</c:v>
                </c:pt>
                <c:pt idx="33">
                  <c:v>966.9489795918368</c:v>
                </c:pt>
                <c:pt idx="34">
                  <c:v>994.1122448979593</c:v>
                </c:pt>
                <c:pt idx="35">
                  <c:v>1021.275510204082</c:v>
                </c:pt>
                <c:pt idx="36">
                  <c:v>1048.438775510204</c:v>
                </c:pt>
                <c:pt idx="37">
                  <c:v>1075.602040816327</c:v>
                </c:pt>
                <c:pt idx="38">
                  <c:v>1102.765306122449</c:v>
                </c:pt>
                <c:pt idx="39">
                  <c:v>1129.928571428572</c:v>
                </c:pt>
                <c:pt idx="40">
                  <c:v>1157.091836734694</c:v>
                </c:pt>
                <c:pt idx="41">
                  <c:v>1184.255102040816</c:v>
                </c:pt>
                <c:pt idx="42">
                  <c:v>1211.418367346939</c:v>
                </c:pt>
                <c:pt idx="43">
                  <c:v>1298.116071428572</c:v>
                </c:pt>
                <c:pt idx="44">
                  <c:v>1444.348214285714</c:v>
                </c:pt>
                <c:pt idx="45">
                  <c:v>1590.580357142857</c:v>
                </c:pt>
                <c:pt idx="46">
                  <c:v>1736.8125</c:v>
                </c:pt>
                <c:pt idx="47">
                  <c:v>1883.044642857143</c:v>
                </c:pt>
                <c:pt idx="48">
                  <c:v>2029.276785714286</c:v>
                </c:pt>
                <c:pt idx="49">
                  <c:v>2175.508928571429</c:v>
                </c:pt>
                <c:pt idx="50">
                  <c:v>2321.741071428572</c:v>
                </c:pt>
                <c:pt idx="51">
                  <c:v>2467.973214285714</c:v>
                </c:pt>
                <c:pt idx="52">
                  <c:v>2614.205357142857</c:v>
                </c:pt>
                <c:pt idx="53">
                  <c:v>2760.4375</c:v>
                </c:pt>
                <c:pt idx="54">
                  <c:v>2906.669642857143</c:v>
                </c:pt>
                <c:pt idx="55">
                  <c:v>3052.901785714286</c:v>
                </c:pt>
                <c:pt idx="56">
                  <c:v>3199.133928571428</c:v>
                </c:pt>
                <c:pt idx="57">
                  <c:v>3345.366071428572</c:v>
                </c:pt>
                <c:pt idx="58">
                  <c:v>3491.598214285715</c:v>
                </c:pt>
                <c:pt idx="59">
                  <c:v>3637.830357142858</c:v>
                </c:pt>
                <c:pt idx="60">
                  <c:v>3784.0625</c:v>
                </c:pt>
                <c:pt idx="61">
                  <c:v>3930.294642857144</c:v>
                </c:pt>
                <c:pt idx="62">
                  <c:v>4076.526785714286</c:v>
                </c:pt>
                <c:pt idx="63">
                  <c:v>4222.75892857143</c:v>
                </c:pt>
                <c:pt idx="64">
                  <c:v>4368.991071428572</c:v>
                </c:pt>
                <c:pt idx="65">
                  <c:v>4515.223214285715</c:v>
                </c:pt>
                <c:pt idx="66">
                  <c:v>4661.455357142858</c:v>
                </c:pt>
                <c:pt idx="67">
                  <c:v>4807.687500000001</c:v>
                </c:pt>
                <c:pt idx="68">
                  <c:v>4953.919642857143</c:v>
                </c:pt>
                <c:pt idx="69">
                  <c:v>5100.151785714286</c:v>
                </c:pt>
                <c:pt idx="70">
                  <c:v>5246.38392857143</c:v>
                </c:pt>
                <c:pt idx="71">
                  <c:v>5392.616071428572</c:v>
                </c:pt>
                <c:pt idx="72">
                  <c:v>5538.848214285715</c:v>
                </c:pt>
                <c:pt idx="73">
                  <c:v>5685.080357142858</c:v>
                </c:pt>
                <c:pt idx="74">
                  <c:v>5831.3125</c:v>
                </c:pt>
                <c:pt idx="75">
                  <c:v>5977.544642857144</c:v>
                </c:pt>
                <c:pt idx="76">
                  <c:v>6123.776785714287</c:v>
                </c:pt>
                <c:pt idx="77">
                  <c:v>6270.00892857143</c:v>
                </c:pt>
                <c:pt idx="78">
                  <c:v>6416.241071428572</c:v>
                </c:pt>
                <c:pt idx="79">
                  <c:v>6562.473214285716</c:v>
                </c:pt>
                <c:pt idx="80">
                  <c:v>6708.705357142859</c:v>
                </c:pt>
                <c:pt idx="81">
                  <c:v>6854.937500000001</c:v>
                </c:pt>
                <c:pt idx="82">
                  <c:v>7001.169642857144</c:v>
                </c:pt>
                <c:pt idx="83">
                  <c:v>7948.342857142859</c:v>
                </c:pt>
                <c:pt idx="84">
                  <c:v>9696.457142857145</c:v>
                </c:pt>
                <c:pt idx="85">
                  <c:v>11444.57142857143</c:v>
                </c:pt>
                <c:pt idx="86">
                  <c:v>13192.68571428572</c:v>
                </c:pt>
                <c:pt idx="87">
                  <c:v>14940.8</c:v>
                </c:pt>
                <c:pt idx="88">
                  <c:v>16688.9142857143</c:v>
                </c:pt>
                <c:pt idx="89">
                  <c:v>18437.02857142858</c:v>
                </c:pt>
                <c:pt idx="90">
                  <c:v>20185.14285714286</c:v>
                </c:pt>
                <c:pt idx="91">
                  <c:v>21933.25714285715</c:v>
                </c:pt>
                <c:pt idx="92">
                  <c:v>23681.37142857144</c:v>
                </c:pt>
                <c:pt idx="93">
                  <c:v>25429.48571428572</c:v>
                </c:pt>
                <c:pt idx="94">
                  <c:v>27177.60000000001</c:v>
                </c:pt>
                <c:pt idx="95">
                  <c:v>28925.7142857143</c:v>
                </c:pt>
                <c:pt idx="96">
                  <c:v>30673.82857142858</c:v>
                </c:pt>
                <c:pt idx="97">
                  <c:v>32421.94285714287</c:v>
                </c:pt>
                <c:pt idx="98">
                  <c:v>33658.43000000001</c:v>
                </c:pt>
                <c:pt idx="99">
                  <c:v>34383.29000000002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69.91636367107234</c:v>
                </c:pt>
                <c:pt idx="6">
                  <c:v>69.91636367107234</c:v>
                </c:pt>
                <c:pt idx="7">
                  <c:v>69.91636367107234</c:v>
                </c:pt>
                <c:pt idx="8">
                  <c:v>76.95613643489364</c:v>
                </c:pt>
                <c:pt idx="9">
                  <c:v>91.0356819625362</c:v>
                </c:pt>
                <c:pt idx="10">
                  <c:v>105.1152274901788</c:v>
                </c:pt>
                <c:pt idx="11">
                  <c:v>119.1947730178213</c:v>
                </c:pt>
                <c:pt idx="12">
                  <c:v>133.2743185454639</c:v>
                </c:pt>
                <c:pt idx="13">
                  <c:v>147.3538640731065</c:v>
                </c:pt>
                <c:pt idx="14">
                  <c:v>161.433409600749</c:v>
                </c:pt>
                <c:pt idx="15">
                  <c:v>175.5129551283916</c:v>
                </c:pt>
                <c:pt idx="16">
                  <c:v>189.5925006560342</c:v>
                </c:pt>
                <c:pt idx="17">
                  <c:v>203.6720461836767</c:v>
                </c:pt>
                <c:pt idx="18">
                  <c:v>217.7515917113193</c:v>
                </c:pt>
                <c:pt idx="19">
                  <c:v>231.8311372389618</c:v>
                </c:pt>
                <c:pt idx="20">
                  <c:v>245.9106827666045</c:v>
                </c:pt>
                <c:pt idx="21">
                  <c:v>259.990228294247</c:v>
                </c:pt>
                <c:pt idx="22">
                  <c:v>274.0697738218896</c:v>
                </c:pt>
                <c:pt idx="23">
                  <c:v>288.1493193495322</c:v>
                </c:pt>
                <c:pt idx="24">
                  <c:v>302.2288648771747</c:v>
                </c:pt>
                <c:pt idx="25">
                  <c:v>316.3084104048173</c:v>
                </c:pt>
                <c:pt idx="26">
                  <c:v>330.3879559324599</c:v>
                </c:pt>
                <c:pt idx="27">
                  <c:v>344.4675014601024</c:v>
                </c:pt>
                <c:pt idx="28">
                  <c:v>358.547046987745</c:v>
                </c:pt>
                <c:pt idx="29">
                  <c:v>372.6265925153876</c:v>
                </c:pt>
                <c:pt idx="30">
                  <c:v>386.7061380430301</c:v>
                </c:pt>
                <c:pt idx="31">
                  <c:v>400.7856835706727</c:v>
                </c:pt>
                <c:pt idx="32">
                  <c:v>414.8652290983152</c:v>
                </c:pt>
                <c:pt idx="33">
                  <c:v>428.9447746259578</c:v>
                </c:pt>
                <c:pt idx="34">
                  <c:v>443.0243201536004</c:v>
                </c:pt>
                <c:pt idx="35">
                  <c:v>457.103865681243</c:v>
                </c:pt>
                <c:pt idx="36">
                  <c:v>471.1834112088856</c:v>
                </c:pt>
                <c:pt idx="37">
                  <c:v>485.2629567365281</c:v>
                </c:pt>
                <c:pt idx="38">
                  <c:v>499.3425022641707</c:v>
                </c:pt>
                <c:pt idx="39">
                  <c:v>513.4220477918132</c:v>
                </c:pt>
                <c:pt idx="40">
                  <c:v>527.5015933194558</c:v>
                </c:pt>
                <c:pt idx="41">
                  <c:v>541.5811388470983</c:v>
                </c:pt>
                <c:pt idx="42">
                  <c:v>555.6606843747409</c:v>
                </c:pt>
                <c:pt idx="43">
                  <c:v>577.7422078012706</c:v>
                </c:pt>
                <c:pt idx="44">
                  <c:v>607.8257091266873</c:v>
                </c:pt>
                <c:pt idx="45">
                  <c:v>637.909210452104</c:v>
                </c:pt>
                <c:pt idx="46">
                  <c:v>667.9927117775207</c:v>
                </c:pt>
                <c:pt idx="47">
                  <c:v>698.0762131029375</c:v>
                </c:pt>
                <c:pt idx="48">
                  <c:v>728.1597144283541</c:v>
                </c:pt>
                <c:pt idx="49">
                  <c:v>758.2432157537709</c:v>
                </c:pt>
                <c:pt idx="50">
                  <c:v>788.3267170791875</c:v>
                </c:pt>
                <c:pt idx="51">
                  <c:v>818.4102184046043</c:v>
                </c:pt>
                <c:pt idx="52">
                  <c:v>848.493719730021</c:v>
                </c:pt>
                <c:pt idx="53">
                  <c:v>878.5772210554378</c:v>
                </c:pt>
                <c:pt idx="54">
                  <c:v>908.6607223808544</c:v>
                </c:pt>
                <c:pt idx="55">
                  <c:v>938.7442237062712</c:v>
                </c:pt>
                <c:pt idx="56">
                  <c:v>968.827725031688</c:v>
                </c:pt>
                <c:pt idx="57">
                  <c:v>998.9112263571046</c:v>
                </c:pt>
                <c:pt idx="58">
                  <c:v>1028.994727682521</c:v>
                </c:pt>
                <c:pt idx="59">
                  <c:v>1059.078229007938</c:v>
                </c:pt>
                <c:pt idx="60">
                  <c:v>1089.161730333355</c:v>
                </c:pt>
                <c:pt idx="61">
                  <c:v>1119.245231658771</c:v>
                </c:pt>
                <c:pt idx="62">
                  <c:v>1149.328732984188</c:v>
                </c:pt>
                <c:pt idx="63">
                  <c:v>1179.412234309605</c:v>
                </c:pt>
                <c:pt idx="64">
                  <c:v>1209.495735635022</c:v>
                </c:pt>
                <c:pt idx="65">
                  <c:v>1239.579236960438</c:v>
                </c:pt>
                <c:pt idx="66">
                  <c:v>1269.662738285855</c:v>
                </c:pt>
                <c:pt idx="67">
                  <c:v>1299.746239611272</c:v>
                </c:pt>
                <c:pt idx="68">
                  <c:v>1329.829740936688</c:v>
                </c:pt>
                <c:pt idx="69">
                  <c:v>1359.913242262105</c:v>
                </c:pt>
                <c:pt idx="70">
                  <c:v>1389.996743587522</c:v>
                </c:pt>
                <c:pt idx="71">
                  <c:v>1420.080244912939</c:v>
                </c:pt>
                <c:pt idx="72">
                  <c:v>1450.163746238355</c:v>
                </c:pt>
                <c:pt idx="73">
                  <c:v>1480.247247563772</c:v>
                </c:pt>
                <c:pt idx="74">
                  <c:v>1510.330748889189</c:v>
                </c:pt>
                <c:pt idx="75">
                  <c:v>1540.414250214606</c:v>
                </c:pt>
                <c:pt idx="76">
                  <c:v>1570.497751540022</c:v>
                </c:pt>
                <c:pt idx="77">
                  <c:v>1600.581252865439</c:v>
                </c:pt>
                <c:pt idx="78">
                  <c:v>1630.664754190856</c:v>
                </c:pt>
                <c:pt idx="79">
                  <c:v>1660.748255516272</c:v>
                </c:pt>
                <c:pt idx="80">
                  <c:v>1690.83175684169</c:v>
                </c:pt>
                <c:pt idx="81">
                  <c:v>1720.915258167106</c:v>
                </c:pt>
                <c:pt idx="82">
                  <c:v>1750.998759492522</c:v>
                </c:pt>
                <c:pt idx="83">
                  <c:v>1763.037042946963</c:v>
                </c:pt>
                <c:pt idx="84">
                  <c:v>1757.030108530427</c:v>
                </c:pt>
                <c:pt idx="85">
                  <c:v>1751.023174113891</c:v>
                </c:pt>
                <c:pt idx="86">
                  <c:v>1745.016239697356</c:v>
                </c:pt>
                <c:pt idx="87">
                  <c:v>1739.00930528082</c:v>
                </c:pt>
                <c:pt idx="88">
                  <c:v>1733.002370864284</c:v>
                </c:pt>
                <c:pt idx="89">
                  <c:v>1726.995436447748</c:v>
                </c:pt>
                <c:pt idx="90">
                  <c:v>1720.988502031213</c:v>
                </c:pt>
                <c:pt idx="91">
                  <c:v>1714.981567614677</c:v>
                </c:pt>
                <c:pt idx="92">
                  <c:v>1708.974633198141</c:v>
                </c:pt>
                <c:pt idx="93">
                  <c:v>1702.967698781605</c:v>
                </c:pt>
                <c:pt idx="94">
                  <c:v>1696.96076436507</c:v>
                </c:pt>
                <c:pt idx="95">
                  <c:v>1690.953829948534</c:v>
                </c:pt>
                <c:pt idx="96">
                  <c:v>1684.946895531998</c:v>
                </c:pt>
                <c:pt idx="97">
                  <c:v>1678.939961115462</c:v>
                </c:pt>
                <c:pt idx="98">
                  <c:v>1680.151993907194</c:v>
                </c:pt>
                <c:pt idx="99">
                  <c:v>1688.582993907194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228.5714285714285</c:v>
                </c:pt>
                <c:pt idx="6">
                  <c:v>228.5714285714285</c:v>
                </c:pt>
                <c:pt idx="7">
                  <c:v>228.5714285714285</c:v>
                </c:pt>
                <c:pt idx="8">
                  <c:v>285.634693877551</c:v>
                </c:pt>
                <c:pt idx="9">
                  <c:v>399.7612244897959</c:v>
                </c:pt>
                <c:pt idx="10">
                  <c:v>513.8877551020408</c:v>
                </c:pt>
                <c:pt idx="11">
                  <c:v>628.0142857142857</c:v>
                </c:pt>
                <c:pt idx="12">
                  <c:v>742.1408163265306</c:v>
                </c:pt>
                <c:pt idx="13">
                  <c:v>856.2673469387755</c:v>
                </c:pt>
                <c:pt idx="14">
                  <c:v>970.3938775510204</c:v>
                </c:pt>
                <c:pt idx="15">
                  <c:v>1084.520408163265</c:v>
                </c:pt>
                <c:pt idx="16">
                  <c:v>1198.64693877551</c:v>
                </c:pt>
                <c:pt idx="17">
                  <c:v>1312.773469387755</c:v>
                </c:pt>
                <c:pt idx="18">
                  <c:v>1426.9</c:v>
                </c:pt>
                <c:pt idx="19">
                  <c:v>1541.026530612245</c:v>
                </c:pt>
                <c:pt idx="20">
                  <c:v>1655.15306122449</c:v>
                </c:pt>
                <c:pt idx="21">
                  <c:v>1769.279591836735</c:v>
                </c:pt>
                <c:pt idx="22">
                  <c:v>1883.40612244898</c:v>
                </c:pt>
                <c:pt idx="23">
                  <c:v>1997.532653061224</c:v>
                </c:pt>
                <c:pt idx="24">
                  <c:v>2111.65918367347</c:v>
                </c:pt>
                <c:pt idx="25">
                  <c:v>2225.785714285714</c:v>
                </c:pt>
                <c:pt idx="26">
                  <c:v>2339.91224489796</c:v>
                </c:pt>
                <c:pt idx="27">
                  <c:v>2454.038775510204</c:v>
                </c:pt>
                <c:pt idx="28">
                  <c:v>2568.16530612245</c:v>
                </c:pt>
                <c:pt idx="29">
                  <c:v>2682.291836734694</c:v>
                </c:pt>
                <c:pt idx="30">
                  <c:v>2796.418367346939</c:v>
                </c:pt>
                <c:pt idx="31">
                  <c:v>2910.544897959184</c:v>
                </c:pt>
                <c:pt idx="32">
                  <c:v>3024.671428571428</c:v>
                </c:pt>
                <c:pt idx="33">
                  <c:v>3138.797959183673</c:v>
                </c:pt>
                <c:pt idx="34">
                  <c:v>3252.924489795918</c:v>
                </c:pt>
                <c:pt idx="35">
                  <c:v>3367.051020408163</c:v>
                </c:pt>
                <c:pt idx="36">
                  <c:v>3481.177551020408</c:v>
                </c:pt>
                <c:pt idx="37">
                  <c:v>3595.304081632653</c:v>
                </c:pt>
                <c:pt idx="38">
                  <c:v>3709.430612244898</c:v>
                </c:pt>
                <c:pt idx="39">
                  <c:v>3823.557142857143</c:v>
                </c:pt>
                <c:pt idx="40">
                  <c:v>3937.683673469388</c:v>
                </c:pt>
                <c:pt idx="41">
                  <c:v>4051.810204081633</c:v>
                </c:pt>
                <c:pt idx="42">
                  <c:v>4165.936734693877</c:v>
                </c:pt>
                <c:pt idx="43">
                  <c:v>4502.3125</c:v>
                </c:pt>
                <c:pt idx="44">
                  <c:v>5060.9375</c:v>
                </c:pt>
                <c:pt idx="45">
                  <c:v>5619.5625</c:v>
                </c:pt>
                <c:pt idx="46">
                  <c:v>6178.1875</c:v>
                </c:pt>
                <c:pt idx="47">
                  <c:v>6736.8125</c:v>
                </c:pt>
                <c:pt idx="48">
                  <c:v>7295.4375</c:v>
                </c:pt>
                <c:pt idx="49">
                  <c:v>7854.0625</c:v>
                </c:pt>
                <c:pt idx="50">
                  <c:v>8412.6875</c:v>
                </c:pt>
                <c:pt idx="51">
                  <c:v>8971.3125</c:v>
                </c:pt>
                <c:pt idx="52">
                  <c:v>9529.9375</c:v>
                </c:pt>
                <c:pt idx="53">
                  <c:v>10088.5625</c:v>
                </c:pt>
                <c:pt idx="54">
                  <c:v>10647.1875</c:v>
                </c:pt>
                <c:pt idx="55">
                  <c:v>11205.8125</c:v>
                </c:pt>
                <c:pt idx="56">
                  <c:v>11764.4375</c:v>
                </c:pt>
                <c:pt idx="57">
                  <c:v>12323.0625</c:v>
                </c:pt>
                <c:pt idx="58">
                  <c:v>12881.6875</c:v>
                </c:pt>
                <c:pt idx="59">
                  <c:v>13440.3125</c:v>
                </c:pt>
                <c:pt idx="60">
                  <c:v>13998.9375</c:v>
                </c:pt>
                <c:pt idx="61">
                  <c:v>14557.5625</c:v>
                </c:pt>
                <c:pt idx="62">
                  <c:v>15116.1875</c:v>
                </c:pt>
                <c:pt idx="63">
                  <c:v>15674.8125</c:v>
                </c:pt>
                <c:pt idx="64">
                  <c:v>16233.4375</c:v>
                </c:pt>
                <c:pt idx="65">
                  <c:v>16792.0625</c:v>
                </c:pt>
                <c:pt idx="66">
                  <c:v>17350.6875</c:v>
                </c:pt>
                <c:pt idx="67">
                  <c:v>17909.3125</c:v>
                </c:pt>
                <c:pt idx="68">
                  <c:v>18467.9375</c:v>
                </c:pt>
                <c:pt idx="69">
                  <c:v>19026.5625</c:v>
                </c:pt>
                <c:pt idx="70">
                  <c:v>19585.1875</c:v>
                </c:pt>
                <c:pt idx="71">
                  <c:v>20143.8125</c:v>
                </c:pt>
                <c:pt idx="72">
                  <c:v>20702.4375</c:v>
                </c:pt>
                <c:pt idx="73">
                  <c:v>21261.0625</c:v>
                </c:pt>
                <c:pt idx="74">
                  <c:v>21819.6875</c:v>
                </c:pt>
                <c:pt idx="75">
                  <c:v>22378.3125</c:v>
                </c:pt>
                <c:pt idx="76">
                  <c:v>22936.9375</c:v>
                </c:pt>
                <c:pt idx="77">
                  <c:v>23495.5625</c:v>
                </c:pt>
                <c:pt idx="78">
                  <c:v>24054.1875</c:v>
                </c:pt>
                <c:pt idx="79">
                  <c:v>24612.8125</c:v>
                </c:pt>
                <c:pt idx="80">
                  <c:v>25171.4375</c:v>
                </c:pt>
                <c:pt idx="81">
                  <c:v>25730.0625</c:v>
                </c:pt>
                <c:pt idx="82">
                  <c:v>26288.6875</c:v>
                </c:pt>
                <c:pt idx="83">
                  <c:v>26572.11851851852</c:v>
                </c:pt>
                <c:pt idx="84">
                  <c:v>26580.35555555556</c:v>
                </c:pt>
                <c:pt idx="85">
                  <c:v>26588.59259259259</c:v>
                </c:pt>
                <c:pt idx="86">
                  <c:v>26596.82962962963</c:v>
                </c:pt>
                <c:pt idx="87">
                  <c:v>26605.06666666667</c:v>
                </c:pt>
                <c:pt idx="88">
                  <c:v>26613.3037037037</c:v>
                </c:pt>
                <c:pt idx="89">
                  <c:v>26621.54074074074</c:v>
                </c:pt>
                <c:pt idx="90">
                  <c:v>26629.77777777778</c:v>
                </c:pt>
                <c:pt idx="91">
                  <c:v>26638.01481481481</c:v>
                </c:pt>
                <c:pt idx="92">
                  <c:v>26646.25185185185</c:v>
                </c:pt>
                <c:pt idx="93">
                  <c:v>26654.48888888888</c:v>
                </c:pt>
                <c:pt idx="94">
                  <c:v>26662.72592592592</c:v>
                </c:pt>
                <c:pt idx="95">
                  <c:v>26670.96296296296</c:v>
                </c:pt>
                <c:pt idx="96">
                  <c:v>26679.2</c:v>
                </c:pt>
                <c:pt idx="97">
                  <c:v>26687.43703703703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819.3674645690301</c:v>
                </c:pt>
                <c:pt idx="9">
                  <c:v>795.6176829873191</c:v>
                </c:pt>
                <c:pt idx="10">
                  <c:v>771.867901405608</c:v>
                </c:pt>
                <c:pt idx="11">
                  <c:v>748.118119823897</c:v>
                </c:pt>
                <c:pt idx="12">
                  <c:v>724.368338242186</c:v>
                </c:pt>
                <c:pt idx="13">
                  <c:v>700.618556660475</c:v>
                </c:pt>
                <c:pt idx="14">
                  <c:v>676.868775078764</c:v>
                </c:pt>
                <c:pt idx="15">
                  <c:v>653.118993497053</c:v>
                </c:pt>
                <c:pt idx="16">
                  <c:v>629.3692119153419</c:v>
                </c:pt>
                <c:pt idx="17">
                  <c:v>605.619430333631</c:v>
                </c:pt>
                <c:pt idx="18">
                  <c:v>581.8696487519198</c:v>
                </c:pt>
                <c:pt idx="19">
                  <c:v>558.1198671702089</c:v>
                </c:pt>
                <c:pt idx="20">
                  <c:v>534.3700855884978</c:v>
                </c:pt>
                <c:pt idx="21">
                  <c:v>510.6203040067869</c:v>
                </c:pt>
                <c:pt idx="22">
                  <c:v>486.8705224250758</c:v>
                </c:pt>
                <c:pt idx="23">
                  <c:v>463.1207408433648</c:v>
                </c:pt>
                <c:pt idx="24">
                  <c:v>439.3709592616538</c:v>
                </c:pt>
                <c:pt idx="25">
                  <c:v>415.6211776799428</c:v>
                </c:pt>
                <c:pt idx="26">
                  <c:v>391.8713960982317</c:v>
                </c:pt>
                <c:pt idx="27">
                  <c:v>368.1216145165208</c:v>
                </c:pt>
                <c:pt idx="28">
                  <c:v>344.3718329348097</c:v>
                </c:pt>
                <c:pt idx="29">
                  <c:v>320.6220513530987</c:v>
                </c:pt>
                <c:pt idx="30">
                  <c:v>296.8722697713877</c:v>
                </c:pt>
                <c:pt idx="31">
                  <c:v>273.1224881896766</c:v>
                </c:pt>
                <c:pt idx="32">
                  <c:v>249.3727066079657</c:v>
                </c:pt>
                <c:pt idx="33">
                  <c:v>225.6229250262546</c:v>
                </c:pt>
                <c:pt idx="34">
                  <c:v>201.8731434445436</c:v>
                </c:pt>
                <c:pt idx="35">
                  <c:v>178.1233618628327</c:v>
                </c:pt>
                <c:pt idx="36">
                  <c:v>154.3735802811216</c:v>
                </c:pt>
                <c:pt idx="37">
                  <c:v>130.6237986994106</c:v>
                </c:pt>
                <c:pt idx="38">
                  <c:v>106.8740171176996</c:v>
                </c:pt>
                <c:pt idx="39">
                  <c:v>83.12423553598853</c:v>
                </c:pt>
                <c:pt idx="40">
                  <c:v>59.37445395427756</c:v>
                </c:pt>
                <c:pt idx="41">
                  <c:v>35.62467237256647</c:v>
                </c:pt>
                <c:pt idx="42">
                  <c:v>11.87489079085549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16965.48979591837</c:v>
                </c:pt>
                <c:pt idx="9">
                  <c:v>16565.04081632653</c:v>
                </c:pt>
                <c:pt idx="10">
                  <c:v>16164.59183673469</c:v>
                </c:pt>
                <c:pt idx="11">
                  <c:v>15764.14285714286</c:v>
                </c:pt>
                <c:pt idx="12">
                  <c:v>15363.69387755102</c:v>
                </c:pt>
                <c:pt idx="13">
                  <c:v>14963.24489795918</c:v>
                </c:pt>
                <c:pt idx="14">
                  <c:v>14562.79591836735</c:v>
                </c:pt>
                <c:pt idx="15">
                  <c:v>14162.34693877551</c:v>
                </c:pt>
                <c:pt idx="16">
                  <c:v>13761.89795918367</c:v>
                </c:pt>
                <c:pt idx="17">
                  <c:v>13361.44897959184</c:v>
                </c:pt>
                <c:pt idx="18">
                  <c:v>12961.0</c:v>
                </c:pt>
                <c:pt idx="19">
                  <c:v>12560.55102040816</c:v>
                </c:pt>
                <c:pt idx="20">
                  <c:v>12160.10204081633</c:v>
                </c:pt>
                <c:pt idx="21">
                  <c:v>11759.65306122449</c:v>
                </c:pt>
                <c:pt idx="22">
                  <c:v>11359.20408163265</c:v>
                </c:pt>
                <c:pt idx="23">
                  <c:v>10958.75510204082</c:v>
                </c:pt>
                <c:pt idx="24">
                  <c:v>10558.30612244898</c:v>
                </c:pt>
                <c:pt idx="25">
                  <c:v>10157.85714285714</c:v>
                </c:pt>
                <c:pt idx="26">
                  <c:v>9757.408163265307</c:v>
                </c:pt>
                <c:pt idx="27">
                  <c:v>9356.959183673469</c:v>
                </c:pt>
                <c:pt idx="28">
                  <c:v>8956.510204081633</c:v>
                </c:pt>
                <c:pt idx="29">
                  <c:v>8556.061224489797</c:v>
                </c:pt>
                <c:pt idx="30">
                  <c:v>8155.612244897958</c:v>
                </c:pt>
                <c:pt idx="31">
                  <c:v>7755.163265306122</c:v>
                </c:pt>
                <c:pt idx="32">
                  <c:v>7354.714285714286</c:v>
                </c:pt>
                <c:pt idx="33">
                  <c:v>6954.26530612245</c:v>
                </c:pt>
                <c:pt idx="34">
                  <c:v>6553.816326530612</c:v>
                </c:pt>
                <c:pt idx="35">
                  <c:v>6153.367346938776</c:v>
                </c:pt>
                <c:pt idx="36">
                  <c:v>5752.91836734694</c:v>
                </c:pt>
                <c:pt idx="37">
                  <c:v>5352.469387755102</c:v>
                </c:pt>
                <c:pt idx="38">
                  <c:v>4952.020408163265</c:v>
                </c:pt>
                <c:pt idx="39">
                  <c:v>4551.57142857143</c:v>
                </c:pt>
                <c:pt idx="40">
                  <c:v>4151.12244897959</c:v>
                </c:pt>
                <c:pt idx="41">
                  <c:v>3750.673469387755</c:v>
                </c:pt>
                <c:pt idx="42">
                  <c:v>3350.224489795919</c:v>
                </c:pt>
                <c:pt idx="43">
                  <c:v>3110.625</c:v>
                </c:pt>
                <c:pt idx="44">
                  <c:v>3031.875</c:v>
                </c:pt>
                <c:pt idx="45">
                  <c:v>2953.125</c:v>
                </c:pt>
                <c:pt idx="46">
                  <c:v>2874.375</c:v>
                </c:pt>
                <c:pt idx="47">
                  <c:v>2795.625</c:v>
                </c:pt>
                <c:pt idx="48">
                  <c:v>2716.875</c:v>
                </c:pt>
                <c:pt idx="49">
                  <c:v>2638.125</c:v>
                </c:pt>
                <c:pt idx="50">
                  <c:v>2559.375</c:v>
                </c:pt>
                <c:pt idx="51">
                  <c:v>2480.625</c:v>
                </c:pt>
                <c:pt idx="52">
                  <c:v>2401.875</c:v>
                </c:pt>
                <c:pt idx="53">
                  <c:v>2323.125</c:v>
                </c:pt>
                <c:pt idx="54">
                  <c:v>2244.375</c:v>
                </c:pt>
                <c:pt idx="55">
                  <c:v>2165.625</c:v>
                </c:pt>
                <c:pt idx="56">
                  <c:v>2086.875</c:v>
                </c:pt>
                <c:pt idx="57">
                  <c:v>2008.125</c:v>
                </c:pt>
                <c:pt idx="58">
                  <c:v>1929.375</c:v>
                </c:pt>
                <c:pt idx="59">
                  <c:v>1850.625</c:v>
                </c:pt>
                <c:pt idx="60">
                  <c:v>1771.875</c:v>
                </c:pt>
                <c:pt idx="61">
                  <c:v>1693.125</c:v>
                </c:pt>
                <c:pt idx="62">
                  <c:v>1614.375</c:v>
                </c:pt>
                <c:pt idx="63">
                  <c:v>1535.625</c:v>
                </c:pt>
                <c:pt idx="64">
                  <c:v>1456.875</c:v>
                </c:pt>
                <c:pt idx="65">
                  <c:v>1378.125</c:v>
                </c:pt>
                <c:pt idx="66">
                  <c:v>1299.375</c:v>
                </c:pt>
                <c:pt idx="67">
                  <c:v>1220.625</c:v>
                </c:pt>
                <c:pt idx="68">
                  <c:v>1141.875</c:v>
                </c:pt>
                <c:pt idx="69">
                  <c:v>1063.125</c:v>
                </c:pt>
                <c:pt idx="70">
                  <c:v>984.375</c:v>
                </c:pt>
                <c:pt idx="71">
                  <c:v>905.625</c:v>
                </c:pt>
                <c:pt idx="72">
                  <c:v>826.875</c:v>
                </c:pt>
                <c:pt idx="73">
                  <c:v>748.125</c:v>
                </c:pt>
                <c:pt idx="74">
                  <c:v>669.375</c:v>
                </c:pt>
                <c:pt idx="75">
                  <c:v>590.625</c:v>
                </c:pt>
                <c:pt idx="76">
                  <c:v>511.875</c:v>
                </c:pt>
                <c:pt idx="77">
                  <c:v>433.125</c:v>
                </c:pt>
                <c:pt idx="78">
                  <c:v>354.375</c:v>
                </c:pt>
                <c:pt idx="79">
                  <c:v>275.625</c:v>
                </c:pt>
                <c:pt idx="80">
                  <c:v>196.875</c:v>
                </c:pt>
                <c:pt idx="81">
                  <c:v>118.125</c:v>
                </c:pt>
                <c:pt idx="82">
                  <c:v>39.375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1457.142857142857</c:v>
                </c:pt>
                <c:pt idx="44">
                  <c:v>4371.428571428572</c:v>
                </c:pt>
                <c:pt idx="45">
                  <c:v>7285.714285714286</c:v>
                </c:pt>
                <c:pt idx="46">
                  <c:v>10200.0</c:v>
                </c:pt>
                <c:pt idx="47">
                  <c:v>13114.28571428572</c:v>
                </c:pt>
                <c:pt idx="48">
                  <c:v>16028.57142857143</c:v>
                </c:pt>
                <c:pt idx="49">
                  <c:v>18942.85714285714</c:v>
                </c:pt>
                <c:pt idx="50">
                  <c:v>21857.14285714286</c:v>
                </c:pt>
                <c:pt idx="51">
                  <c:v>24771.42857142858</c:v>
                </c:pt>
                <c:pt idx="52">
                  <c:v>27685.71428571429</c:v>
                </c:pt>
                <c:pt idx="53">
                  <c:v>30600.0</c:v>
                </c:pt>
                <c:pt idx="54">
                  <c:v>33514.28571428572</c:v>
                </c:pt>
                <c:pt idx="55">
                  <c:v>36428.57142857143</c:v>
                </c:pt>
                <c:pt idx="56">
                  <c:v>39342.85714285714</c:v>
                </c:pt>
                <c:pt idx="57">
                  <c:v>42257.14285714286</c:v>
                </c:pt>
                <c:pt idx="58">
                  <c:v>45171.42857142857</c:v>
                </c:pt>
                <c:pt idx="59">
                  <c:v>48085.71428571429</c:v>
                </c:pt>
                <c:pt idx="60">
                  <c:v>51000.00000000001</c:v>
                </c:pt>
                <c:pt idx="61">
                  <c:v>53914.28571428572</c:v>
                </c:pt>
                <c:pt idx="62">
                  <c:v>56828.57142857143</c:v>
                </c:pt>
                <c:pt idx="63">
                  <c:v>59742.85714285715</c:v>
                </c:pt>
                <c:pt idx="64">
                  <c:v>62657.14285714286</c:v>
                </c:pt>
                <c:pt idx="65">
                  <c:v>65571.42857142858</c:v>
                </c:pt>
                <c:pt idx="66">
                  <c:v>68485.71428571429</c:v>
                </c:pt>
                <c:pt idx="67">
                  <c:v>71400.00000000001</c:v>
                </c:pt>
                <c:pt idx="68">
                  <c:v>74314.2857142857</c:v>
                </c:pt>
                <c:pt idx="69">
                  <c:v>77228.57142857143</c:v>
                </c:pt>
                <c:pt idx="70">
                  <c:v>80142.85714285715</c:v>
                </c:pt>
                <c:pt idx="71">
                  <c:v>83057.14285714287</c:v>
                </c:pt>
                <c:pt idx="72">
                  <c:v>85971.42857142858</c:v>
                </c:pt>
                <c:pt idx="73">
                  <c:v>88885.7142857143</c:v>
                </c:pt>
                <c:pt idx="74">
                  <c:v>91800.00000000001</c:v>
                </c:pt>
                <c:pt idx="75">
                  <c:v>94714.2857142857</c:v>
                </c:pt>
                <c:pt idx="76">
                  <c:v>97628.57142857143</c:v>
                </c:pt>
                <c:pt idx="77">
                  <c:v>100542.8571428572</c:v>
                </c:pt>
                <c:pt idx="78">
                  <c:v>103457.1428571429</c:v>
                </c:pt>
                <c:pt idx="79">
                  <c:v>106371.4285714286</c:v>
                </c:pt>
                <c:pt idx="80">
                  <c:v>109285.7142857143</c:v>
                </c:pt>
                <c:pt idx="81">
                  <c:v>112200.0</c:v>
                </c:pt>
                <c:pt idx="82">
                  <c:v>115114.2857142857</c:v>
                </c:pt>
                <c:pt idx="83">
                  <c:v>116596.8253968254</c:v>
                </c:pt>
                <c:pt idx="84">
                  <c:v>116647.6190476191</c:v>
                </c:pt>
                <c:pt idx="85">
                  <c:v>116698.4126984127</c:v>
                </c:pt>
                <c:pt idx="86">
                  <c:v>116749.2063492064</c:v>
                </c:pt>
                <c:pt idx="87">
                  <c:v>116800.0</c:v>
                </c:pt>
                <c:pt idx="88">
                  <c:v>116850.7936507937</c:v>
                </c:pt>
                <c:pt idx="89">
                  <c:v>116901.5873015873</c:v>
                </c:pt>
                <c:pt idx="90">
                  <c:v>116952.380952381</c:v>
                </c:pt>
                <c:pt idx="91">
                  <c:v>117003.1746031746</c:v>
                </c:pt>
                <c:pt idx="92">
                  <c:v>117053.9682539683</c:v>
                </c:pt>
                <c:pt idx="93">
                  <c:v>117104.761904762</c:v>
                </c:pt>
                <c:pt idx="94">
                  <c:v>117155.5555555556</c:v>
                </c:pt>
                <c:pt idx="95">
                  <c:v>117206.3492063492</c:v>
                </c:pt>
                <c:pt idx="96">
                  <c:v>117257.1428571429</c:v>
                </c:pt>
                <c:pt idx="97">
                  <c:v>117307.9365079365</c:v>
                </c:pt>
                <c:pt idx="98">
                  <c:v>118669.1833333333</c:v>
                </c:pt>
                <c:pt idx="99">
                  <c:v>121340.8833333333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6796.897959183673</c:v>
                </c:pt>
                <c:pt idx="9">
                  <c:v>6676.408163265306</c:v>
                </c:pt>
                <c:pt idx="10">
                  <c:v>6555.918367346939</c:v>
                </c:pt>
                <c:pt idx="11">
                  <c:v>6435.428571428571</c:v>
                </c:pt>
                <c:pt idx="12">
                  <c:v>6314.938775510203</c:v>
                </c:pt>
                <c:pt idx="13">
                  <c:v>6194.448979591836</c:v>
                </c:pt>
                <c:pt idx="14">
                  <c:v>6073.959183673468</c:v>
                </c:pt>
                <c:pt idx="15">
                  <c:v>5953.469387755102</c:v>
                </c:pt>
                <c:pt idx="16">
                  <c:v>5832.979591836734</c:v>
                </c:pt>
                <c:pt idx="17">
                  <c:v>5712.489795918367</c:v>
                </c:pt>
                <c:pt idx="18">
                  <c:v>5592.0</c:v>
                </c:pt>
                <c:pt idx="19">
                  <c:v>5471.510204081632</c:v>
                </c:pt>
                <c:pt idx="20">
                  <c:v>5351.020408163265</c:v>
                </c:pt>
                <c:pt idx="21">
                  <c:v>5230.530612244898</c:v>
                </c:pt>
                <c:pt idx="22">
                  <c:v>5110.040816326531</c:v>
                </c:pt>
                <c:pt idx="23">
                  <c:v>4989.551020408162</c:v>
                </c:pt>
                <c:pt idx="24">
                  <c:v>4869.061224489795</c:v>
                </c:pt>
                <c:pt idx="25">
                  <c:v>4748.571428571428</c:v>
                </c:pt>
                <c:pt idx="26">
                  <c:v>4628.08163265306</c:v>
                </c:pt>
                <c:pt idx="27">
                  <c:v>4507.591836734694</c:v>
                </c:pt>
                <c:pt idx="28">
                  <c:v>4387.102040816326</c:v>
                </c:pt>
                <c:pt idx="29">
                  <c:v>4266.612244897958</c:v>
                </c:pt>
                <c:pt idx="30">
                  <c:v>4146.12244897959</c:v>
                </c:pt>
                <c:pt idx="31">
                  <c:v>4025.632653061225</c:v>
                </c:pt>
                <c:pt idx="32">
                  <c:v>3905.142857142857</c:v>
                </c:pt>
                <c:pt idx="33">
                  <c:v>3784.65306122449</c:v>
                </c:pt>
                <c:pt idx="34">
                  <c:v>3664.163265306122</c:v>
                </c:pt>
                <c:pt idx="35">
                  <c:v>3543.673469387755</c:v>
                </c:pt>
                <c:pt idx="36">
                  <c:v>3423.183673469388</c:v>
                </c:pt>
                <c:pt idx="37">
                  <c:v>3302.693877551021</c:v>
                </c:pt>
                <c:pt idx="38">
                  <c:v>3182.204081632653</c:v>
                </c:pt>
                <c:pt idx="39">
                  <c:v>3061.714285714286</c:v>
                </c:pt>
                <c:pt idx="40">
                  <c:v>2941.224489795919</c:v>
                </c:pt>
                <c:pt idx="41">
                  <c:v>2820.734693877551</c:v>
                </c:pt>
                <c:pt idx="42">
                  <c:v>2700.244897959184</c:v>
                </c:pt>
                <c:pt idx="43">
                  <c:v>2607.0</c:v>
                </c:pt>
                <c:pt idx="44">
                  <c:v>2541.0</c:v>
                </c:pt>
                <c:pt idx="45">
                  <c:v>2475.0</c:v>
                </c:pt>
                <c:pt idx="46">
                  <c:v>2409.0</c:v>
                </c:pt>
                <c:pt idx="47">
                  <c:v>2343.0</c:v>
                </c:pt>
                <c:pt idx="48">
                  <c:v>2277.0</c:v>
                </c:pt>
                <c:pt idx="49">
                  <c:v>2211.0</c:v>
                </c:pt>
                <c:pt idx="50">
                  <c:v>2145.0</c:v>
                </c:pt>
                <c:pt idx="51">
                  <c:v>2079.0</c:v>
                </c:pt>
                <c:pt idx="52">
                  <c:v>2013.0</c:v>
                </c:pt>
                <c:pt idx="53">
                  <c:v>1947.0</c:v>
                </c:pt>
                <c:pt idx="54">
                  <c:v>1881.0</c:v>
                </c:pt>
                <c:pt idx="55">
                  <c:v>1815.0</c:v>
                </c:pt>
                <c:pt idx="56">
                  <c:v>1749.0</c:v>
                </c:pt>
                <c:pt idx="57">
                  <c:v>1683.0</c:v>
                </c:pt>
                <c:pt idx="58">
                  <c:v>1617.0</c:v>
                </c:pt>
                <c:pt idx="59">
                  <c:v>1551.0</c:v>
                </c:pt>
                <c:pt idx="60">
                  <c:v>1485.0</c:v>
                </c:pt>
                <c:pt idx="61">
                  <c:v>1419.0</c:v>
                </c:pt>
                <c:pt idx="62">
                  <c:v>1353.0</c:v>
                </c:pt>
                <c:pt idx="63">
                  <c:v>1287.0</c:v>
                </c:pt>
                <c:pt idx="64">
                  <c:v>1221.0</c:v>
                </c:pt>
                <c:pt idx="65">
                  <c:v>1155.0</c:v>
                </c:pt>
                <c:pt idx="66">
                  <c:v>1089.0</c:v>
                </c:pt>
                <c:pt idx="67">
                  <c:v>1023.0</c:v>
                </c:pt>
                <c:pt idx="68">
                  <c:v>957.0</c:v>
                </c:pt>
                <c:pt idx="69">
                  <c:v>891.0</c:v>
                </c:pt>
                <c:pt idx="70">
                  <c:v>825.0</c:v>
                </c:pt>
                <c:pt idx="71">
                  <c:v>759.0</c:v>
                </c:pt>
                <c:pt idx="72">
                  <c:v>693.0</c:v>
                </c:pt>
                <c:pt idx="73">
                  <c:v>627.0</c:v>
                </c:pt>
                <c:pt idx="74">
                  <c:v>561.0</c:v>
                </c:pt>
                <c:pt idx="75">
                  <c:v>495.0</c:v>
                </c:pt>
                <c:pt idx="76">
                  <c:v>429.0</c:v>
                </c:pt>
                <c:pt idx="77">
                  <c:v>363.0</c:v>
                </c:pt>
                <c:pt idx="78">
                  <c:v>297.0</c:v>
                </c:pt>
                <c:pt idx="79">
                  <c:v>231.0</c:v>
                </c:pt>
                <c:pt idx="80">
                  <c:v>165.0</c:v>
                </c:pt>
                <c:pt idx="81">
                  <c:v>99.0</c:v>
                </c:pt>
                <c:pt idx="82">
                  <c:v>33.0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711.111111111111</c:v>
                </c:pt>
                <c:pt idx="84">
                  <c:v>2133.333333333333</c:v>
                </c:pt>
                <c:pt idx="85">
                  <c:v>3555.555555555554</c:v>
                </c:pt>
                <c:pt idx="86">
                  <c:v>4977.777777777776</c:v>
                </c:pt>
                <c:pt idx="87">
                  <c:v>64</c:v>
                </c:pt>
                <c:pt idx="88">
                  <c:v>7822.22222222222</c:v>
                </c:pt>
                <c:pt idx="89">
                  <c:v>9244.444444444443</c:v>
                </c:pt>
                <c:pt idx="90">
                  <c:v>10666.66666666666</c:v>
                </c:pt>
                <c:pt idx="91">
                  <c:v>12088.88888888889</c:v>
                </c:pt>
                <c:pt idx="92">
                  <c:v>13511.11111111111</c:v>
                </c:pt>
                <c:pt idx="93">
                  <c:v>14933.33333333333</c:v>
                </c:pt>
                <c:pt idx="94">
                  <c:v>16355.55555555555</c:v>
                </c:pt>
                <c:pt idx="95">
                  <c:v>17777.77777777777</c:v>
                </c:pt>
                <c:pt idx="96">
                  <c:v>192</c:v>
                </c:pt>
                <c:pt idx="97">
                  <c:v>20622.22222222222</c:v>
                </c:pt>
                <c:pt idx="98">
                  <c:v>24435.08333333333</c:v>
                </c:pt>
                <c:pt idx="99">
                  <c:v>30638.58333333333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1411.094499835793</c:v>
                </c:pt>
                <c:pt idx="9">
                  <c:v>1414.869161895095</c:v>
                </c:pt>
                <c:pt idx="10">
                  <c:v>1418.643823954397</c:v>
                </c:pt>
                <c:pt idx="11">
                  <c:v>1422.418486013699</c:v>
                </c:pt>
                <c:pt idx="12">
                  <c:v>1426.193148073001</c:v>
                </c:pt>
                <c:pt idx="13">
                  <c:v>1429.967810132304</c:v>
                </c:pt>
                <c:pt idx="14">
                  <c:v>1433.742472191606</c:v>
                </c:pt>
                <c:pt idx="15">
                  <c:v>1437.517134250908</c:v>
                </c:pt>
                <c:pt idx="16">
                  <c:v>1441.29179631021</c:v>
                </c:pt>
                <c:pt idx="17">
                  <c:v>1445.066458369512</c:v>
                </c:pt>
                <c:pt idx="18">
                  <c:v>1448.841120428814</c:v>
                </c:pt>
                <c:pt idx="19">
                  <c:v>1452.615782488117</c:v>
                </c:pt>
                <c:pt idx="20">
                  <c:v>1456.390444547419</c:v>
                </c:pt>
                <c:pt idx="21">
                  <c:v>1460.165106606721</c:v>
                </c:pt>
                <c:pt idx="22">
                  <c:v>1463.939768666023</c:v>
                </c:pt>
                <c:pt idx="23">
                  <c:v>1467.714430725325</c:v>
                </c:pt>
                <c:pt idx="24">
                  <c:v>1471.489092784627</c:v>
                </c:pt>
                <c:pt idx="25">
                  <c:v>1475.263754843929</c:v>
                </c:pt>
                <c:pt idx="26">
                  <c:v>1479.038416903232</c:v>
                </c:pt>
                <c:pt idx="27">
                  <c:v>1482.813078962534</c:v>
                </c:pt>
                <c:pt idx="28">
                  <c:v>1486.587741021836</c:v>
                </c:pt>
                <c:pt idx="29">
                  <c:v>1490.362403081138</c:v>
                </c:pt>
                <c:pt idx="30">
                  <c:v>1494.13706514044</c:v>
                </c:pt>
                <c:pt idx="31">
                  <c:v>1497.911727199742</c:v>
                </c:pt>
                <c:pt idx="32">
                  <c:v>1501.686389259045</c:v>
                </c:pt>
                <c:pt idx="33">
                  <c:v>1505.461051318347</c:v>
                </c:pt>
                <c:pt idx="34">
                  <c:v>1509.235713377649</c:v>
                </c:pt>
                <c:pt idx="35">
                  <c:v>1513.010375436951</c:v>
                </c:pt>
                <c:pt idx="36">
                  <c:v>1516.785037496253</c:v>
                </c:pt>
                <c:pt idx="37">
                  <c:v>1520.559699555555</c:v>
                </c:pt>
                <c:pt idx="38">
                  <c:v>1524.334361614857</c:v>
                </c:pt>
                <c:pt idx="39">
                  <c:v>1528.10902367416</c:v>
                </c:pt>
                <c:pt idx="40">
                  <c:v>1531.883685733462</c:v>
                </c:pt>
                <c:pt idx="41">
                  <c:v>1535.658347792764</c:v>
                </c:pt>
                <c:pt idx="42">
                  <c:v>1539.433009852066</c:v>
                </c:pt>
                <c:pt idx="43">
                  <c:v>1535.265153828253</c:v>
                </c:pt>
                <c:pt idx="44">
                  <c:v>1523.154779721325</c:v>
                </c:pt>
                <c:pt idx="45">
                  <c:v>1511.044405614398</c:v>
                </c:pt>
                <c:pt idx="46">
                  <c:v>1498.93403150747</c:v>
                </c:pt>
                <c:pt idx="47">
                  <c:v>1486.823657400542</c:v>
                </c:pt>
                <c:pt idx="48">
                  <c:v>1474.713283293614</c:v>
                </c:pt>
                <c:pt idx="49">
                  <c:v>1462.602909186687</c:v>
                </c:pt>
                <c:pt idx="50">
                  <c:v>1450.492535079759</c:v>
                </c:pt>
                <c:pt idx="51">
                  <c:v>1438.382160972831</c:v>
                </c:pt>
                <c:pt idx="52">
                  <c:v>1426.271786865903</c:v>
                </c:pt>
                <c:pt idx="53">
                  <c:v>1414.161412758976</c:v>
                </c:pt>
                <c:pt idx="54">
                  <c:v>1402.051038652048</c:v>
                </c:pt>
                <c:pt idx="55">
                  <c:v>1389.94066454512</c:v>
                </c:pt>
                <c:pt idx="56">
                  <c:v>1377.830290438192</c:v>
                </c:pt>
                <c:pt idx="57">
                  <c:v>1365.719916331264</c:v>
                </c:pt>
                <c:pt idx="58">
                  <c:v>1353.609542224337</c:v>
                </c:pt>
                <c:pt idx="59">
                  <c:v>1341.499168117409</c:v>
                </c:pt>
                <c:pt idx="60">
                  <c:v>1329.388794010481</c:v>
                </c:pt>
                <c:pt idx="61">
                  <c:v>1317.278419903553</c:v>
                </c:pt>
                <c:pt idx="62">
                  <c:v>1305.168045796625</c:v>
                </c:pt>
                <c:pt idx="63">
                  <c:v>1293.057671689698</c:v>
                </c:pt>
                <c:pt idx="64">
                  <c:v>1280.94729758277</c:v>
                </c:pt>
                <c:pt idx="65">
                  <c:v>1268.836923475842</c:v>
                </c:pt>
                <c:pt idx="66">
                  <c:v>1256.726549368914</c:v>
                </c:pt>
                <c:pt idx="67">
                  <c:v>1244.616175261987</c:v>
                </c:pt>
                <c:pt idx="68">
                  <c:v>1232.505801155059</c:v>
                </c:pt>
                <c:pt idx="69">
                  <c:v>1220.395427048131</c:v>
                </c:pt>
                <c:pt idx="70">
                  <c:v>1208.285052941203</c:v>
                </c:pt>
                <c:pt idx="71">
                  <c:v>1196.174678834275</c:v>
                </c:pt>
                <c:pt idx="72">
                  <c:v>1184.064304727348</c:v>
                </c:pt>
                <c:pt idx="73">
                  <c:v>1171.95393062042</c:v>
                </c:pt>
                <c:pt idx="74">
                  <c:v>1159.843556513492</c:v>
                </c:pt>
                <c:pt idx="75">
                  <c:v>1147.733182406565</c:v>
                </c:pt>
                <c:pt idx="76">
                  <c:v>1135.622808299637</c:v>
                </c:pt>
                <c:pt idx="77">
                  <c:v>1123.512434192709</c:v>
                </c:pt>
                <c:pt idx="78">
                  <c:v>1111.402060085781</c:v>
                </c:pt>
                <c:pt idx="79">
                  <c:v>1099.291685978853</c:v>
                </c:pt>
                <c:pt idx="80">
                  <c:v>1087.181311871926</c:v>
                </c:pt>
                <c:pt idx="81">
                  <c:v>1075.070937764998</c:v>
                </c:pt>
                <c:pt idx="82">
                  <c:v>1062.96056365807</c:v>
                </c:pt>
                <c:pt idx="83">
                  <c:v>1049.076447889016</c:v>
                </c:pt>
                <c:pt idx="84">
                  <c:v>1033.418590457837</c:v>
                </c:pt>
                <c:pt idx="85">
                  <c:v>1017.760733026658</c:v>
                </c:pt>
                <c:pt idx="86">
                  <c:v>1002.102875595478</c:v>
                </c:pt>
                <c:pt idx="87">
                  <c:v>986.445018164299</c:v>
                </c:pt>
                <c:pt idx="88">
                  <c:v>970.7871607331197</c:v>
                </c:pt>
                <c:pt idx="89">
                  <c:v>955.1293033019403</c:v>
                </c:pt>
                <c:pt idx="90">
                  <c:v>939.471445870761</c:v>
                </c:pt>
                <c:pt idx="91">
                  <c:v>923.8135884395816</c:v>
                </c:pt>
                <c:pt idx="92">
                  <c:v>908.1557310084023</c:v>
                </c:pt>
                <c:pt idx="93">
                  <c:v>892.4978735772228</c:v>
                </c:pt>
                <c:pt idx="94">
                  <c:v>876.8400161460436</c:v>
                </c:pt>
                <c:pt idx="95">
                  <c:v>861.1821587148643</c:v>
                </c:pt>
                <c:pt idx="96">
                  <c:v>845.524301283685</c:v>
                </c:pt>
                <c:pt idx="97">
                  <c:v>829.8664438525055</c:v>
                </c:pt>
                <c:pt idx="98">
                  <c:v>829.4025151369159</c:v>
                </c:pt>
                <c:pt idx="99">
                  <c:v>844.1325151369159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14076.0</c:v>
                </c:pt>
                <c:pt idx="9">
                  <c:v>14388.0</c:v>
                </c:pt>
                <c:pt idx="10">
                  <c:v>14700.0</c:v>
                </c:pt>
                <c:pt idx="11">
                  <c:v>15012.0</c:v>
                </c:pt>
                <c:pt idx="12">
                  <c:v>15324.0</c:v>
                </c:pt>
                <c:pt idx="13">
                  <c:v>15636.0</c:v>
                </c:pt>
                <c:pt idx="14">
                  <c:v>15948.0</c:v>
                </c:pt>
                <c:pt idx="15">
                  <c:v>16260.0</c:v>
                </c:pt>
                <c:pt idx="16">
                  <c:v>16572.0</c:v>
                </c:pt>
                <c:pt idx="17">
                  <c:v>16884.0</c:v>
                </c:pt>
                <c:pt idx="18">
                  <c:v>17196.0</c:v>
                </c:pt>
                <c:pt idx="19">
                  <c:v>17508.0</c:v>
                </c:pt>
                <c:pt idx="20">
                  <c:v>17820.0</c:v>
                </c:pt>
                <c:pt idx="21">
                  <c:v>18132.0</c:v>
                </c:pt>
                <c:pt idx="22">
                  <c:v>18444.0</c:v>
                </c:pt>
                <c:pt idx="23">
                  <c:v>18756.0</c:v>
                </c:pt>
                <c:pt idx="24">
                  <c:v>19068.0</c:v>
                </c:pt>
                <c:pt idx="25">
                  <c:v>19380.0</c:v>
                </c:pt>
                <c:pt idx="26">
                  <c:v>19692.0</c:v>
                </c:pt>
                <c:pt idx="27">
                  <c:v>20004.0</c:v>
                </c:pt>
                <c:pt idx="28">
                  <c:v>20316.0</c:v>
                </c:pt>
                <c:pt idx="29">
                  <c:v>20628.0</c:v>
                </c:pt>
                <c:pt idx="30">
                  <c:v>20940.0</c:v>
                </c:pt>
                <c:pt idx="31">
                  <c:v>21252.0</c:v>
                </c:pt>
                <c:pt idx="32">
                  <c:v>21564.0</c:v>
                </c:pt>
                <c:pt idx="33">
                  <c:v>21876.0</c:v>
                </c:pt>
                <c:pt idx="34">
                  <c:v>22188.0</c:v>
                </c:pt>
                <c:pt idx="35">
                  <c:v>22500.0</c:v>
                </c:pt>
                <c:pt idx="36">
                  <c:v>22812.0</c:v>
                </c:pt>
                <c:pt idx="37">
                  <c:v>23124.0</c:v>
                </c:pt>
                <c:pt idx="38">
                  <c:v>23436.0</c:v>
                </c:pt>
                <c:pt idx="39">
                  <c:v>23748.0</c:v>
                </c:pt>
                <c:pt idx="40">
                  <c:v>24060.0</c:v>
                </c:pt>
                <c:pt idx="41">
                  <c:v>24372.0</c:v>
                </c:pt>
                <c:pt idx="42">
                  <c:v>24684.0</c:v>
                </c:pt>
                <c:pt idx="43">
                  <c:v>24635.78571428571</c:v>
                </c:pt>
                <c:pt idx="44">
                  <c:v>24227.35714285714</c:v>
                </c:pt>
                <c:pt idx="45">
                  <c:v>23818.92857142857</c:v>
                </c:pt>
                <c:pt idx="46">
                  <c:v>23410.5</c:v>
                </c:pt>
                <c:pt idx="47">
                  <c:v>23002.07142857143</c:v>
                </c:pt>
                <c:pt idx="48">
                  <c:v>22593.64285714286</c:v>
                </c:pt>
                <c:pt idx="49">
                  <c:v>22185.21428571428</c:v>
                </c:pt>
                <c:pt idx="50">
                  <c:v>21776.78571428571</c:v>
                </c:pt>
                <c:pt idx="51">
                  <c:v>21368.35714285714</c:v>
                </c:pt>
                <c:pt idx="52">
                  <c:v>20959.92857142857</c:v>
                </c:pt>
                <c:pt idx="53">
                  <c:v>20551.5</c:v>
                </c:pt>
                <c:pt idx="54">
                  <c:v>20143.07142857143</c:v>
                </c:pt>
                <c:pt idx="55">
                  <c:v>19734.64285714286</c:v>
                </c:pt>
                <c:pt idx="56">
                  <c:v>19326.21428571428</c:v>
                </c:pt>
                <c:pt idx="57">
                  <c:v>18917.78571428571</c:v>
                </c:pt>
                <c:pt idx="58">
                  <c:v>18509.35714285714</c:v>
                </c:pt>
                <c:pt idx="59">
                  <c:v>18100.92857142857</c:v>
                </c:pt>
                <c:pt idx="60">
                  <c:v>17692.5</c:v>
                </c:pt>
                <c:pt idx="61">
                  <c:v>17284.07142857143</c:v>
                </c:pt>
                <c:pt idx="62">
                  <c:v>16875.64285714286</c:v>
                </c:pt>
                <c:pt idx="63">
                  <c:v>16467.21428571428</c:v>
                </c:pt>
                <c:pt idx="64">
                  <c:v>16058.78571428571</c:v>
                </c:pt>
                <c:pt idx="65">
                  <c:v>15650.35714285714</c:v>
                </c:pt>
                <c:pt idx="66">
                  <c:v>15241.92857142857</c:v>
                </c:pt>
                <c:pt idx="67">
                  <c:v>14833.5</c:v>
                </c:pt>
                <c:pt idx="68">
                  <c:v>14425.07142857143</c:v>
                </c:pt>
                <c:pt idx="69">
                  <c:v>14016.64285714286</c:v>
                </c:pt>
                <c:pt idx="70">
                  <c:v>13608.21428571428</c:v>
                </c:pt>
                <c:pt idx="71">
                  <c:v>13199.78571428571</c:v>
                </c:pt>
                <c:pt idx="72">
                  <c:v>12791.35714285714</c:v>
                </c:pt>
                <c:pt idx="73">
                  <c:v>12382.92857142857</c:v>
                </c:pt>
                <c:pt idx="74">
                  <c:v>11974.5</c:v>
                </c:pt>
                <c:pt idx="75">
                  <c:v>11566.07142857143</c:v>
                </c:pt>
                <c:pt idx="76">
                  <c:v>11157.64285714286</c:v>
                </c:pt>
                <c:pt idx="77">
                  <c:v>10749.21428571428</c:v>
                </c:pt>
                <c:pt idx="78">
                  <c:v>10340.78571428571</c:v>
                </c:pt>
                <c:pt idx="79">
                  <c:v>9932.357142857143</c:v>
                </c:pt>
                <c:pt idx="80">
                  <c:v>9523.928571428571</c:v>
                </c:pt>
                <c:pt idx="81">
                  <c:v>9115.5</c:v>
                </c:pt>
                <c:pt idx="82">
                  <c:v>8707.071428571427</c:v>
                </c:pt>
                <c:pt idx="83">
                  <c:v>8439.873015873016</c:v>
                </c:pt>
                <c:pt idx="84">
                  <c:v>8313.90476190476</c:v>
                </c:pt>
                <c:pt idx="85">
                  <c:v>8187.936507936508</c:v>
                </c:pt>
                <c:pt idx="86">
                  <c:v>8061.968253968254</c:v>
                </c:pt>
                <c:pt idx="87">
                  <c:v>7936.0</c:v>
                </c:pt>
                <c:pt idx="88">
                  <c:v>7810.031746031746</c:v>
                </c:pt>
                <c:pt idx="89">
                  <c:v>7684.063492063492</c:v>
                </c:pt>
                <c:pt idx="90">
                  <c:v>7558.095238095238</c:v>
                </c:pt>
                <c:pt idx="91">
                  <c:v>7432.126984126984</c:v>
                </c:pt>
                <c:pt idx="92">
                  <c:v>7306.15873015873</c:v>
                </c:pt>
                <c:pt idx="93">
                  <c:v>7180.190476190476</c:v>
                </c:pt>
                <c:pt idx="94">
                  <c:v>7054.222222222222</c:v>
                </c:pt>
                <c:pt idx="95">
                  <c:v>6928.253968253968</c:v>
                </c:pt>
                <c:pt idx="96">
                  <c:v>6802.285714285714</c:v>
                </c:pt>
                <c:pt idx="97">
                  <c:v>6676.31746031746</c:v>
                </c:pt>
                <c:pt idx="98">
                  <c:v>6049.418333333333</c:v>
                </c:pt>
                <c:pt idx="99">
                  <c:v>4921.588333333333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85.7142857142857</c:v>
                </c:pt>
                <c:pt idx="9">
                  <c:v>257.1428571428571</c:v>
                </c:pt>
                <c:pt idx="10">
                  <c:v>428.5714285714286</c:v>
                </c:pt>
                <c:pt idx="11">
                  <c:v>600.0</c:v>
                </c:pt>
                <c:pt idx="12">
                  <c:v>771.4285714285713</c:v>
                </c:pt>
                <c:pt idx="13">
                  <c:v>942.8571428571428</c:v>
                </c:pt>
                <c:pt idx="14">
                  <c:v>1114.285714285714</c:v>
                </c:pt>
                <c:pt idx="15">
                  <c:v>1285.714285714286</c:v>
                </c:pt>
                <c:pt idx="16">
                  <c:v>1457.142857142857</c:v>
                </c:pt>
                <c:pt idx="17">
                  <c:v>1628.571428571428</c:v>
                </c:pt>
                <c:pt idx="18">
                  <c:v>18</c:v>
                </c:pt>
                <c:pt idx="19">
                  <c:v>1971.428571428571</c:v>
                </c:pt>
                <c:pt idx="20">
                  <c:v>2142.857142857142</c:v>
                </c:pt>
                <c:pt idx="21">
                  <c:v>2314.285714285714</c:v>
                </c:pt>
                <c:pt idx="22">
                  <c:v>2485.714285714285</c:v>
                </c:pt>
                <c:pt idx="23">
                  <c:v>2657.142857142857</c:v>
                </c:pt>
                <c:pt idx="24">
                  <c:v>2828.571428571428</c:v>
                </c:pt>
                <c:pt idx="25">
                  <c:v>3000.0</c:v>
                </c:pt>
                <c:pt idx="26">
                  <c:v>3171.428571428571</c:v>
                </c:pt>
                <c:pt idx="27">
                  <c:v>3342.857142857142</c:v>
                </c:pt>
                <c:pt idx="28">
                  <c:v>3514.285714285714</c:v>
                </c:pt>
                <c:pt idx="29">
                  <c:v>3685.714285714285</c:v>
                </c:pt>
                <c:pt idx="30">
                  <c:v>3857.142857142857</c:v>
                </c:pt>
                <c:pt idx="31">
                  <c:v>4028.571428571428</c:v>
                </c:pt>
                <c:pt idx="32">
                  <c:v>4200.0</c:v>
                </c:pt>
                <c:pt idx="33">
                  <c:v>4371.428571428571</c:v>
                </c:pt>
                <c:pt idx="34">
                  <c:v>4542.857142857142</c:v>
                </c:pt>
                <c:pt idx="35">
                  <c:v>4714.285714285714</c:v>
                </c:pt>
                <c:pt idx="36">
                  <c:v>4885.714285714285</c:v>
                </c:pt>
                <c:pt idx="37">
                  <c:v>5057.142857142857</c:v>
                </c:pt>
                <c:pt idx="38">
                  <c:v>5228.571428571428</c:v>
                </c:pt>
                <c:pt idx="39">
                  <c:v>5400.0</c:v>
                </c:pt>
                <c:pt idx="40">
                  <c:v>5571.42857142857</c:v>
                </c:pt>
                <c:pt idx="41">
                  <c:v>5742.857142857142</c:v>
                </c:pt>
                <c:pt idx="42">
                  <c:v>5914.285714285714</c:v>
                </c:pt>
                <c:pt idx="43">
                  <c:v>5925</c:v>
                </c:pt>
                <c:pt idx="44">
                  <c:v>5775</c:v>
                </c:pt>
                <c:pt idx="45">
                  <c:v>5625</c:v>
                </c:pt>
                <c:pt idx="46">
                  <c:v>5475</c:v>
                </c:pt>
                <c:pt idx="47">
                  <c:v>5325</c:v>
                </c:pt>
                <c:pt idx="48">
                  <c:v>5175</c:v>
                </c:pt>
                <c:pt idx="49">
                  <c:v>5025</c:v>
                </c:pt>
                <c:pt idx="50">
                  <c:v>4875</c:v>
                </c:pt>
                <c:pt idx="51">
                  <c:v>4725</c:v>
                </c:pt>
                <c:pt idx="52">
                  <c:v>4575</c:v>
                </c:pt>
                <c:pt idx="53">
                  <c:v>4425</c:v>
                </c:pt>
                <c:pt idx="54">
                  <c:v>4275</c:v>
                </c:pt>
                <c:pt idx="55">
                  <c:v>4125.0</c:v>
                </c:pt>
                <c:pt idx="56">
                  <c:v>3975</c:v>
                </c:pt>
                <c:pt idx="57">
                  <c:v>3825</c:v>
                </c:pt>
                <c:pt idx="58">
                  <c:v>3675</c:v>
                </c:pt>
                <c:pt idx="59">
                  <c:v>3525</c:v>
                </c:pt>
                <c:pt idx="60">
                  <c:v>3375</c:v>
                </c:pt>
                <c:pt idx="61">
                  <c:v>3225</c:v>
                </c:pt>
                <c:pt idx="62">
                  <c:v>3075</c:v>
                </c:pt>
                <c:pt idx="63">
                  <c:v>2925</c:v>
                </c:pt>
                <c:pt idx="64">
                  <c:v>2775</c:v>
                </c:pt>
                <c:pt idx="65">
                  <c:v>2625</c:v>
                </c:pt>
                <c:pt idx="66">
                  <c:v>2475</c:v>
                </c:pt>
                <c:pt idx="67">
                  <c:v>2325.0</c:v>
                </c:pt>
                <c:pt idx="68">
                  <c:v>2175.0</c:v>
                </c:pt>
                <c:pt idx="69">
                  <c:v>2025.0</c:v>
                </c:pt>
                <c:pt idx="70">
                  <c:v>1875.0</c:v>
                </c:pt>
                <c:pt idx="71">
                  <c:v>1725.0</c:v>
                </c:pt>
                <c:pt idx="72">
                  <c:v>1575.0</c:v>
                </c:pt>
                <c:pt idx="73">
                  <c:v>1425.0</c:v>
                </c:pt>
                <c:pt idx="74">
                  <c:v>1275.0</c:v>
                </c:pt>
                <c:pt idx="75">
                  <c:v>1125.0</c:v>
                </c:pt>
                <c:pt idx="76">
                  <c:v>975.0</c:v>
                </c:pt>
                <c:pt idx="77">
                  <c:v>825.0</c:v>
                </c:pt>
                <c:pt idx="78">
                  <c:v>675.0</c:v>
                </c:pt>
                <c:pt idx="79">
                  <c:v>525.0</c:v>
                </c:pt>
                <c:pt idx="80">
                  <c:v>375.0</c:v>
                </c:pt>
                <c:pt idx="81">
                  <c:v>225.0</c:v>
                </c:pt>
                <c:pt idx="82">
                  <c:v>75.0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22824"/>
        <c:axId val="-19825793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  <c:pt idx="4">
                  <c:v>19590.2512972318</c:v>
                </c:pt>
                <c:pt idx="5">
                  <c:v>19590.2512972318</c:v>
                </c:pt>
                <c:pt idx="6">
                  <c:v>19590.2512972318</c:v>
                </c:pt>
                <c:pt idx="7">
                  <c:v>19590.2512972318</c:v>
                </c:pt>
                <c:pt idx="8">
                  <c:v>19590.2512972318</c:v>
                </c:pt>
                <c:pt idx="9">
                  <c:v>19590.2512972318</c:v>
                </c:pt>
                <c:pt idx="10">
                  <c:v>19590.2512972318</c:v>
                </c:pt>
                <c:pt idx="11">
                  <c:v>19590.2512972318</c:v>
                </c:pt>
                <c:pt idx="12">
                  <c:v>19590.2512972318</c:v>
                </c:pt>
                <c:pt idx="13">
                  <c:v>19590.2512972318</c:v>
                </c:pt>
                <c:pt idx="14">
                  <c:v>19590.2512972318</c:v>
                </c:pt>
                <c:pt idx="15">
                  <c:v>19590.2512972318</c:v>
                </c:pt>
                <c:pt idx="16">
                  <c:v>19590.2512972318</c:v>
                </c:pt>
                <c:pt idx="17">
                  <c:v>19590.2512972318</c:v>
                </c:pt>
                <c:pt idx="18">
                  <c:v>19590.2512972318</c:v>
                </c:pt>
                <c:pt idx="19">
                  <c:v>19590.2512972318</c:v>
                </c:pt>
                <c:pt idx="20">
                  <c:v>19590.2512972318</c:v>
                </c:pt>
                <c:pt idx="21">
                  <c:v>19590.2512972318</c:v>
                </c:pt>
                <c:pt idx="22">
                  <c:v>19590.2512972318</c:v>
                </c:pt>
                <c:pt idx="23">
                  <c:v>19590.2512972318</c:v>
                </c:pt>
                <c:pt idx="24">
                  <c:v>19590.2512972318</c:v>
                </c:pt>
                <c:pt idx="25">
                  <c:v>19590.2512972318</c:v>
                </c:pt>
                <c:pt idx="26">
                  <c:v>19590.2512972318</c:v>
                </c:pt>
                <c:pt idx="27">
                  <c:v>19590.2512972318</c:v>
                </c:pt>
                <c:pt idx="28">
                  <c:v>19590.2512972318</c:v>
                </c:pt>
                <c:pt idx="29">
                  <c:v>19590.2512972318</c:v>
                </c:pt>
                <c:pt idx="30">
                  <c:v>19590.2512972318</c:v>
                </c:pt>
                <c:pt idx="31">
                  <c:v>19590.2512972318</c:v>
                </c:pt>
                <c:pt idx="32">
                  <c:v>19590.2512972318</c:v>
                </c:pt>
                <c:pt idx="33">
                  <c:v>19590.2512972318</c:v>
                </c:pt>
                <c:pt idx="34">
                  <c:v>19590.2512972318</c:v>
                </c:pt>
                <c:pt idx="35">
                  <c:v>19590.2512972318</c:v>
                </c:pt>
                <c:pt idx="36">
                  <c:v>19590.2512972318</c:v>
                </c:pt>
                <c:pt idx="37">
                  <c:v>19590.2512972318</c:v>
                </c:pt>
                <c:pt idx="38">
                  <c:v>19590.2512972318</c:v>
                </c:pt>
                <c:pt idx="39">
                  <c:v>19590.2512972318</c:v>
                </c:pt>
                <c:pt idx="40">
                  <c:v>19590.2512972318</c:v>
                </c:pt>
                <c:pt idx="41">
                  <c:v>19590.2512972318</c:v>
                </c:pt>
                <c:pt idx="42">
                  <c:v>19590.2512972318</c:v>
                </c:pt>
                <c:pt idx="43">
                  <c:v>19590.2512972318</c:v>
                </c:pt>
                <c:pt idx="44">
                  <c:v>19590.2512972318</c:v>
                </c:pt>
                <c:pt idx="45">
                  <c:v>19590.2512972318</c:v>
                </c:pt>
                <c:pt idx="46">
                  <c:v>19590.2512972318</c:v>
                </c:pt>
                <c:pt idx="47">
                  <c:v>19590.2512972318</c:v>
                </c:pt>
                <c:pt idx="48">
                  <c:v>19590.2512972318</c:v>
                </c:pt>
                <c:pt idx="49">
                  <c:v>19590.2512972318</c:v>
                </c:pt>
                <c:pt idx="50">
                  <c:v>19590.2512972318</c:v>
                </c:pt>
                <c:pt idx="51">
                  <c:v>19590.2512972318</c:v>
                </c:pt>
                <c:pt idx="52">
                  <c:v>19590.2512972318</c:v>
                </c:pt>
                <c:pt idx="53">
                  <c:v>19590.2512972318</c:v>
                </c:pt>
                <c:pt idx="54">
                  <c:v>19590.2512972318</c:v>
                </c:pt>
                <c:pt idx="55">
                  <c:v>19590.2512972318</c:v>
                </c:pt>
                <c:pt idx="56">
                  <c:v>19590.2512972318</c:v>
                </c:pt>
                <c:pt idx="57">
                  <c:v>19590.2512972318</c:v>
                </c:pt>
                <c:pt idx="58">
                  <c:v>19590.2512972318</c:v>
                </c:pt>
                <c:pt idx="59">
                  <c:v>19590.2512972318</c:v>
                </c:pt>
                <c:pt idx="60">
                  <c:v>19590.2512972318</c:v>
                </c:pt>
                <c:pt idx="61">
                  <c:v>19590.2512972318</c:v>
                </c:pt>
                <c:pt idx="62">
                  <c:v>19590.2512972318</c:v>
                </c:pt>
                <c:pt idx="63">
                  <c:v>19590.2512972318</c:v>
                </c:pt>
                <c:pt idx="64">
                  <c:v>19590.2512972318</c:v>
                </c:pt>
                <c:pt idx="65">
                  <c:v>19590.2512972318</c:v>
                </c:pt>
                <c:pt idx="66">
                  <c:v>19590.2512972318</c:v>
                </c:pt>
                <c:pt idx="67">
                  <c:v>19590.2512972318</c:v>
                </c:pt>
                <c:pt idx="68">
                  <c:v>19590.2512972318</c:v>
                </c:pt>
                <c:pt idx="69">
                  <c:v>19590.2512972318</c:v>
                </c:pt>
                <c:pt idx="70">
                  <c:v>19590.2512972318</c:v>
                </c:pt>
                <c:pt idx="71">
                  <c:v>19590.2512972318</c:v>
                </c:pt>
                <c:pt idx="72">
                  <c:v>19590.2512972318</c:v>
                </c:pt>
                <c:pt idx="73">
                  <c:v>19590.2512972318</c:v>
                </c:pt>
                <c:pt idx="74">
                  <c:v>19590.2512972318</c:v>
                </c:pt>
                <c:pt idx="75">
                  <c:v>19590.2512972318</c:v>
                </c:pt>
                <c:pt idx="76">
                  <c:v>19590.2512972318</c:v>
                </c:pt>
                <c:pt idx="77">
                  <c:v>19590.2512972318</c:v>
                </c:pt>
                <c:pt idx="78">
                  <c:v>19590.2512972318</c:v>
                </c:pt>
                <c:pt idx="79">
                  <c:v>19590.2512972318</c:v>
                </c:pt>
                <c:pt idx="80">
                  <c:v>19590.2512972318</c:v>
                </c:pt>
                <c:pt idx="81">
                  <c:v>19590.2512972318</c:v>
                </c:pt>
                <c:pt idx="82">
                  <c:v>19590.2512972318</c:v>
                </c:pt>
                <c:pt idx="83">
                  <c:v>19590.2512972318</c:v>
                </c:pt>
                <c:pt idx="84">
                  <c:v>19590.2512972318</c:v>
                </c:pt>
                <c:pt idx="85">
                  <c:v>19590.2512972318</c:v>
                </c:pt>
                <c:pt idx="86">
                  <c:v>19590.2512972318</c:v>
                </c:pt>
                <c:pt idx="87">
                  <c:v>19590.2512972318</c:v>
                </c:pt>
                <c:pt idx="88">
                  <c:v>19590.2512972318</c:v>
                </c:pt>
                <c:pt idx="89">
                  <c:v>19590.2512972318</c:v>
                </c:pt>
                <c:pt idx="90">
                  <c:v>19590.2512972318</c:v>
                </c:pt>
                <c:pt idx="91">
                  <c:v>19590.2512972318</c:v>
                </c:pt>
                <c:pt idx="92">
                  <c:v>19590.2512972318</c:v>
                </c:pt>
                <c:pt idx="93">
                  <c:v>19590.2512972318</c:v>
                </c:pt>
                <c:pt idx="94">
                  <c:v>19590.2512972318</c:v>
                </c:pt>
                <c:pt idx="95">
                  <c:v>19590.2512972318</c:v>
                </c:pt>
                <c:pt idx="96">
                  <c:v>19590.2512972318</c:v>
                </c:pt>
                <c:pt idx="97">
                  <c:v>19590.2512972318</c:v>
                </c:pt>
                <c:pt idx="98">
                  <c:v>19590.2512972318</c:v>
                </c:pt>
                <c:pt idx="99">
                  <c:v>19590.2512972318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46500.8386822943</c:v>
                </c:pt>
                <c:pt idx="1">
                  <c:v>46160.5786822943</c:v>
                </c:pt>
                <c:pt idx="2">
                  <c:v>45820.3186822943</c:v>
                </c:pt>
                <c:pt idx="3">
                  <c:v>45480.0586822943</c:v>
                </c:pt>
                <c:pt idx="4">
                  <c:v>45139.79868229431</c:v>
                </c:pt>
                <c:pt idx="5">
                  <c:v>44799.5386822943</c:v>
                </c:pt>
                <c:pt idx="6">
                  <c:v>44459.2786822943</c:v>
                </c:pt>
                <c:pt idx="7">
                  <c:v>44119.0186822943</c:v>
                </c:pt>
                <c:pt idx="8">
                  <c:v>44003.81190370651</c:v>
                </c:pt>
                <c:pt idx="9">
                  <c:v>44113.65834653094</c:v>
                </c:pt>
                <c:pt idx="10">
                  <c:v>44223.50478935536</c:v>
                </c:pt>
                <c:pt idx="11">
                  <c:v>44333.35123217978</c:v>
                </c:pt>
                <c:pt idx="12">
                  <c:v>44443.19767500421</c:v>
                </c:pt>
                <c:pt idx="13">
                  <c:v>44553.04411782864</c:v>
                </c:pt>
                <c:pt idx="14">
                  <c:v>44662.89056065306</c:v>
                </c:pt>
                <c:pt idx="15">
                  <c:v>44772.73700347747</c:v>
                </c:pt>
                <c:pt idx="16">
                  <c:v>44882.5834463019</c:v>
                </c:pt>
                <c:pt idx="17">
                  <c:v>44992.42988912632</c:v>
                </c:pt>
                <c:pt idx="18">
                  <c:v>45102.27633195075</c:v>
                </c:pt>
                <c:pt idx="19">
                  <c:v>45212.12277477517</c:v>
                </c:pt>
                <c:pt idx="20">
                  <c:v>45321.9692175996</c:v>
                </c:pt>
                <c:pt idx="21">
                  <c:v>45431.81566042402</c:v>
                </c:pt>
                <c:pt idx="22">
                  <c:v>45541.66210324844</c:v>
                </c:pt>
                <c:pt idx="23">
                  <c:v>45651.50854607285</c:v>
                </c:pt>
                <c:pt idx="24">
                  <c:v>45761.35498889728</c:v>
                </c:pt>
                <c:pt idx="25">
                  <c:v>45871.20143172171</c:v>
                </c:pt>
                <c:pt idx="26">
                  <c:v>45981.04787454613</c:v>
                </c:pt>
                <c:pt idx="27">
                  <c:v>46090.89431737055</c:v>
                </c:pt>
                <c:pt idx="28">
                  <c:v>46200.74076019498</c:v>
                </c:pt>
                <c:pt idx="29">
                  <c:v>46310.58720301939</c:v>
                </c:pt>
                <c:pt idx="30">
                  <c:v>46420.43364584382</c:v>
                </c:pt>
                <c:pt idx="31">
                  <c:v>46530.28008866825</c:v>
                </c:pt>
                <c:pt idx="32">
                  <c:v>46640.12653149267</c:v>
                </c:pt>
                <c:pt idx="33">
                  <c:v>46749.9729743171</c:v>
                </c:pt>
                <c:pt idx="34">
                  <c:v>46859.81941714152</c:v>
                </c:pt>
                <c:pt idx="35">
                  <c:v>46969.66585996594</c:v>
                </c:pt>
                <c:pt idx="36">
                  <c:v>47079.51230279036</c:v>
                </c:pt>
                <c:pt idx="37">
                  <c:v>47189.35874561479</c:v>
                </c:pt>
                <c:pt idx="38">
                  <c:v>47299.20518843921</c:v>
                </c:pt>
                <c:pt idx="39">
                  <c:v>47409.05163126363</c:v>
                </c:pt>
                <c:pt idx="40">
                  <c:v>47518.89807408805</c:v>
                </c:pt>
                <c:pt idx="41">
                  <c:v>47628.74451691248</c:v>
                </c:pt>
                <c:pt idx="42">
                  <c:v>47738.5909597369</c:v>
                </c:pt>
                <c:pt idx="43">
                  <c:v>49255.4051385785</c:v>
                </c:pt>
                <c:pt idx="44">
                  <c:v>52179.18705343729</c:v>
                </c:pt>
                <c:pt idx="45">
                  <c:v>55102.96896829608</c:v>
                </c:pt>
                <c:pt idx="46">
                  <c:v>58026.75088315487</c:v>
                </c:pt>
                <c:pt idx="47">
                  <c:v>60950.53279801366</c:v>
                </c:pt>
                <c:pt idx="48">
                  <c:v>63874.31471287245</c:v>
                </c:pt>
                <c:pt idx="49">
                  <c:v>66798.09662773124</c:v>
                </c:pt>
                <c:pt idx="50">
                  <c:v>69721.87854259002</c:v>
                </c:pt>
                <c:pt idx="51">
                  <c:v>72645.66045744883</c:v>
                </c:pt>
                <c:pt idx="52">
                  <c:v>75569.44237230762</c:v>
                </c:pt>
                <c:pt idx="53">
                  <c:v>78493.22428716641</c:v>
                </c:pt>
                <c:pt idx="54">
                  <c:v>81417.00620202519</c:v>
                </c:pt>
                <c:pt idx="55">
                  <c:v>84340.78811688398</c:v>
                </c:pt>
                <c:pt idx="56">
                  <c:v>87264.57003174277</c:v>
                </c:pt>
                <c:pt idx="57">
                  <c:v>90188.35194660155</c:v>
                </c:pt>
                <c:pt idx="58">
                  <c:v>93112.13386146036</c:v>
                </c:pt>
                <c:pt idx="59">
                  <c:v>96035.91577631916</c:v>
                </c:pt>
                <c:pt idx="60">
                  <c:v>98959.69769117792</c:v>
                </c:pt>
                <c:pt idx="61">
                  <c:v>101883.4796060367</c:v>
                </c:pt>
                <c:pt idx="62">
                  <c:v>104807.2615208955</c:v>
                </c:pt>
                <c:pt idx="63">
                  <c:v>107731.0434357543</c:v>
                </c:pt>
                <c:pt idx="64">
                  <c:v>110654.8253506131</c:v>
                </c:pt>
                <c:pt idx="65">
                  <c:v>113578.6072654719</c:v>
                </c:pt>
                <c:pt idx="66">
                  <c:v>116502.3891803307</c:v>
                </c:pt>
                <c:pt idx="67">
                  <c:v>119426.1710951895</c:v>
                </c:pt>
                <c:pt idx="68">
                  <c:v>122349.9530100483</c:v>
                </c:pt>
                <c:pt idx="69">
                  <c:v>125273.734924907</c:v>
                </c:pt>
                <c:pt idx="70">
                  <c:v>128197.5168397659</c:v>
                </c:pt>
                <c:pt idx="71">
                  <c:v>131121.2987546246</c:v>
                </c:pt>
                <c:pt idx="72">
                  <c:v>134045.0806694834</c:v>
                </c:pt>
                <c:pt idx="73">
                  <c:v>136968.8625843422</c:v>
                </c:pt>
                <c:pt idx="74">
                  <c:v>139892.644499201</c:v>
                </c:pt>
                <c:pt idx="75">
                  <c:v>142816.4264140598</c:v>
                </c:pt>
                <c:pt idx="76">
                  <c:v>145740.2083289186</c:v>
                </c:pt>
                <c:pt idx="77">
                  <c:v>148663.9902437774</c:v>
                </c:pt>
                <c:pt idx="78">
                  <c:v>151587.7721586362</c:v>
                </c:pt>
                <c:pt idx="79">
                  <c:v>154511.5540734949</c:v>
                </c:pt>
                <c:pt idx="80">
                  <c:v>157435.3359883537</c:v>
                </c:pt>
                <c:pt idx="81">
                  <c:v>160359.1179032125</c:v>
                </c:pt>
                <c:pt idx="82">
                  <c:v>163282.8998180713</c:v>
                </c:pt>
                <c:pt idx="83">
                  <c:v>166356.7542546922</c:v>
                </c:pt>
                <c:pt idx="84">
                  <c:v>169580.6812130752</c:v>
                </c:pt>
                <c:pt idx="85">
                  <c:v>172804.6081714581</c:v>
                </c:pt>
                <c:pt idx="86">
                  <c:v>176028.5351298411</c:v>
                </c:pt>
                <c:pt idx="87">
                  <c:v>179252.462088224</c:v>
                </c:pt>
                <c:pt idx="88">
                  <c:v>182476.389046607</c:v>
                </c:pt>
                <c:pt idx="89">
                  <c:v>185700.3160049899</c:v>
                </c:pt>
                <c:pt idx="90">
                  <c:v>188924.242963373</c:v>
                </c:pt>
                <c:pt idx="91">
                  <c:v>192148.1699217559</c:v>
                </c:pt>
                <c:pt idx="92">
                  <c:v>195372.0968801388</c:v>
                </c:pt>
                <c:pt idx="93">
                  <c:v>198596.0238385218</c:v>
                </c:pt>
                <c:pt idx="94">
                  <c:v>201819.9507969048</c:v>
                </c:pt>
                <c:pt idx="95">
                  <c:v>205043.8777552877</c:v>
                </c:pt>
                <c:pt idx="96">
                  <c:v>208267.8047136707</c:v>
                </c:pt>
                <c:pt idx="97">
                  <c:v>211491.7316720536</c:v>
                </c:pt>
                <c:pt idx="98">
                  <c:v>217993.5956512452</c:v>
                </c:pt>
                <c:pt idx="99">
                  <c:v>227773.3966512451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422824"/>
        <c:axId val="-1982579304"/>
      </c:lineChart>
      <c:catAx>
        <c:axId val="-210842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2579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825793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84228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0.07925200498132</c:v>
                </c:pt>
                <c:pt idx="2" formatCode="0.0%">
                  <c:v>0.07925200498132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0.0825542756330428</c:v>
                </c:pt>
                <c:pt idx="2" formatCode="0.0%">
                  <c:v>0.0825542756330428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0.065</c:v>
                </c:pt>
                <c:pt idx="2" formatCode="0.0%">
                  <c:v>0.065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0.170865410958904</c:v>
                </c:pt>
                <c:pt idx="2" formatCode="0.0%">
                  <c:v>0.130267597863781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0.0883764134495641</c:v>
                </c:pt>
                <c:pt idx="2" formatCode="0.0%">
                  <c:v>0.0883764134495641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0.00133245330012453</c:v>
                </c:pt>
                <c:pt idx="2" formatCode="0.0%">
                  <c:v>0.00133245330012453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0.0630018679950187</c:v>
                </c:pt>
                <c:pt idx="2" formatCode="0.0%">
                  <c:v>0.0592272779345217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0.107749066002491</c:v>
                </c:pt>
                <c:pt idx="2" formatCode="0.0%">
                  <c:v>0.0994668694110368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0.00708281444582814</c:v>
                </c:pt>
                <c:pt idx="2" formatCode="0.0%">
                  <c:v>0.00614520728453148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0.011974699875467</c:v>
                </c:pt>
                <c:pt idx="2" formatCode="0.0%">
                  <c:v>0.0115385250240318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0.0470369409437046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0.00446458033466247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0.223562228526113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0.576124999252802</c:v>
                </c:pt>
                <c:pt idx="2" formatCode="0.0%">
                  <c:v>0.0224105459484863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437304"/>
        <c:axId val="1870336536"/>
      </c:barChart>
      <c:catAx>
        <c:axId val="213143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33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33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43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0.00675020014232343</c:v>
                </c:pt>
                <c:pt idx="2" formatCode="0.0%">
                  <c:v>0.00675020014232343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0.163580160469667</c:v>
                </c:pt>
                <c:pt idx="2" formatCode="0.0%">
                  <c:v>0.163580160469667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0.00115637911403665</c:v>
                </c:pt>
                <c:pt idx="2" formatCode="0.0%">
                  <c:v>0.00115637911403665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0.0115917230030244</c:v>
                </c:pt>
                <c:pt idx="2" formatCode="0.0%">
                  <c:v>0.0115917230030244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0.0169720690268635</c:v>
                </c:pt>
                <c:pt idx="2" formatCode="0.0%">
                  <c:v>0.0169720690268635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0.00119685109411137</c:v>
                </c:pt>
                <c:pt idx="2" formatCode="0.0%">
                  <c:v>0.00119685109411137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0.000726228429105141</c:v>
                </c:pt>
                <c:pt idx="2" formatCode="0.0%">
                  <c:v>0.000726228429105141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0.000893819605052481</c:v>
                </c:pt>
                <c:pt idx="2" formatCode="0.0%">
                  <c:v>0.000893819605052481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0.00500067287879603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0.0011723021561394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0.016433362886153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0.208936023577787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0.604495412844689</c:v>
                </c:pt>
                <c:pt idx="2" formatCode="0.0%">
                  <c:v>0.317397619448422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5834328"/>
        <c:axId val="-2014806568"/>
      </c:barChart>
      <c:catAx>
        <c:axId val="-209583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80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80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83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0.0191456159402242</c:v>
                </c:pt>
                <c:pt idx="1">
                  <c:v>0.0191456159402242</c:v>
                </c:pt>
                <c:pt idx="2">
                  <c:v>0.0371650191780822</c:v>
                </c:pt>
                <c:pt idx="3">
                  <c:v>0.0371650191780822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0.104686410336239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0.0474561985938678</c:v>
                </c:pt>
                <c:pt idx="1">
                  <c:v>0.0467734059884554</c:v>
                </c:pt>
                <c:pt idx="2">
                  <c:v>0.0124370620843434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0.363133760015929</c:v>
                </c:pt>
                <c:pt idx="1">
                  <c:v>0.357909046417682</c:v>
                </c:pt>
                <c:pt idx="2">
                  <c:v>0.095168118223923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0.0727398371362606</c:v>
                </c:pt>
                <c:pt idx="1">
                  <c:v>0.0716932673648259</c:v>
                </c:pt>
                <c:pt idx="2">
                  <c:v>0.0190632603806071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0.00200867334993773</c:v>
                </c:pt>
                <c:pt idx="3">
                  <c:v>0.000989346575342465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0.0552352584059776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0.0616298256537982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0.029237642853716</c:v>
                </c:pt>
                <c:pt idx="1">
                  <c:v>0.029237642853716</c:v>
                </c:pt>
                <c:pt idx="2">
                  <c:v>0.029237642853716</c:v>
                </c:pt>
                <c:pt idx="3">
                  <c:v>0.029237642853716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0.00455323785803238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-0.00323935401183063</c:v>
                </c:pt>
                <c:pt idx="1">
                  <c:v>-0.0019440529856787</c:v>
                </c:pt>
                <c:pt idx="2">
                  <c:v>-0.00259170349875467</c:v>
                </c:pt>
                <c:pt idx="3">
                  <c:v>-0.00323935401183063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0.204948293588196</c:v>
                </c:pt>
                <c:pt idx="1">
                  <c:v>0.204948293588196</c:v>
                </c:pt>
                <c:pt idx="2">
                  <c:v>0.204948293588196</c:v>
                </c:pt>
                <c:pt idx="3">
                  <c:v>0.204948293588196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0.391588782511729</c:v>
                </c:pt>
                <c:pt idx="3">
                  <c:v>0.435343605086032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1790104"/>
        <c:axId val="-2095524472"/>
      </c:barChart>
      <c:catAx>
        <c:axId val="-2131790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524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552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79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0.0270008005692937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0.0647161940620373</c:v>
                </c:pt>
                <c:pt idx="1">
                  <c:v>0.0419504726046294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0.396985702862032</c:v>
                </c:pt>
                <c:pt idx="1">
                  <c:v>0.257334939016637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0.0765989079014576</c:v>
                </c:pt>
                <c:pt idx="1">
                  <c:v>0.0496531113122054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0.00309909602561822</c:v>
                </c:pt>
                <c:pt idx="3">
                  <c:v>0.00152642043052838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0.0463668920120975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0.0678882761074542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0.0539084949297278</c:v>
                </c:pt>
                <c:pt idx="1">
                  <c:v>0.0539084949297278</c:v>
                </c:pt>
                <c:pt idx="2">
                  <c:v>0.0539084949297278</c:v>
                </c:pt>
                <c:pt idx="3">
                  <c:v>0.0539084949297278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0.208936023577787</c:v>
                </c:pt>
                <c:pt idx="1">
                  <c:v>0.208936023577787</c:v>
                </c:pt>
                <c:pt idx="2">
                  <c:v>0.208936023577787</c:v>
                </c:pt>
                <c:pt idx="3">
                  <c:v>0.208936023577787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0.167840897796698</c:v>
                </c:pt>
                <c:pt idx="2">
                  <c:v>0.581568600812006</c:v>
                </c:pt>
                <c:pt idx="3">
                  <c:v>0.556140475837802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595048"/>
        <c:axId val="-2134448584"/>
      </c:barChart>
      <c:catAx>
        <c:axId val="-2009595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448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444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59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0.0575381473759117</c:v>
                </c:pt>
                <c:pt idx="1">
                  <c:v>0.0575381473759117</c:v>
                </c:pt>
                <c:pt idx="2">
                  <c:v>0.111691697847358</c:v>
                </c:pt>
                <c:pt idx="3">
                  <c:v>0.111691697847358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0.34356244440491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0.0478604544620869</c:v>
                </c:pt>
                <c:pt idx="1">
                  <c:v>0.0531360980528767</c:v>
                </c:pt>
                <c:pt idx="2">
                  <c:v>0.00567011415170304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0.263695193096937</c:v>
                </c:pt>
                <c:pt idx="1">
                  <c:v>0.292762235418609</c:v>
                </c:pt>
                <c:pt idx="2">
                  <c:v>0.0312404439723704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0.0547894843186586</c:v>
                </c:pt>
                <c:pt idx="1">
                  <c:v>0.060828912799585</c:v>
                </c:pt>
                <c:pt idx="2">
                  <c:v>0.00649100878567361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0.0725097481958645</c:v>
                </c:pt>
                <c:pt idx="1">
                  <c:v>0.0805024760677305</c:v>
                </c:pt>
                <c:pt idx="2">
                  <c:v>0.0085903603298937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0.00195128268279665</c:v>
                </c:pt>
                <c:pt idx="3">
                  <c:v>0.000961079530332681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0.0558323563974908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0.00956351813535439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0.0166572108771079</c:v>
                </c:pt>
                <c:pt idx="1">
                  <c:v>0.0166572108771079</c:v>
                </c:pt>
                <c:pt idx="2">
                  <c:v>0.0166572108771079</c:v>
                </c:pt>
                <c:pt idx="3">
                  <c:v>0.0166572108771079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0.0277023996499031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0.00526680082752501</c:v>
                </c:pt>
                <c:pt idx="1">
                  <c:v>0.00316079682440722</c:v>
                </c:pt>
                <c:pt idx="2">
                  <c:v>0.00421379882596611</c:v>
                </c:pt>
                <c:pt idx="3">
                  <c:v>0.00526680082752501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0.00778717479281657</c:v>
                </c:pt>
                <c:pt idx="3">
                  <c:v>0.00778717479281657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0.285640258989144</c:v>
                </c:pt>
                <c:pt idx="1">
                  <c:v>0.285640258989144</c:v>
                </c:pt>
                <c:pt idx="2">
                  <c:v>0.285640258989144</c:v>
                </c:pt>
                <c:pt idx="3">
                  <c:v>0.285640258989144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0.379856303285897</c:v>
                </c:pt>
                <c:pt idx="3">
                  <c:v>0.0605205876216295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7292584"/>
        <c:axId val="-2014338680"/>
      </c:barChart>
      <c:catAx>
        <c:axId val="-19872925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338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338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729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0.0538913633872976</c:v>
                </c:pt>
                <c:pt idx="1">
                  <c:v>0.0538913633872976</c:v>
                </c:pt>
                <c:pt idx="2">
                  <c:v>0.104612646575342</c:v>
                </c:pt>
                <c:pt idx="3">
                  <c:v>0.104612646575342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0.330217102532171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0.0792119247787447</c:v>
                </c:pt>
                <c:pt idx="1">
                  <c:v>0.043570446589413</c:v>
                </c:pt>
                <c:pt idx="2">
                  <c:v>0.119636190973688</c:v>
                </c:pt>
                <c:pt idx="3">
                  <c:v>0.0175814376581537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0.158749956355286</c:v>
                </c:pt>
                <c:pt idx="1">
                  <c:v>0.0873202679239232</c:v>
                </c:pt>
                <c:pt idx="2">
                  <c:v>0.239764911010999</c:v>
                </c:pt>
                <c:pt idx="3">
                  <c:v>0.0352352561649156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0.107699474067417</c:v>
                </c:pt>
                <c:pt idx="1">
                  <c:v>0.0592399969533556</c:v>
                </c:pt>
                <c:pt idx="2">
                  <c:v>0.162661807338795</c:v>
                </c:pt>
                <c:pt idx="3">
                  <c:v>0.0239043754386882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0.00357097484433375</c:v>
                </c:pt>
                <c:pt idx="3">
                  <c:v>0.00175883835616438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0.236909111738087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0.397867477644147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0.0245808291381259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0.013573920838271</c:v>
                </c:pt>
                <c:pt idx="1">
                  <c:v>0.00814619866696644</c:v>
                </c:pt>
                <c:pt idx="2">
                  <c:v>0.0108600597526187</c:v>
                </c:pt>
                <c:pt idx="3">
                  <c:v>0.013573920838271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0.00892916066932494</c:v>
                </c:pt>
                <c:pt idx="3">
                  <c:v>0.00892916066932494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0.223562228526113</c:v>
                </c:pt>
                <c:pt idx="1">
                  <c:v>0.223562228526113</c:v>
                </c:pt>
                <c:pt idx="2">
                  <c:v>0.223562228526113</c:v>
                </c:pt>
                <c:pt idx="3">
                  <c:v>0.223562228526113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-2.22044604925031E-16</c:v>
                </c:pt>
                <c:pt idx="3">
                  <c:v>0.0896421837939459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6054232"/>
        <c:axId val="1817153512"/>
      </c:barChart>
      <c:catAx>
        <c:axId val="-2096054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153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715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05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0.0831788583107562</c:v>
                </c:pt>
                <c:pt idx="2">
                  <c:v>0.0831788583107562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0.0142592328532725</c:v>
                </c:pt>
                <c:pt idx="2">
                  <c:v>0.0142592328532725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0.00292314273492086</c:v>
                </c:pt>
                <c:pt idx="2">
                  <c:v>0.00292314273492086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0.0237653880887875</c:v>
                </c:pt>
                <c:pt idx="2">
                  <c:v>0.0260240717908756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0.00534721231997718</c:v>
                </c:pt>
                <c:pt idx="2">
                  <c:v>0.00534721231997718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0.0748609724796806</c:v>
                </c:pt>
                <c:pt idx="2">
                  <c:v>0.0748609724796806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0.062740624554399</c:v>
                </c:pt>
                <c:pt idx="2">
                  <c:v>0.0615480395596965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0.590332240125481</c:v>
                </c:pt>
                <c:pt idx="2">
                  <c:v>0.590332240125481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0.142592328532725</c:v>
                </c:pt>
                <c:pt idx="2">
                  <c:v>0.142592328532725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661176"/>
        <c:axId val="2118257720"/>
      </c:barChart>
      <c:catAx>
        <c:axId val="210266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25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25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66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6.7502001423234296E-3</v>
      </c>
      <c r="J7" s="24">
        <f t="shared" si="3"/>
        <v>6.7502001423234296E-3</v>
      </c>
      <c r="K7" s="22">
        <f t="shared" si="4"/>
        <v>6.7502001423234296E-3</v>
      </c>
      <c r="L7" s="22">
        <f t="shared" si="5"/>
        <v>6.7502001423234296E-3</v>
      </c>
      <c r="M7" s="177">
        <f t="shared" si="6"/>
        <v>6.7502001423234296E-3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3192.8085087429204</v>
      </c>
      <c r="S7" s="221">
        <f>IF($B$81=0,0,(SUMIF($N$6:$N$28,$U7,L$6:L$28)+SUMIF($N$91:$N$118,$U7,L$91:L$118))*$I$83*Poor!$B$81/$B$81)</f>
        <v>3192.8085087429204</v>
      </c>
      <c r="T7" s="221">
        <f>IF($B$81=0,0,(SUMIF($N$6:$N$28,$U7,M$6:M$28)+SUMIF($N$91:$N$118,$U7,M$91:M$118))*$I$83*Poor!$B$81/$B$81)</f>
        <v>3192.8085087429204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2.7000800569293718E-2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2.7000800569293718E-2</v>
      </c>
      <c r="AH7" s="123">
        <f t="shared" ref="AH7:AH30" si="12">SUM(Z7,AB7,AD7,AF7)</f>
        <v>1</v>
      </c>
      <c r="AI7" s="183">
        <f t="shared" ref="AI7:AI30" si="13">SUM(AA7,AC7,AE7,AG7)/4</f>
        <v>6.7502001423234296E-3</v>
      </c>
      <c r="AJ7" s="120">
        <f t="shared" ref="AJ7:AJ31" si="14">(AA7+AC7)/2</f>
        <v>0</v>
      </c>
      <c r="AK7" s="119">
        <f t="shared" ref="AK7:AK31" si="15">(AE7+AG7)/2</f>
        <v>1.3500400284646859E-2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274.28571428571428</v>
      </c>
      <c r="S8" s="221">
        <f>IF($B$81=0,0,(SUMIF($N$6:$N$28,$U8,L$6:L$28)+SUMIF($N$91:$N$118,$U8,L$91:L$118))*$I$83*Poor!$B$81/$B$81)</f>
        <v>274.28571428571428</v>
      </c>
      <c r="T8" s="221">
        <f>IF($B$81=0,0,(SUMIF($N$6:$N$28,$U8,M$6:M$28)+SUMIF($N$91:$N$118,$U8,M$91:M$118))*$I$83*Poor!$B$81/$B$81)</f>
        <v>274.28571428571428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0.60671431933159958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6.4716194062037283E-2</v>
      </c>
      <c r="AB8" s="125">
        <f>IF($Y8=0,0,AC8/$Y8)</f>
        <v>0.39328568066840042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4.1950472604629377E-2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5.333333333333333E-2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0.16358016046966731</v>
      </c>
      <c r="J9" s="24">
        <f t="shared" si="3"/>
        <v>0.16358016046966731</v>
      </c>
      <c r="K9" s="22">
        <f t="shared" si="4"/>
        <v>0.16358016046966731</v>
      </c>
      <c r="L9" s="22">
        <f t="shared" si="5"/>
        <v>0.16358016046966731</v>
      </c>
      <c r="M9" s="223">
        <f t="shared" si="6"/>
        <v>0.16358016046966731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69.916363671072347</v>
      </c>
      <c r="S9" s="221">
        <f>IF($B$81=0,0,(SUMIF($N$6:$N$28,$U9,L$6:L$28)+SUMIF($N$91:$N$118,$U9,L$91:L$118))*$I$83*Poor!$B$81/$B$81)</f>
        <v>69.916363671072347</v>
      </c>
      <c r="T9" s="221">
        <f>IF($B$81=0,0,(SUMIF($N$6:$N$28,$U9,M$6:M$28)+SUMIF($N$91:$N$118,$U9,M$91:M$118))*$I$83*Poor!$B$81/$B$81)</f>
        <v>69.916363671072347</v>
      </c>
      <c r="U9" s="222">
        <v>3</v>
      </c>
      <c r="V9" s="56"/>
      <c r="W9" s="115"/>
      <c r="X9" s="118">
        <f>Poor!X9</f>
        <v>1</v>
      </c>
      <c r="Y9" s="183">
        <f t="shared" si="9"/>
        <v>0.65432064187866923</v>
      </c>
      <c r="Z9" s="125">
        <f>IF($Y9=0,0,AA9/$Y9)</f>
        <v>0.60671431933159958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0.39698570286203211</v>
      </c>
      <c r="AB9" s="125">
        <f>IF($Y9=0,0,AC9/$Y9)</f>
        <v>0.39328568066840047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0.25733493901663712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0.16358016046966731</v>
      </c>
      <c r="AJ9" s="120">
        <f t="shared" si="14"/>
        <v>0.32716032093933461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1</v>
      </c>
      <c r="H11" s="24">
        <f t="shared" si="1"/>
        <v>1</v>
      </c>
      <c r="I11" s="22">
        <f t="shared" si="2"/>
        <v>3.1563004803415763E-2</v>
      </c>
      <c r="J11" s="24">
        <f t="shared" si="3"/>
        <v>3.1563004803415763E-2</v>
      </c>
      <c r="K11" s="22">
        <f t="shared" si="4"/>
        <v>3.1563004803415763E-2</v>
      </c>
      <c r="L11" s="22">
        <f t="shared" si="5"/>
        <v>3.1563004803415763E-2</v>
      </c>
      <c r="M11" s="223">
        <f t="shared" si="6"/>
        <v>3.1563004803415763E-2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228.57142857142853</v>
      </c>
      <c r="S11" s="221">
        <f>IF($B$81=0,0,(SUMIF($N$6:$N$28,$U11,L$6:L$28)+SUMIF($N$91:$N$118,$U11,L$91:L$118))*$I$83*Poor!$B$81/$B$81)</f>
        <v>228.57142857142853</v>
      </c>
      <c r="T11" s="221">
        <f>IF($B$81=0,0,(SUMIF($N$6:$N$28,$U11,M$6:M$28)+SUMIF($N$91:$N$118,$U11,M$91:M$118))*$I$83*Poor!$B$81/$B$81)</f>
        <v>228.57142857142853</v>
      </c>
      <c r="U11" s="222">
        <v>5</v>
      </c>
      <c r="V11" s="56"/>
      <c r="W11" s="115"/>
      <c r="X11" s="118">
        <f>Poor!X11</f>
        <v>1</v>
      </c>
      <c r="Y11" s="183">
        <f t="shared" si="9"/>
        <v>0.12625201921366305</v>
      </c>
      <c r="Z11" s="125">
        <f>IF($Y11=0,0,AA11/$Y11)</f>
        <v>0.60671431933159958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7.6598907901457611E-2</v>
      </c>
      <c r="AB11" s="125">
        <f>IF($Y11=0,0,AC11/$Y11)</f>
        <v>0.39328568066840042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4.9653111312205442E-2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3.1563004803415763E-2</v>
      </c>
      <c r="AJ11" s="120">
        <f t="shared" si="14"/>
        <v>6.3126009606831526E-2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1</v>
      </c>
      <c r="H12" s="24">
        <f t="shared" si="1"/>
        <v>1</v>
      </c>
      <c r="I12" s="22">
        <f t="shared" si="2"/>
        <v>1.1563791140366483E-3</v>
      </c>
      <c r="J12" s="24">
        <f t="shared" si="3"/>
        <v>1.1563791140366483E-3</v>
      </c>
      <c r="K12" s="22">
        <f t="shared" si="4"/>
        <v>1.1563791140366483E-3</v>
      </c>
      <c r="L12" s="22">
        <f t="shared" si="5"/>
        <v>1.1563791140366483E-3</v>
      </c>
      <c r="M12" s="223">
        <f t="shared" si="6"/>
        <v>1.1563791140366483E-3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831.24235535988555</v>
      </c>
      <c r="S12" s="221">
        <f>IF($B$81=0,0,(SUMIF($N$6:$N$28,$U12,L$6:L$28)+SUMIF($N$91:$N$118,$U12,L$91:L$118))*$I$83*Poor!$B$81/$B$81)</f>
        <v>831.24235535988555</v>
      </c>
      <c r="T12" s="221">
        <f>IF($B$81=0,0,(SUMIF($N$6:$N$28,$U12,M$6:M$28)+SUMIF($N$91:$N$118,$U12,M$91:M$118))*$I$83*Poor!$B$81/$B$81)</f>
        <v>732.37589658448803</v>
      </c>
      <c r="U12" s="222">
        <v>6</v>
      </c>
      <c r="V12" s="56"/>
      <c r="W12" s="117"/>
      <c r="X12" s="118">
        <v>1</v>
      </c>
      <c r="Y12" s="183">
        <f t="shared" si="9"/>
        <v>4.6255164561465932E-3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3.0990960256182176E-3</v>
      </c>
      <c r="AF12" s="122">
        <f>1-SUM(Z12,AB12,AD12)</f>
        <v>0.32999999999999996</v>
      </c>
      <c r="AG12" s="121">
        <f>$M12*AF12*4</f>
        <v>1.5264204305283757E-3</v>
      </c>
      <c r="AH12" s="123">
        <f t="shared" si="12"/>
        <v>1</v>
      </c>
      <c r="AI12" s="183">
        <f t="shared" si="13"/>
        <v>1.1563791140366483E-3</v>
      </c>
      <c r="AJ12" s="120">
        <f t="shared" si="14"/>
        <v>0</v>
      </c>
      <c r="AK12" s="119">
        <f t="shared" si="15"/>
        <v>2.3127582280732966E-3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1</v>
      </c>
      <c r="H13" s="24">
        <f t="shared" si="1"/>
        <v>1</v>
      </c>
      <c r="I13" s="22">
        <f t="shared" si="2"/>
        <v>1.1591723003024372E-2</v>
      </c>
      <c r="J13" s="24">
        <f t="shared" si="3"/>
        <v>1.1591723003024372E-2</v>
      </c>
      <c r="K13" s="22">
        <f t="shared" si="4"/>
        <v>1.1591723003024372E-2</v>
      </c>
      <c r="L13" s="22">
        <f t="shared" si="5"/>
        <v>1.1591723003024372E-2</v>
      </c>
      <c r="M13" s="224">
        <f t="shared" si="6"/>
        <v>1.1591723003024372E-2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17165.714285714286</v>
      </c>
      <c r="S13" s="221">
        <f>IF($B$81=0,0,(SUMIF($N$6:$N$28,$U13,L$6:L$28)+SUMIF($N$91:$N$118,$U13,L$91:L$118))*$I$83*Poor!$B$81/$B$81)</f>
        <v>17165.714285714286</v>
      </c>
      <c r="T13" s="221">
        <f>IF($B$81=0,0,(SUMIF($N$6:$N$28,$U13,M$6:M$28)+SUMIF($N$91:$N$118,$U13,M$91:M$118))*$I$83*Poor!$B$81/$B$81)</f>
        <v>17165.714285714286</v>
      </c>
      <c r="U13" s="222">
        <v>7</v>
      </c>
      <c r="V13" s="56"/>
      <c r="W13" s="110"/>
      <c r="X13" s="118"/>
      <c r="Y13" s="183">
        <f t="shared" si="9"/>
        <v>4.636689201209749E-2</v>
      </c>
      <c r="Z13" s="156">
        <f>Poor!Z13</f>
        <v>1</v>
      </c>
      <c r="AA13" s="121">
        <f>$M13*Z13*4</f>
        <v>4.636689201209749E-2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1.1591723003024372E-2</v>
      </c>
      <c r="AJ13" s="120">
        <f t="shared" si="14"/>
        <v>2.3183446006048745E-2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1</v>
      </c>
      <c r="F14" s="22"/>
      <c r="H14" s="24">
        <f t="shared" si="1"/>
        <v>1</v>
      </c>
      <c r="I14" s="22">
        <f t="shared" si="2"/>
        <v>1.6972069026863549E-2</v>
      </c>
      <c r="J14" s="24">
        <f>IF(I$32&lt;=1+I131,I14,B14*H14+J$33*(I14-B14*H14))</f>
        <v>1.6972069026863549E-2</v>
      </c>
      <c r="K14" s="22">
        <f t="shared" si="4"/>
        <v>1.6972069026863549E-2</v>
      </c>
      <c r="L14" s="22">
        <f t="shared" si="5"/>
        <v>1.6972069026863549E-2</v>
      </c>
      <c r="M14" s="224">
        <f t="shared" si="6"/>
        <v>1.6972069026863549E-2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6.7888276107454196E-2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6.7888276107454196E-2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1.6972069026863549E-2</v>
      </c>
      <c r="AJ14" s="120">
        <f t="shared" si="14"/>
        <v>3.3944138053727098E-2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1</v>
      </c>
      <c r="F15" s="22"/>
      <c r="H15" s="24">
        <f t="shared" si="1"/>
        <v>1</v>
      </c>
      <c r="I15" s="22">
        <f t="shared" si="2"/>
        <v>5.390849492972781E-2</v>
      </c>
      <c r="J15" s="24">
        <f t="shared" ref="J15:J25" si="17">IF(I$32&lt;=1+I131,I15,B15*H15+J$33*(I15-B15*H15))</f>
        <v>5.390849492972781E-2</v>
      </c>
      <c r="K15" s="22">
        <f t="shared" si="4"/>
        <v>5.390849492972781E-2</v>
      </c>
      <c r="L15" s="22">
        <f t="shared" si="5"/>
        <v>5.390849492972781E-2</v>
      </c>
      <c r="M15" s="225">
        <f t="shared" si="6"/>
        <v>5.390849492972781E-2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0.21563397971891124</v>
      </c>
      <c r="Z15" s="156">
        <f>Poor!Z15</f>
        <v>0.25</v>
      </c>
      <c r="AA15" s="121">
        <f t="shared" si="16"/>
        <v>5.390849492972781E-2</v>
      </c>
      <c r="AB15" s="156">
        <f>Poor!AB15</f>
        <v>0.25</v>
      </c>
      <c r="AC15" s="121">
        <f t="shared" si="7"/>
        <v>5.390849492972781E-2</v>
      </c>
      <c r="AD15" s="156">
        <f>Poor!AD15</f>
        <v>0.25</v>
      </c>
      <c r="AE15" s="121">
        <f t="shared" si="8"/>
        <v>5.390849492972781E-2</v>
      </c>
      <c r="AF15" s="122">
        <f t="shared" si="10"/>
        <v>0.25</v>
      </c>
      <c r="AG15" s="121">
        <f t="shared" si="11"/>
        <v>5.390849492972781E-2</v>
      </c>
      <c r="AH15" s="123">
        <f t="shared" si="12"/>
        <v>1</v>
      </c>
      <c r="AI15" s="183">
        <f t="shared" si="13"/>
        <v>5.390849492972781E-2</v>
      </c>
      <c r="AJ15" s="120">
        <f t="shared" si="14"/>
        <v>5.390849492972781E-2</v>
      </c>
      <c r="AK15" s="119">
        <f t="shared" si="15"/>
        <v>5.390849492972781E-2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1.1968510941113681E-3</v>
      </c>
      <c r="J16" s="24">
        <f t="shared" si="17"/>
        <v>1.1968510941113681E-3</v>
      </c>
      <c r="K16" s="22">
        <f t="shared" ref="K16:K25" si="21">B16</f>
        <v>1.1968510941113681E-3</v>
      </c>
      <c r="L16" s="22">
        <f t="shared" ref="L16:L25" si="22">IF(K16="","",K16*H16)</f>
        <v>1.1968510941113681E-3</v>
      </c>
      <c r="M16" s="225">
        <f t="shared" ref="M16:M25" si="23">J16</f>
        <v>1.1968510941113681E-3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6857.1428571428569</v>
      </c>
      <c r="S16" s="221">
        <f>IF($B$81=0,0,(SUMIF($N$6:$N$28,$U16,L$6:L$28)+SUMIF($N$91:$N$118,$U16,L$91:L$118))*$I$83*Poor!$B$81/$B$81)</f>
        <v>6857.1428571428569</v>
      </c>
      <c r="T16" s="221">
        <f>IF($B$81=0,0,(SUMIF($N$6:$N$28,$U16,M$6:M$28)+SUMIF($N$91:$N$118,$U16,M$91:M$118))*$I$83*Poor!$B$81/$B$81)</f>
        <v>6740.992356761154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1</v>
      </c>
      <c r="F17" s="22"/>
      <c r="H17" s="24">
        <f t="shared" si="19"/>
        <v>1</v>
      </c>
      <c r="I17" s="22">
        <f t="shared" si="20"/>
        <v>7.2622842910514149E-4</v>
      </c>
      <c r="J17" s="24">
        <f t="shared" si="17"/>
        <v>7.2622842910514149E-4</v>
      </c>
      <c r="K17" s="22">
        <f t="shared" si="21"/>
        <v>7.2622842910514149E-4</v>
      </c>
      <c r="L17" s="22">
        <f t="shared" si="22"/>
        <v>7.2622842910514149E-4</v>
      </c>
      <c r="M17" s="225">
        <f t="shared" si="23"/>
        <v>7.2622842910514149E-4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1</v>
      </c>
      <c r="F18" s="22"/>
      <c r="H18" s="24">
        <f t="shared" si="19"/>
        <v>1</v>
      </c>
      <c r="I18" s="22">
        <f t="shared" si="20"/>
        <v>8.9381960505248177E-4</v>
      </c>
      <c r="J18" s="24">
        <f t="shared" si="17"/>
        <v>8.9381960505248177E-4</v>
      </c>
      <c r="K18" s="22">
        <f t="shared" si="21"/>
        <v>8.9381960505248177E-4</v>
      </c>
      <c r="L18" s="22">
        <f t="shared" si="22"/>
        <v>8.9381960505248177E-4</v>
      </c>
      <c r="M18" s="225">
        <f t="shared" si="23"/>
        <v>8.9381960505248177E-4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1409.2071688061417</v>
      </c>
      <c r="S18" s="221">
        <f>IF($B$81=0,0,(SUMIF($N$6:$N$28,$U18,L$6:L$28)+SUMIF($N$91:$N$118,$U18,L$91:L$118))*$I$83*Poor!$B$81/$B$81)</f>
        <v>1409.2071688061417</v>
      </c>
      <c r="T18" s="221">
        <f>IF($B$81=0,0,(SUMIF($N$6:$N$28,$U18,M$6:M$28)+SUMIF($N$91:$N$118,$U18,M$91:M$118))*$I$83*Poor!$B$81/$B$81)</f>
        <v>1409.2071688061417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5.0006728787960336E-3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5.0006728787960336E-3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1.1723021561394014E-3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1.1723021561394014E-3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13920</v>
      </c>
      <c r="S20" s="221">
        <f>IF($B$81=0,0,(SUMIF($N$6:$N$28,$U20,L$6:L$28)+SUMIF($N$91:$N$118,$U20,L$91:L$118))*$I$83*Poor!$B$81/$B$81)</f>
        <v>13920</v>
      </c>
      <c r="T20" s="221">
        <f>IF($B$81=0,0,(SUMIF($N$6:$N$28,$U20,M$6:M$28)+SUMIF($N$91:$N$118,$U20,M$91:M$118))*$I$83*Poor!$B$81/$B$81)</f>
        <v>13920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43948.888682294302</v>
      </c>
      <c r="S23" s="179">
        <f>SUM(S7:S22)</f>
        <v>43948.888682294302</v>
      </c>
      <c r="T23" s="179">
        <f>SUM(T7:T22)</f>
        <v>43733.871723137207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33568.917963898471</v>
      </c>
      <c r="S25" s="41">
        <f>IF($B$81=0,0,(SUM(($B$70*$H$70),($B$71*$H$71))+((1-$D$29)*$I$83))*Poor!$B$81/$B$81)</f>
        <v>33568.917963898471</v>
      </c>
      <c r="T25" s="41">
        <f>IF($B$81=0,0,(SUM(($B$70*$H$70),($B$71*$H$71))+((1-$D$29)*$I$83))*Poor!$B$81/$B$81)</f>
        <v>33568.917963898471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61312.917963898464</v>
      </c>
      <c r="S26" s="41">
        <f>IF($B$81=0,0,(SUM(($B$70*$H$70),($B$71*$H$71),($B$72*$H$72))+((1-$D$29)*$I$83))*Poor!$B$81/$B$81)</f>
        <v>61312.917963898464</v>
      </c>
      <c r="T26" s="41">
        <f>IF($B$81=0,0,(SUM(($B$70*$H$70),($B$71*$H$71),($B$72*$H$72))+((1-$D$29)*$I$83))*Poor!$B$81/$B$81)</f>
        <v>61312.917963898464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1.643336288615296E-2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1.643336288615296E-2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6.573345154461184E-2</v>
      </c>
      <c r="Z27" s="156">
        <f>Poor!Z27</f>
        <v>0.25</v>
      </c>
      <c r="AA27" s="121">
        <f t="shared" si="16"/>
        <v>1.643336288615296E-2</v>
      </c>
      <c r="AB27" s="156">
        <f>Poor!AB27</f>
        <v>0.25</v>
      </c>
      <c r="AC27" s="121">
        <f t="shared" si="7"/>
        <v>1.643336288615296E-2</v>
      </c>
      <c r="AD27" s="156">
        <f>Poor!AD27</f>
        <v>0.25</v>
      </c>
      <c r="AE27" s="121">
        <f t="shared" si="8"/>
        <v>1.643336288615296E-2</v>
      </c>
      <c r="AF27" s="122">
        <f t="shared" si="10"/>
        <v>0.25</v>
      </c>
      <c r="AG27" s="121">
        <f t="shared" si="11"/>
        <v>1.643336288615296E-2</v>
      </c>
      <c r="AH27" s="123">
        <f t="shared" si="12"/>
        <v>1</v>
      </c>
      <c r="AI27" s="183">
        <f t="shared" si="13"/>
        <v>1.643336288615296E-2</v>
      </c>
      <c r="AJ27" s="120">
        <f t="shared" si="14"/>
        <v>1.643336288615296E-2</v>
      </c>
      <c r="AK27" s="119">
        <f t="shared" si="15"/>
        <v>1.643336288615296E-2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0.20893602357778732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0.20893602357778732</v>
      </c>
      <c r="N29" s="228"/>
      <c r="P29" s="22"/>
      <c r="V29" s="56"/>
      <c r="W29" s="110"/>
      <c r="X29" s="118"/>
      <c r="Y29" s="183">
        <f t="shared" si="9"/>
        <v>0.83574409431114927</v>
      </c>
      <c r="Z29" s="156">
        <f>Poor!Z29</f>
        <v>0.25</v>
      </c>
      <c r="AA29" s="121">
        <f t="shared" si="16"/>
        <v>0.20893602357778732</v>
      </c>
      <c r="AB29" s="156">
        <f>Poor!AB29</f>
        <v>0.25</v>
      </c>
      <c r="AC29" s="121">
        <f t="shared" si="7"/>
        <v>0.20893602357778732</v>
      </c>
      <c r="AD29" s="156">
        <f>Poor!AD29</f>
        <v>0.25</v>
      </c>
      <c r="AE29" s="121">
        <f t="shared" si="8"/>
        <v>0.20893602357778732</v>
      </c>
      <c r="AF29" s="122">
        <f t="shared" si="10"/>
        <v>0.25</v>
      </c>
      <c r="AG29" s="121">
        <f t="shared" si="11"/>
        <v>0.20893602357778732</v>
      </c>
      <c r="AH29" s="123">
        <f t="shared" si="12"/>
        <v>1</v>
      </c>
      <c r="AI29" s="183">
        <f t="shared" si="13"/>
        <v>0.20893602357778732</v>
      </c>
      <c r="AJ29" s="120">
        <f t="shared" si="14"/>
        <v>0.20893602357778732</v>
      </c>
      <c r="AK29" s="119">
        <f t="shared" si="15"/>
        <v>0.20893602357778732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2.9130227114772769</v>
      </c>
      <c r="J30" s="230">
        <f>IF(I$32&lt;=1,I30,1-SUM(J6:J29))</f>
        <v>0.31739761944842226</v>
      </c>
      <c r="K30" s="22">
        <f t="shared" si="4"/>
        <v>0.60449541284468955</v>
      </c>
      <c r="L30" s="22">
        <f>IF(L124=L119,0,IF(K30="",0,(L119-L124)/(B119-B124)*K30))</f>
        <v>0.60449541284468955</v>
      </c>
      <c r="M30" s="175">
        <f t="shared" si="6"/>
        <v>0.31739761944842226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1.2695904777936891</v>
      </c>
      <c r="Z30" s="122">
        <f>IF($Y30=0,0,AA30/($Y$30))</f>
        <v>-1.7489466785455365E-16</v>
      </c>
      <c r="AA30" s="187">
        <f>IF(AA79*4/$I$83+SUM(AA6:AA29)&lt;1,AA79*4/$I$83,1-SUM(AA6:AA29))</f>
        <v>-2.2204460492503131E-16</v>
      </c>
      <c r="AB30" s="122">
        <f>IF($Y30=0,0,AC30/($Y$30))</f>
        <v>0.13220081650925306</v>
      </c>
      <c r="AC30" s="187">
        <f>IF(AC79*4/$I$83+SUM(AC6:AC29)&lt;1,AC79*4/$I$83,1-SUM(AC6:AC29))</f>
        <v>0.16784089779669842</v>
      </c>
      <c r="AD30" s="122">
        <f>IF($Y30=0,0,AE30/($Y$30))</f>
        <v>0.45807574252026823</v>
      </c>
      <c r="AE30" s="187">
        <f>IF(AE79*4/$I$83+SUM(AE6:AE29)&lt;1,AE79*4/$I$83,1-SUM(AE6:AE29))</f>
        <v>0.58156860081200623</v>
      </c>
      <c r="AF30" s="122">
        <f>IF($Y30=0,0,AG30/($Y$30))</f>
        <v>0.43804713847907123</v>
      </c>
      <c r="AG30" s="187">
        <f>IF(AG79*4/$I$83+SUM(AG6:AG29)&lt;1,AG79*4/$I$83,1-SUM(AG6:AG29))</f>
        <v>0.55614047583780235</v>
      </c>
      <c r="AH30" s="123">
        <f t="shared" si="12"/>
        <v>1.0283236975085923</v>
      </c>
      <c r="AI30" s="183">
        <f t="shared" si="13"/>
        <v>0.32638749361162667</v>
      </c>
      <c r="AJ30" s="120">
        <f t="shared" si="14"/>
        <v>8.3920448898349098E-2</v>
      </c>
      <c r="AK30" s="119">
        <f t="shared" si="15"/>
        <v>0.56885453832490429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-0.28719414027668355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3.5968590393856923</v>
      </c>
      <c r="J32" s="17"/>
      <c r="L32" s="22">
        <f>SUM(L6:L30)</f>
        <v>1.2871941402766836</v>
      </c>
      <c r="M32" s="23"/>
      <c r="N32" s="56"/>
      <c r="O32" s="2"/>
      <c r="P32" s="22"/>
      <c r="Q32" s="233" t="s">
        <v>143</v>
      </c>
      <c r="R32" s="233">
        <f t="shared" si="24"/>
        <v>17364.029281604162</v>
      </c>
      <c r="S32" s="233">
        <f t="shared" si="24"/>
        <v>17364.029281604162</v>
      </c>
      <c r="T32" s="233">
        <f t="shared" si="24"/>
        <v>17579.046240761258</v>
      </c>
      <c r="V32" s="56"/>
      <c r="W32" s="110"/>
      <c r="X32" s="118"/>
      <c r="Y32" s="115">
        <f>SUM(Y6:Y31)</f>
        <v>3.9640405033471824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-8.4693073194991988E-2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200</v>
      </c>
      <c r="J39" s="38">
        <f t="shared" si="32"/>
        <v>199.99999999999997</v>
      </c>
      <c r="K39" s="40">
        <f t="shared" si="33"/>
        <v>5.8292043136111919E-3</v>
      </c>
      <c r="L39" s="22">
        <f t="shared" si="34"/>
        <v>5.8292043136111919E-3</v>
      </c>
      <c r="M39" s="24">
        <f t="shared" si="35"/>
        <v>5.829204313611191E-3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0.60671431933159958</v>
      </c>
      <c r="AA39" s="147">
        <f t="shared" ref="AA39:AA64" si="40">$J39*Z39</f>
        <v>121.3428638663199</v>
      </c>
      <c r="AB39" s="122">
        <f>AB8</f>
        <v>0.39328568066840042</v>
      </c>
      <c r="AC39" s="147">
        <f t="shared" ref="AC39:AC64" si="41">$J39*AB39</f>
        <v>78.657136133680069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199.99999999999997</v>
      </c>
      <c r="AJ39" s="148">
        <f t="shared" si="38"/>
        <v>199.99999999999997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0.60671431933159958</v>
      </c>
      <c r="AA40" s="147">
        <f t="shared" si="40"/>
        <v>0</v>
      </c>
      <c r="AB40" s="122">
        <f>AB9</f>
        <v>0.39328568066840047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0.60671431933159958</v>
      </c>
      <c r="AA41" s="147">
        <f t="shared" si="40"/>
        <v>0</v>
      </c>
      <c r="AB41" s="122">
        <f>AB11</f>
        <v>0.39328568066840042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240</v>
      </c>
      <c r="J50" s="38">
        <f t="shared" si="32"/>
        <v>240</v>
      </c>
      <c r="K50" s="40">
        <f t="shared" si="33"/>
        <v>6.9950451763334306E-3</v>
      </c>
      <c r="L50" s="22">
        <f t="shared" si="34"/>
        <v>6.9950451763334306E-3</v>
      </c>
      <c r="M50" s="24">
        <f t="shared" si="35"/>
        <v>6.9950451763334306E-3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60</v>
      </c>
      <c r="AB50" s="156">
        <f>Poor!AB55</f>
        <v>0.25</v>
      </c>
      <c r="AC50" s="147">
        <f t="shared" si="41"/>
        <v>60</v>
      </c>
      <c r="AD50" s="156">
        <f>Poor!AD55</f>
        <v>0.25</v>
      </c>
      <c r="AE50" s="147">
        <f t="shared" si="42"/>
        <v>60</v>
      </c>
      <c r="AF50" s="122">
        <f t="shared" si="29"/>
        <v>0.25</v>
      </c>
      <c r="AG50" s="147">
        <f t="shared" si="36"/>
        <v>60</v>
      </c>
      <c r="AH50" s="123">
        <f t="shared" si="37"/>
        <v>1</v>
      </c>
      <c r="AI50" s="112">
        <f t="shared" si="37"/>
        <v>240</v>
      </c>
      <c r="AJ50" s="148">
        <f t="shared" si="38"/>
        <v>120</v>
      </c>
      <c r="AK50" s="147">
        <f t="shared" si="39"/>
        <v>120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1675</v>
      </c>
      <c r="J53" s="38">
        <f t="shared" si="32"/>
        <v>584.883461439033</v>
      </c>
      <c r="K53" s="40">
        <f t="shared" si="33"/>
        <v>1.9527834450597494E-2</v>
      </c>
      <c r="L53" s="22">
        <f t="shared" si="34"/>
        <v>1.9527834450597494E-2</v>
      </c>
      <c r="M53" s="24">
        <f t="shared" si="35"/>
        <v>1.7047025981901283E-2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6300</v>
      </c>
      <c r="J54" s="38">
        <f t="shared" si="32"/>
        <v>6300</v>
      </c>
      <c r="K54" s="40">
        <f t="shared" si="33"/>
        <v>0.18361993587875255</v>
      </c>
      <c r="L54" s="22">
        <f t="shared" si="34"/>
        <v>0.18361993587875255</v>
      </c>
      <c r="M54" s="24">
        <f t="shared" si="35"/>
        <v>0.18361993587875255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6720</v>
      </c>
      <c r="J55" s="38">
        <f t="shared" si="32"/>
        <v>6720</v>
      </c>
      <c r="K55" s="40">
        <f t="shared" si="33"/>
        <v>0.19586126493733605</v>
      </c>
      <c r="L55" s="22">
        <f t="shared" si="34"/>
        <v>0.19586126493733605</v>
      </c>
      <c r="M55" s="24">
        <f t="shared" si="35"/>
        <v>0.19586126493733605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2000</v>
      </c>
      <c r="J56" s="38">
        <f t="shared" si="32"/>
        <v>2000</v>
      </c>
      <c r="K56" s="40">
        <f t="shared" si="33"/>
        <v>5.8292043136111922E-2</v>
      </c>
      <c r="L56" s="22">
        <f t="shared" si="34"/>
        <v>5.8292043136111922E-2</v>
      </c>
      <c r="M56" s="24">
        <f t="shared" si="35"/>
        <v>5.8292043136111922E-2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7200</v>
      </c>
      <c r="J58" s="38">
        <f t="shared" si="32"/>
        <v>5898.3683121660097</v>
      </c>
      <c r="K58" s="40">
        <f t="shared" si="33"/>
        <v>0.17487612940833577</v>
      </c>
      <c r="L58" s="22">
        <f t="shared" si="34"/>
        <v>0.17487612940833577</v>
      </c>
      <c r="M58" s="24">
        <f t="shared" si="35"/>
        <v>0.17191397004272835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1474.5920780415024</v>
      </c>
      <c r="AB58" s="156">
        <f>Poor!AB58</f>
        <v>0.25</v>
      </c>
      <c r="AC58" s="147">
        <f t="shared" si="41"/>
        <v>1474.5920780415024</v>
      </c>
      <c r="AD58" s="156">
        <f>Poor!AD58</f>
        <v>0.25</v>
      </c>
      <c r="AE58" s="147">
        <f t="shared" si="42"/>
        <v>1474.5920780415024</v>
      </c>
      <c r="AF58" s="122">
        <f t="shared" si="29"/>
        <v>0.25</v>
      </c>
      <c r="AG58" s="147">
        <f t="shared" si="36"/>
        <v>1474.5920780415024</v>
      </c>
      <c r="AH58" s="123">
        <f t="shared" si="37"/>
        <v>1</v>
      </c>
      <c r="AI58" s="112">
        <f t="shared" si="37"/>
        <v>5898.3683121660097</v>
      </c>
      <c r="AJ58" s="148">
        <f t="shared" si="38"/>
        <v>2949.1841560830048</v>
      </c>
      <c r="AK58" s="147">
        <f t="shared" si="39"/>
        <v>2949.1841560830048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12180</v>
      </c>
      <c r="J60" s="38">
        <f t="shared" si="32"/>
        <v>12180</v>
      </c>
      <c r="K60" s="40">
        <f t="shared" si="33"/>
        <v>0.35499854269892162</v>
      </c>
      <c r="L60" s="22">
        <f t="shared" si="34"/>
        <v>0.35499854269892162</v>
      </c>
      <c r="M60" s="24">
        <f t="shared" si="35"/>
        <v>0.35499854269892162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3045</v>
      </c>
      <c r="AB60" s="156">
        <f>Poor!AB60</f>
        <v>0.25</v>
      </c>
      <c r="AC60" s="147">
        <f t="shared" si="41"/>
        <v>3045</v>
      </c>
      <c r="AD60" s="156">
        <f>Poor!AD60</f>
        <v>0.25</v>
      </c>
      <c r="AE60" s="147">
        <f t="shared" si="42"/>
        <v>3045</v>
      </c>
      <c r="AF60" s="122">
        <f t="shared" si="29"/>
        <v>0.25</v>
      </c>
      <c r="AG60" s="147">
        <f t="shared" si="36"/>
        <v>3045</v>
      </c>
      <c r="AH60" s="123">
        <f t="shared" si="43"/>
        <v>1</v>
      </c>
      <c r="AI60" s="112">
        <f t="shared" si="43"/>
        <v>12180</v>
      </c>
      <c r="AJ60" s="148">
        <f t="shared" si="38"/>
        <v>6090</v>
      </c>
      <c r="AK60" s="147">
        <f t="shared" si="39"/>
        <v>6090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36515</v>
      </c>
      <c r="J65" s="39">
        <f>SUM(J37:J64)</f>
        <v>34123.251773605043</v>
      </c>
      <c r="K65" s="40">
        <f>SUM(K37:K64)</f>
        <v>1</v>
      </c>
      <c r="L65" s="22">
        <f>SUM(L37:L64)</f>
        <v>1</v>
      </c>
      <c r="M65" s="24">
        <f>SUM(M37:M64)</f>
        <v>0.99455703216569635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4700.9349419078226</v>
      </c>
      <c r="AB65" s="137"/>
      <c r="AC65" s="153">
        <f>SUM(AC37:AC64)</f>
        <v>4658.2492141751827</v>
      </c>
      <c r="AD65" s="137"/>
      <c r="AE65" s="153">
        <f>SUM(AE37:AE64)</f>
        <v>4579.5920780415026</v>
      </c>
      <c r="AF65" s="137"/>
      <c r="AG65" s="153">
        <f>SUM(AG37:AG64)</f>
        <v>4579.5920780415026</v>
      </c>
      <c r="AH65" s="137"/>
      <c r="AI65" s="153">
        <f>SUM(AI37:AI64)</f>
        <v>18518.368312166011</v>
      </c>
      <c r="AJ65" s="153">
        <f>SUM(AJ37:AJ64)</f>
        <v>9359.1841560830053</v>
      </c>
      <c r="AK65" s="153">
        <f>SUM(AK37:AK64)</f>
        <v>9159.1841560830053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10114.381187135994</v>
      </c>
      <c r="J70" s="51">
        <f t="shared" ref="J70:J77" si="44">J124*I$83</f>
        <v>10114.381187135994</v>
      </c>
      <c r="K70" s="40">
        <f>B70/B$76</f>
        <v>0.29479397222780512</v>
      </c>
      <c r="L70" s="22">
        <f t="shared" ref="L70:L74" si="45">(L124*G$37*F$9/F$7)/B$130</f>
        <v>0.29479397222780512</v>
      </c>
      <c r="M70" s="24">
        <f>J70/B$76</f>
        <v>0.29479397222780512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2528.5952967839985</v>
      </c>
      <c r="AB70" s="156">
        <f>Poor!AB70</f>
        <v>0.25</v>
      </c>
      <c r="AC70" s="147">
        <f>$J70*AB70</f>
        <v>2528.5952967839985</v>
      </c>
      <c r="AD70" s="156">
        <f>Poor!AD70</f>
        <v>0.25</v>
      </c>
      <c r="AE70" s="147">
        <f>$J70*AD70</f>
        <v>2528.5952967839985</v>
      </c>
      <c r="AF70" s="156">
        <f>Poor!AF70</f>
        <v>0.25</v>
      </c>
      <c r="AG70" s="147">
        <f>$J70*AF70</f>
        <v>2528.5952967839985</v>
      </c>
      <c r="AH70" s="155">
        <f>SUM(Z70,AB70,AD70,AF70)</f>
        <v>1</v>
      </c>
      <c r="AI70" s="147">
        <f>SUM(AA70,AC70,AE70,AG70)</f>
        <v>10114.381187135994</v>
      </c>
      <c r="AJ70" s="148">
        <f>(AA70+AC70)</f>
        <v>5057.190593567997</v>
      </c>
      <c r="AK70" s="147">
        <f>(AE70+AG70)</f>
        <v>5057.190593567997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12231.333333333334</v>
      </c>
      <c r="J71" s="51">
        <f t="shared" si="44"/>
        <v>12231.333333333334</v>
      </c>
      <c r="K71" s="40">
        <f t="shared" ref="K71:K72" si="47">B71/B$76</f>
        <v>0.35649470513941517</v>
      </c>
      <c r="L71" s="22">
        <f t="shared" si="45"/>
        <v>0.35649470513941511</v>
      </c>
      <c r="M71" s="24">
        <f t="shared" ref="M71:M72" si="48">J71/B$76</f>
        <v>0.35649470513941517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8900.9741799563853</v>
      </c>
      <c r="K72" s="40">
        <f t="shared" si="47"/>
        <v>0.70754881958612648</v>
      </c>
      <c r="L72" s="22">
        <f t="shared" si="45"/>
        <v>0.18903426271937829</v>
      </c>
      <c r="M72" s="24">
        <f t="shared" si="48"/>
        <v>0.25942798542571804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74.7</v>
      </c>
      <c r="AB73" s="156">
        <f>Poor!AB73</f>
        <v>0.09</v>
      </c>
      <c r="AC73" s="147">
        <f>$H$73*$B$73*AB73</f>
        <v>74.7</v>
      </c>
      <c r="AD73" s="156">
        <f>Poor!AD73</f>
        <v>0.23</v>
      </c>
      <c r="AE73" s="147">
        <f>$H$73*$B$73*AD73</f>
        <v>190.9</v>
      </c>
      <c r="AF73" s="156">
        <f>Poor!AF73</f>
        <v>0.59</v>
      </c>
      <c r="AG73" s="147">
        <f>$H$73*$B$73*AF73</f>
        <v>489.7</v>
      </c>
      <c r="AH73" s="155">
        <f>SUM(Z73,AB73,AD73,AF73)</f>
        <v>1</v>
      </c>
      <c r="AI73" s="147">
        <f>SUM(AA73,AC73,AE73,AG73)</f>
        <v>830</v>
      </c>
      <c r="AJ73" s="148">
        <f>(AA73+AC73)</f>
        <v>149.4</v>
      </c>
      <c r="AK73" s="147">
        <f>(AE73+AG73)</f>
        <v>680.6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26400.618812864006</v>
      </c>
      <c r="J74" s="51">
        <f t="shared" si="44"/>
        <v>2876.5630731793326</v>
      </c>
      <c r="K74" s="40">
        <f>B74/B$76</f>
        <v>0.15967705991340145</v>
      </c>
      <c r="L74" s="22">
        <f t="shared" si="45"/>
        <v>0.15967705991340142</v>
      </c>
      <c r="M74" s="24">
        <f>J74/B$76</f>
        <v>8.3840369372758169E-2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-5.0309554324637343E-13</v>
      </c>
      <c r="AB74" s="156"/>
      <c r="AC74" s="147">
        <f>AC30*$I$83/4</f>
        <v>380.28398701467404</v>
      </c>
      <c r="AD74" s="156"/>
      <c r="AE74" s="147">
        <f>AE30*$I$83/4</f>
        <v>1317.6837656530074</v>
      </c>
      <c r="AF74" s="156"/>
      <c r="AG74" s="147">
        <f>AG30*$I$83/4</f>
        <v>1260.0702228607697</v>
      </c>
      <c r="AH74" s="155"/>
      <c r="AI74" s="147">
        <f>SUM(AA74,AC74,AE74,AG74)</f>
        <v>2958.0379755284507</v>
      </c>
      <c r="AJ74" s="148">
        <f>(AA74+AC74)</f>
        <v>380.28398701467353</v>
      </c>
      <c r="AK74" s="147">
        <f>(AE74+AG74)</f>
        <v>2577.7539885137771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2963.266203520559</v>
      </c>
      <c r="AB75" s="158"/>
      <c r="AC75" s="149">
        <f>AA75+AC65-SUM(AC70,AC74)</f>
        <v>4712.6361338970692</v>
      </c>
      <c r="AD75" s="158"/>
      <c r="AE75" s="149">
        <f>AC75+AE65-SUM(AE70,AE74)</f>
        <v>5445.9491495015645</v>
      </c>
      <c r="AF75" s="158"/>
      <c r="AG75" s="149">
        <f>IF(SUM(AG6:AG29)+((AG65-AG70-$J$75)*4/I$83)&lt;1,0,AG65-AG70-$J$75-(1-SUM(AG6:AG29))*I$83/4)</f>
        <v>790.92655839673444</v>
      </c>
      <c r="AH75" s="134"/>
      <c r="AI75" s="149">
        <f>AI76-SUM(AI70,AI74)</f>
        <v>5445.9491495015664</v>
      </c>
      <c r="AJ75" s="151">
        <f>AJ76-SUM(AJ70,AJ74)</f>
        <v>3921.7095755003347</v>
      </c>
      <c r="AK75" s="149">
        <f>AJ75+AK76-SUM(AK70,AK74)</f>
        <v>5445.9491495015645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36515</v>
      </c>
      <c r="J76" s="51">
        <f t="shared" si="44"/>
        <v>34123.251773605043</v>
      </c>
      <c r="K76" s="40">
        <f>SUM(K70:K75)</f>
        <v>1.5427057547682346</v>
      </c>
      <c r="L76" s="22">
        <f>SUM(L70:L75)</f>
        <v>0.99999999999999989</v>
      </c>
      <c r="M76" s="24">
        <f>SUM(M70:M75)</f>
        <v>0.99455703216569658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4700.9349419078226</v>
      </c>
      <c r="AB76" s="137"/>
      <c r="AC76" s="153">
        <f>AC65</f>
        <v>4658.2492141751827</v>
      </c>
      <c r="AD76" s="137"/>
      <c r="AE76" s="153">
        <f>AE65</f>
        <v>4579.5920780415026</v>
      </c>
      <c r="AF76" s="137"/>
      <c r="AG76" s="153">
        <f>AG65</f>
        <v>4579.5920780415026</v>
      </c>
      <c r="AH76" s="137"/>
      <c r="AI76" s="153">
        <f>SUM(AA76,AC76,AE76,AG76)</f>
        <v>18518.368312166011</v>
      </c>
      <c r="AJ76" s="154">
        <f>SUM(AA76,AC76)</f>
        <v>9359.1841560830053</v>
      </c>
      <c r="AK76" s="154">
        <f>SUM(AE76,AG76)</f>
        <v>9159.1841560830053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12231.333333333334</v>
      </c>
      <c r="J77" s="100">
        <f t="shared" si="44"/>
        <v>0</v>
      </c>
      <c r="K77" s="40"/>
      <c r="L77" s="22">
        <f>-(L131*G$37*F$9/F$7)/B$130</f>
        <v>-0.16746044242003685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790.92655839673444</v>
      </c>
      <c r="AB78" s="112"/>
      <c r="AC78" s="112">
        <f>IF(AA75&lt;0,0,AA75)</f>
        <v>2963.266203520559</v>
      </c>
      <c r="AD78" s="112"/>
      <c r="AE78" s="112">
        <f>AC75</f>
        <v>4712.6361338970692</v>
      </c>
      <c r="AF78" s="112"/>
      <c r="AG78" s="112">
        <f>AE75</f>
        <v>5445.9491495015645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2963.2662035205585</v>
      </c>
      <c r="AB79" s="112"/>
      <c r="AC79" s="112">
        <f>AA79-AA74+AC65-AC70</f>
        <v>5092.9201209117437</v>
      </c>
      <c r="AD79" s="112"/>
      <c r="AE79" s="112">
        <f>AC79-AC74+AE65-AE70</f>
        <v>6763.6329151545724</v>
      </c>
      <c r="AF79" s="112"/>
      <c r="AG79" s="112">
        <f>AE79-AE74+AG65-AG70</f>
        <v>7496.9459307590696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9062.9636043844985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2265.7409010961246</v>
      </c>
      <c r="AB83" s="112"/>
      <c r="AC83" s="165">
        <f>$I$83*AB82/4</f>
        <v>2265.7409010961246</v>
      </c>
      <c r="AD83" s="112"/>
      <c r="AE83" s="165">
        <f>$I$83*AD82/4</f>
        <v>2265.7409010961246</v>
      </c>
      <c r="AF83" s="112"/>
      <c r="AG83" s="165">
        <f>$I$83*AF82/4</f>
        <v>2265.7409010961246</v>
      </c>
      <c r="AH83" s="165">
        <f>SUM(AA83,AC83,AE83,AG83)</f>
        <v>9062.9636043844985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17141.469885077826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1</v>
      </c>
      <c r="I93" s="22">
        <f t="shared" si="54"/>
        <v>2.2067836607359163E-2</v>
      </c>
      <c r="J93" s="24">
        <f t="shared" si="55"/>
        <v>2.2067836607359163E-2</v>
      </c>
      <c r="K93" s="22">
        <f t="shared" si="56"/>
        <v>2.2067836607359163E-2</v>
      </c>
      <c r="L93" s="22">
        <f t="shared" si="57"/>
        <v>2.2067836607359163E-2</v>
      </c>
      <c r="M93" s="226">
        <f t="shared" si="49"/>
        <v>2.2067836607359163E-2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1</v>
      </c>
      <c r="I104" s="22">
        <f t="shared" si="54"/>
        <v>2.6481403928830999E-2</v>
      </c>
      <c r="J104" s="24">
        <f>IF(I$32&lt;=1+I131,I104,L104+J$33*(I104-L104))</f>
        <v>2.6481403928830999E-2</v>
      </c>
      <c r="K104" s="22">
        <f t="shared" si="56"/>
        <v>2.6481403928830999E-2</v>
      </c>
      <c r="L104" s="22">
        <f t="shared" si="57"/>
        <v>2.6481403928830999E-2</v>
      </c>
      <c r="M104" s="227">
        <f t="shared" si="49"/>
        <v>2.6481403928830999E-2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1</v>
      </c>
      <c r="I107" s="22">
        <f t="shared" ref="I107:I118" si="61">(D107*H107)</f>
        <v>0.18481813158663302</v>
      </c>
      <c r="J107" s="24">
        <f t="shared" ref="J107:J118" si="62">IF(I$32&lt;=1+I133,I107,L107+J$33*(I107-L107))</f>
        <v>6.4535563306916177E-2</v>
      </c>
      <c r="K107" s="22">
        <f t="shared" ref="K107:K118" si="63">(B107)</f>
        <v>7.3927252634653204E-2</v>
      </c>
      <c r="L107" s="22">
        <f t="shared" ref="L107:L118" si="64">(K107*H107)</f>
        <v>7.3927252634653204E-2</v>
      </c>
      <c r="M107" s="227">
        <f t="shared" ref="M107:M118" si="65">(J107)</f>
        <v>6.4535563306916177E-2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1</v>
      </c>
      <c r="I108" s="22">
        <f t="shared" si="61"/>
        <v>0.69513685313181373</v>
      </c>
      <c r="J108" s="24">
        <f t="shared" si="62"/>
        <v>0.69513685313181373</v>
      </c>
      <c r="K108" s="22">
        <f t="shared" si="63"/>
        <v>0.69513685313181373</v>
      </c>
      <c r="L108" s="22">
        <f t="shared" si="64"/>
        <v>0.69513685313181373</v>
      </c>
      <c r="M108" s="227">
        <f t="shared" si="65"/>
        <v>0.69513685313181373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1</v>
      </c>
      <c r="I109" s="22">
        <f t="shared" si="61"/>
        <v>0.74147931000726797</v>
      </c>
      <c r="J109" s="24">
        <f t="shared" si="62"/>
        <v>0.74147931000726797</v>
      </c>
      <c r="K109" s="22">
        <f t="shared" si="63"/>
        <v>0.74147931000726797</v>
      </c>
      <c r="L109" s="22">
        <f t="shared" si="64"/>
        <v>0.74147931000726797</v>
      </c>
      <c r="M109" s="227">
        <f t="shared" si="65"/>
        <v>0.74147931000726797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1</v>
      </c>
      <c r="I110" s="22">
        <f t="shared" si="61"/>
        <v>0.22067836607359165</v>
      </c>
      <c r="J110" s="24">
        <f t="shared" si="62"/>
        <v>0.22067836607359165</v>
      </c>
      <c r="K110" s="22">
        <f t="shared" si="63"/>
        <v>0.22067836607359165</v>
      </c>
      <c r="L110" s="22">
        <f t="shared" si="64"/>
        <v>0.22067836607359165</v>
      </c>
      <c r="M110" s="227">
        <f t="shared" si="65"/>
        <v>0.22067836607359165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1</v>
      </c>
      <c r="I112" s="22">
        <f t="shared" si="61"/>
        <v>0.79444211786493002</v>
      </c>
      <c r="J112" s="24">
        <f t="shared" si="62"/>
        <v>0.6508211408145218</v>
      </c>
      <c r="K112" s="22">
        <f t="shared" si="63"/>
        <v>0.662035098220775</v>
      </c>
      <c r="L112" s="22">
        <f t="shared" si="64"/>
        <v>0.662035098220775</v>
      </c>
      <c r="M112" s="227">
        <f t="shared" si="65"/>
        <v>0.6508211408145218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1</v>
      </c>
      <c r="I114" s="22">
        <f t="shared" si="61"/>
        <v>1.3439312493881732</v>
      </c>
      <c r="J114" s="24">
        <f t="shared" si="62"/>
        <v>1.3439312493881732</v>
      </c>
      <c r="K114" s="22">
        <f t="shared" si="63"/>
        <v>1.3439312493881732</v>
      </c>
      <c r="L114" s="22">
        <f t="shared" si="64"/>
        <v>1.3439312493881732</v>
      </c>
      <c r="M114" s="227">
        <f t="shared" si="65"/>
        <v>1.3439312493881732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4.0290352685885997</v>
      </c>
      <c r="J119" s="24">
        <f>SUM(J91:J118)</f>
        <v>3.7651317232584747</v>
      </c>
      <c r="K119" s="22">
        <f>SUM(K91:K118)</f>
        <v>3.7857373699924648</v>
      </c>
      <c r="L119" s="22">
        <f>SUM(L91:L118)</f>
        <v>3.7857373699924648</v>
      </c>
      <c r="M119" s="57">
        <f t="shared" si="49"/>
        <v>3.7651317232584747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1.1160125571113226</v>
      </c>
      <c r="J124" s="236">
        <f>IF(SUMPRODUCT($B$124:$B124,$H$124:$H124)&lt;J$119,($B124*$H124),J$119)</f>
        <v>1.1160125571113226</v>
      </c>
      <c r="K124" s="29">
        <f>(B124)</f>
        <v>1.1160125571113226</v>
      </c>
      <c r="L124" s="29">
        <f>IF(SUMPRODUCT($B$124:$B124,$H$124:$H124)&lt;L$119,($B124*$H124),L$119)</f>
        <v>1.1160125571113226</v>
      </c>
      <c r="M124" s="239">
        <f t="shared" si="66"/>
        <v>1.1160125571113226</v>
      </c>
      <c r="N124" s="58"/>
      <c r="O124" s="174">
        <f>B124*H124</f>
        <v>1.1160125571113226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1.3495953274507286</v>
      </c>
      <c r="J125" s="236">
        <f>IF(SUMPRODUCT($B$124:$B125,$H$124:$H125)&lt;J$119,($B125*$H125),IF(SUMPRODUCT($B$124:$B124,$H$124:$H124)&lt;J$119,J$119-SUMPRODUCT($B$124:$B124,$H$124:$H124),0))</f>
        <v>1.3495953274507286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1.3495953274507286</v>
      </c>
      <c r="M125" s="239">
        <f t="shared" si="66"/>
        <v>1.3495953274507286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0.98212621924800114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0.71563407258572376</v>
      </c>
      <c r="M126" s="239">
        <f t="shared" si="66"/>
        <v>0.98212621924800114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9.1581521920540532E-2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2.9130227114772769</v>
      </c>
      <c r="J128" s="227">
        <f>(J30)</f>
        <v>0.31739761944842226</v>
      </c>
      <c r="K128" s="29">
        <f>(B128)</f>
        <v>0.60449541284468955</v>
      </c>
      <c r="L128" s="29">
        <f>IF(L124=L119,0,(L119-L124)/(B119-B124)*K128)</f>
        <v>0.60449541284468955</v>
      </c>
      <c r="M128" s="239">
        <f t="shared" si="66"/>
        <v>0.31739761944842226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4.0290352685885997</v>
      </c>
      <c r="J130" s="227">
        <f>(J119)</f>
        <v>3.7651317232584747</v>
      </c>
      <c r="K130" s="29">
        <f>(B130)</f>
        <v>3.7857373699924648</v>
      </c>
      <c r="L130" s="29">
        <f>(L119)</f>
        <v>3.7857373699924648</v>
      </c>
      <c r="M130" s="239">
        <f t="shared" si="66"/>
        <v>3.7651317232584747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1.3495953274507286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0.63396125486500488</v>
      </c>
      <c r="M131" s="236">
        <f>IF(I131&lt;SUM(M126:M127),0,I131-(SUM(M126:M127)))</f>
        <v>0.36746910820272749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2.8155317559153171E-2</v>
      </c>
      <c r="J6" s="24">
        <f t="shared" ref="J6:J13" si="3">IF(I$32&lt;=1+I$131,I6,B6*H6+J$33*(I6-B6*H6))</f>
        <v>2.8155317559153171E-2</v>
      </c>
      <c r="K6" s="22">
        <f t="shared" ref="K6:K31" si="4">B6</f>
        <v>2.8155317559153171E-2</v>
      </c>
      <c r="L6" s="22">
        <f t="shared" ref="L6:L29" si="5">IF(K6="","",K6*H6)</f>
        <v>2.8155317559153171E-2</v>
      </c>
      <c r="M6" s="223">
        <f t="shared" ref="M6:M31" si="6">J6</f>
        <v>2.8155317559153171E-2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0.11262127023661268</v>
      </c>
      <c r="Z6" s="116">
        <v>0.17</v>
      </c>
      <c r="AA6" s="121">
        <f>$M6*Z6*4</f>
        <v>1.9145615940224157E-2</v>
      </c>
      <c r="AB6" s="116">
        <v>0.17</v>
      </c>
      <c r="AC6" s="121">
        <f t="shared" ref="AC6:AC29" si="7">$M6*AB6*4</f>
        <v>1.9145615940224157E-2</v>
      </c>
      <c r="AD6" s="116">
        <v>0.33</v>
      </c>
      <c r="AE6" s="121">
        <f t="shared" ref="AE6:AE29" si="8">$M6*AD6*4</f>
        <v>3.7165019178082188E-2</v>
      </c>
      <c r="AF6" s="122">
        <f>1-SUM(Z6,AB6,AD6)</f>
        <v>0.32999999999999996</v>
      </c>
      <c r="AG6" s="121">
        <f>$M6*AF6*4</f>
        <v>3.7165019178082181E-2</v>
      </c>
      <c r="AH6" s="123">
        <f>SUM(Z6,AB6,AD6,AF6)</f>
        <v>1</v>
      </c>
      <c r="AI6" s="183">
        <f>SUM(AA6,AC6,AE6,AG6)/4</f>
        <v>2.8155317559153171E-2</v>
      </c>
      <c r="AJ6" s="120">
        <f>(AA6+AC6)/2</f>
        <v>1.9145615940224157E-2</v>
      </c>
      <c r="AK6" s="119">
        <f>(AE6+AG6)/2</f>
        <v>3.7165019178082181E-2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2.6171602584059775E-2</v>
      </c>
      <c r="J7" s="24">
        <f t="shared" si="3"/>
        <v>2.6171602584059775E-2</v>
      </c>
      <c r="K7" s="22">
        <f t="shared" si="4"/>
        <v>2.6171602584059775E-2</v>
      </c>
      <c r="L7" s="22">
        <f t="shared" si="5"/>
        <v>2.6171602584059775E-2</v>
      </c>
      <c r="M7" s="223">
        <f t="shared" si="6"/>
        <v>2.6171602584059775E-2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3611.4933831288336</v>
      </c>
      <c r="S7" s="221">
        <f>IF($B$81=0,0,(SUMIF($N$6:$N$28,$U7,L$6:L$28)+SUMIF($N$91:$N$118,$U7,L$91:L$118))*$I$83*Poor!$B$81/$B$81)</f>
        <v>3611.4933831288336</v>
      </c>
      <c r="T7" s="221">
        <f>IF($B$81=0,0,(SUMIF($N$6:$N$28,$U7,M$6:M$28)+SUMIF($N$91:$N$118,$U7,M$91:M$118))*$I$83*Poor!$B$81/$B$81)</f>
        <v>3425.7565905406741</v>
      </c>
      <c r="U7" s="222">
        <v>1</v>
      </c>
      <c r="V7" s="56"/>
      <c r="W7" s="115"/>
      <c r="X7" s="124">
        <v>4</v>
      </c>
      <c r="Y7" s="183">
        <f t="shared" ref="Y7:Y29" si="9">M7*4</f>
        <v>0.1046864103362391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0.1046864103362391</v>
      </c>
      <c r="AH7" s="123">
        <f t="shared" ref="AH7:AH30" si="12">SUM(Z7,AB7,AD7,AF7)</f>
        <v>1</v>
      </c>
      <c r="AI7" s="183">
        <f t="shared" ref="AI7:AI30" si="13">SUM(AA7,AC7,AE7,AG7)/4</f>
        <v>2.6171602584059775E-2</v>
      </c>
      <c r="AJ7" s="120">
        <f t="shared" ref="AJ7:AJ31" si="14">(AA7+AC7)/2</f>
        <v>0</v>
      </c>
      <c r="AK7" s="119">
        <f t="shared" ref="AK7:AK31" si="15">(AE7+AG7)/2</f>
        <v>5.234320516811955E-2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1225</v>
      </c>
      <c r="S8" s="221">
        <f>IF($B$81=0,0,(SUMIF($N$6:$N$28,$U8,L$6:L$28)+SUMIF($N$91:$N$118,$U8,L$91:L$118))*$I$83*Poor!$B$81/$B$81)</f>
        <v>1225</v>
      </c>
      <c r="T8" s="221">
        <f>IF($B$81=0,0,(SUMIF($N$6:$N$28,$U8,M$6:M$28)+SUMIF($N$91:$N$118,$U8,M$91:M$118))*$I$83*Poor!$B$81/$B$81)</f>
        <v>1320.0408928164627</v>
      </c>
      <c r="U8" s="222">
        <v>2</v>
      </c>
      <c r="V8" s="184"/>
      <c r="W8" s="115"/>
      <c r="X8" s="124">
        <v>1</v>
      </c>
      <c r="Y8" s="183">
        <f t="shared" si="9"/>
        <v>0.10666666666666666</v>
      </c>
      <c r="Z8" s="125">
        <f>IF($Y8=0,0,AA8/$Y8)</f>
        <v>0.44490186181751057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4.7456198593867793E-2</v>
      </c>
      <c r="AB8" s="125">
        <f>IF($Y8=0,0,AC8/$Y8)</f>
        <v>0.4385006811417696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4.6773405988455419E-2</v>
      </c>
      <c r="AD8" s="125">
        <f>IF($Y8=0,0,AE8/$Y8)</f>
        <v>0.11659745704071983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1.2437062084343448E-2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4.7114802291161606E-2</v>
      </c>
      <c r="AK8" s="119">
        <f t="shared" si="15"/>
        <v>6.2185310421717238E-3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1</v>
      </c>
      <c r="F9" s="28">
        <v>8800</v>
      </c>
      <c r="H9" s="24">
        <f t="shared" si="1"/>
        <v>1</v>
      </c>
      <c r="I9" s="22">
        <f t="shared" si="2"/>
        <v>0.20405273116438355</v>
      </c>
      <c r="J9" s="24">
        <f t="shared" si="3"/>
        <v>0.20405273116438355</v>
      </c>
      <c r="K9" s="22">
        <f t="shared" si="4"/>
        <v>0.20405273116438355</v>
      </c>
      <c r="L9" s="22">
        <f t="shared" si="5"/>
        <v>0.20405273116438355</v>
      </c>
      <c r="M9" s="223">
        <f t="shared" si="6"/>
        <v>0.20405273116438355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562.70045713856223</v>
      </c>
      <c r="S9" s="221">
        <f>IF($B$81=0,0,(SUMIF($N$6:$N$28,$U9,L$6:L$28)+SUMIF($N$91:$N$118,$U9,L$91:L$118))*$I$83*Poor!$B$81/$B$81)</f>
        <v>562.70045713856223</v>
      </c>
      <c r="T9" s="221">
        <f>IF($B$81=0,0,(SUMIF($N$6:$N$28,$U9,M$6:M$28)+SUMIF($N$91:$N$118,$U9,M$91:M$118))*$I$83*Poor!$B$81/$B$81)</f>
        <v>562.70045713856223</v>
      </c>
      <c r="U9" s="222">
        <v>3</v>
      </c>
      <c r="V9" s="56"/>
      <c r="W9" s="115"/>
      <c r="X9" s="124">
        <v>1</v>
      </c>
      <c r="Y9" s="183">
        <f t="shared" si="9"/>
        <v>0.8162109246575342</v>
      </c>
      <c r="Z9" s="125">
        <f>IF($Y9=0,0,AA9/$Y9)</f>
        <v>0.44490186181751062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0.36313376001592884</v>
      </c>
      <c r="AB9" s="125">
        <f>IF($Y9=0,0,AC9/$Y9)</f>
        <v>0.4385006811417696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0.35790904641768234</v>
      </c>
      <c r="AD9" s="125">
        <f>IF($Y9=0,0,AE9/$Y9)</f>
        <v>0.11659745704071978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9.5168118223923015E-2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0.20405273116438355</v>
      </c>
      <c r="AJ9" s="120">
        <f t="shared" si="14"/>
        <v>0.36052140321680559</v>
      </c>
      <c r="AK9" s="119">
        <f t="shared" si="15"/>
        <v>4.7584059111961508E-2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1</v>
      </c>
      <c r="H11" s="24">
        <f t="shared" si="1"/>
        <v>1</v>
      </c>
      <c r="I11" s="22">
        <f t="shared" si="2"/>
        <v>4.087409122042341E-2</v>
      </c>
      <c r="J11" s="24">
        <f t="shared" si="3"/>
        <v>4.087409122042341E-2</v>
      </c>
      <c r="K11" s="22">
        <f t="shared" si="4"/>
        <v>4.087409122042341E-2</v>
      </c>
      <c r="L11" s="22">
        <f t="shared" si="5"/>
        <v>4.087409122042341E-2</v>
      </c>
      <c r="M11" s="223">
        <f t="shared" si="6"/>
        <v>4.087409122042341E-2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4223</v>
      </c>
      <c r="S11" s="221">
        <f>IF($B$81=0,0,(SUMIF($N$6:$N$28,$U11,L$6:L$28)+SUMIF($N$91:$N$118,$U11,L$91:L$118))*$I$83*Poor!$B$81/$B$81)</f>
        <v>4223</v>
      </c>
      <c r="T11" s="221">
        <f>IF($B$81=0,0,(SUMIF($N$6:$N$28,$U11,M$6:M$28)+SUMIF($N$91:$N$118,$U11,M$91:M$118))*$I$83*Poor!$B$81/$B$81)</f>
        <v>4223</v>
      </c>
      <c r="U11" s="222">
        <v>5</v>
      </c>
      <c r="V11" s="56"/>
      <c r="W11" s="115"/>
      <c r="X11" s="124">
        <v>1</v>
      </c>
      <c r="Y11" s="183">
        <f t="shared" si="9"/>
        <v>0.16349636488169364</v>
      </c>
      <c r="Z11" s="125">
        <f>IF($Y11=0,0,AA11/$Y11)</f>
        <v>0.44490186181751062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7.273983713626056E-2</v>
      </c>
      <c r="AB11" s="125">
        <f>IF($Y11=0,0,AC11/$Y11)</f>
        <v>0.43850068114176954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7.1693267364825952E-2</v>
      </c>
      <c r="AD11" s="125">
        <f>IF($Y11=0,0,AE11/$Y11)</f>
        <v>0.11659745704071983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1.9063260380607128E-2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4.087409122042341E-2</v>
      </c>
      <c r="AJ11" s="120">
        <f t="shared" si="14"/>
        <v>7.2216552250543256E-2</v>
      </c>
      <c r="AK11" s="119">
        <f t="shared" si="15"/>
        <v>9.5316301903035638E-3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1</v>
      </c>
      <c r="H12" s="24">
        <f t="shared" si="1"/>
        <v>1</v>
      </c>
      <c r="I12" s="22">
        <f t="shared" si="2"/>
        <v>7.4950498132004975E-4</v>
      </c>
      <c r="J12" s="24">
        <f t="shared" si="3"/>
        <v>7.4950498132004975E-4</v>
      </c>
      <c r="K12" s="22">
        <f t="shared" si="4"/>
        <v>7.4950498132004975E-4</v>
      </c>
      <c r="L12" s="22">
        <f t="shared" si="5"/>
        <v>7.4950498132004975E-4</v>
      </c>
      <c r="M12" s="223">
        <f t="shared" si="6"/>
        <v>7.4950498132004975E-4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2.998019925280199E-3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2.0086733499377336E-3</v>
      </c>
      <c r="AF12" s="122">
        <f>1-SUM(Z12,AB12,AD12)</f>
        <v>0.32999999999999996</v>
      </c>
      <c r="AG12" s="121">
        <f>$M12*AF12*4</f>
        <v>9.8934657534246562E-4</v>
      </c>
      <c r="AH12" s="123">
        <f t="shared" si="12"/>
        <v>1</v>
      </c>
      <c r="AI12" s="183">
        <f t="shared" si="13"/>
        <v>7.4950498132004975E-4</v>
      </c>
      <c r="AJ12" s="120">
        <f t="shared" si="14"/>
        <v>0</v>
      </c>
      <c r="AK12" s="119">
        <f t="shared" si="15"/>
        <v>1.4990099626400995E-3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1</v>
      </c>
      <c r="H13" s="24">
        <f t="shared" si="1"/>
        <v>1</v>
      </c>
      <c r="I13" s="22">
        <f t="shared" si="2"/>
        <v>1.3808814601494395E-2</v>
      </c>
      <c r="J13" s="24">
        <f t="shared" si="3"/>
        <v>1.3808814601494395E-2</v>
      </c>
      <c r="K13" s="22">
        <f t="shared" si="4"/>
        <v>1.3808814601494395E-2</v>
      </c>
      <c r="L13" s="22">
        <f t="shared" si="5"/>
        <v>1.3808814601494395E-2</v>
      </c>
      <c r="M13" s="224">
        <f t="shared" si="6"/>
        <v>1.3808814601494395E-2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3150</v>
      </c>
      <c r="S13" s="221">
        <f>IF($B$81=0,0,(SUMIF($N$6:$N$28,$U13,L$6:L$28)+SUMIF($N$91:$N$118,$U13,L$91:L$118))*$I$83*Poor!$B$81/$B$81)</f>
        <v>3150</v>
      </c>
      <c r="T13" s="221">
        <f>IF($B$81=0,0,(SUMIF($N$6:$N$28,$U13,M$6:M$28)+SUMIF($N$91:$N$118,$U13,M$91:M$118))*$I$83*Poor!$B$81/$B$81)</f>
        <v>3150</v>
      </c>
      <c r="U13" s="222">
        <v>7</v>
      </c>
      <c r="V13" s="56"/>
      <c r="W13" s="110"/>
      <c r="X13" s="118"/>
      <c r="Y13" s="183">
        <f t="shared" si="9"/>
        <v>5.523525840597758E-2</v>
      </c>
      <c r="Z13" s="116">
        <v>1</v>
      </c>
      <c r="AA13" s="121">
        <f>$M13*Z13*4</f>
        <v>5.523525840597758E-2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1.3808814601494395E-2</v>
      </c>
      <c r="AJ13" s="120">
        <f t="shared" si="14"/>
        <v>2.761762920298879E-2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1</v>
      </c>
      <c r="F14" s="22"/>
      <c r="H14" s="24">
        <f t="shared" si="1"/>
        <v>1</v>
      </c>
      <c r="I14" s="22">
        <f t="shared" si="2"/>
        <v>1.5407456413449564E-2</v>
      </c>
      <c r="J14" s="24">
        <f>IF(I$32&lt;=1+I131,I14,B14*H14+J$33*(I14-B14*H14))</f>
        <v>1.5407456413449564E-2</v>
      </c>
      <c r="K14" s="22">
        <f t="shared" si="4"/>
        <v>1.5407456413449564E-2</v>
      </c>
      <c r="L14" s="22">
        <f t="shared" si="5"/>
        <v>1.5407456413449564E-2</v>
      </c>
      <c r="M14" s="224">
        <f t="shared" si="6"/>
        <v>1.5407456413449564E-2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6.1629825653798258E-2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6.1629825653798258E-2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1.5407456413449564E-2</v>
      </c>
      <c r="AJ14" s="120">
        <f t="shared" si="14"/>
        <v>3.0814912826899129E-2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1</v>
      </c>
      <c r="F15" s="22"/>
      <c r="H15" s="24">
        <f t="shared" si="1"/>
        <v>1</v>
      </c>
      <c r="I15" s="22">
        <f t="shared" si="2"/>
        <v>0.23584966531755913</v>
      </c>
      <c r="J15" s="24">
        <f>IF(I$32&lt;=1+I131,I15,B15*H15+J$33*(I15-B15*H15))</f>
        <v>2.9237642853716047E-2</v>
      </c>
      <c r="K15" s="22">
        <f t="shared" si="4"/>
        <v>4.7169933063511839E-2</v>
      </c>
      <c r="L15" s="22">
        <f t="shared" si="5"/>
        <v>4.7169933063511839E-2</v>
      </c>
      <c r="M15" s="225">
        <f t="shared" si="6"/>
        <v>2.9237642853716047E-2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0.11695057141486419</v>
      </c>
      <c r="Z15" s="116">
        <v>0.25</v>
      </c>
      <c r="AA15" s="121">
        <f t="shared" si="16"/>
        <v>2.9237642853716047E-2</v>
      </c>
      <c r="AB15" s="116">
        <v>0.25</v>
      </c>
      <c r="AC15" s="121">
        <f t="shared" si="7"/>
        <v>2.9237642853716047E-2</v>
      </c>
      <c r="AD15" s="116">
        <v>0.25</v>
      </c>
      <c r="AE15" s="121">
        <f t="shared" si="8"/>
        <v>2.9237642853716047E-2</v>
      </c>
      <c r="AF15" s="122">
        <f t="shared" si="10"/>
        <v>0.25</v>
      </c>
      <c r="AG15" s="121">
        <f t="shared" si="11"/>
        <v>2.9237642853716047E-2</v>
      </c>
      <c r="AH15" s="123">
        <f t="shared" si="12"/>
        <v>1</v>
      </c>
      <c r="AI15" s="183">
        <f t="shared" si="13"/>
        <v>2.9237642853716047E-2</v>
      </c>
      <c r="AJ15" s="120">
        <f t="shared" si="14"/>
        <v>2.9237642853716047E-2</v>
      </c>
      <c r="AK15" s="119">
        <f t="shared" si="15"/>
        <v>2.9237642853716047E-2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1</v>
      </c>
      <c r="F16" s="22"/>
      <c r="H16" s="24">
        <f t="shared" si="1"/>
        <v>1</v>
      </c>
      <c r="I16" s="22">
        <f t="shared" si="2"/>
        <v>1.1383094645080946E-3</v>
      </c>
      <c r="J16" s="24">
        <f>IF(I$32&lt;=1+I131,I16,B16*H16+J$33*(I16-B16*H16))</f>
        <v>1.1383094645080946E-3</v>
      </c>
      <c r="K16" s="22">
        <f t="shared" si="4"/>
        <v>1.1383094645080946E-3</v>
      </c>
      <c r="L16" s="22">
        <f t="shared" si="5"/>
        <v>1.1383094645080946E-3</v>
      </c>
      <c r="M16" s="223">
        <f t="shared" si="6"/>
        <v>1.1383094645080946E-3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2640</v>
      </c>
      <c r="S16" s="221">
        <f>IF($B$81=0,0,(SUMIF($N$6:$N$28,$U16,L$6:L$28)+SUMIF($N$91:$N$118,$U16,L$91:L$118))*$I$83*Poor!$B$81/$B$81)</f>
        <v>2640</v>
      </c>
      <c r="T16" s="221">
        <f>IF($B$81=0,0,(SUMIF($N$6:$N$28,$U16,M$6:M$28)+SUMIF($N$91:$N$118,$U16,M$91:M$118))*$I$83*Poor!$B$81/$B$81)</f>
        <v>2589.8184085929079</v>
      </c>
      <c r="U16" s="222">
        <v>10</v>
      </c>
      <c r="V16" s="56"/>
      <c r="W16" s="110"/>
      <c r="X16" s="118"/>
      <c r="Y16" s="183">
        <f t="shared" si="9"/>
        <v>4.5532378580323786E-3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4.5532378580323786E-3</v>
      </c>
      <c r="AH16" s="123">
        <f t="shared" si="12"/>
        <v>1</v>
      </c>
      <c r="AI16" s="183">
        <f t="shared" si="13"/>
        <v>1.1383094645080946E-3</v>
      </c>
      <c r="AJ16" s="120">
        <f t="shared" si="14"/>
        <v>0</v>
      </c>
      <c r="AK16" s="119">
        <f t="shared" si="15"/>
        <v>2.2766189290161893E-3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1</v>
      </c>
      <c r="F17" s="22"/>
      <c r="H17" s="24">
        <f t="shared" si="1"/>
        <v>1</v>
      </c>
      <c r="I17" s="22">
        <f t="shared" si="2"/>
        <v>-2.7536161270236611E-3</v>
      </c>
      <c r="J17" s="24">
        <f t="shared" ref="J17:J25" si="17">IF(I$32&lt;=1+I131,I17,B17*H17+J$33*(I17-B17*H17))</f>
        <v>-2.7536161270236611E-3</v>
      </c>
      <c r="K17" s="22">
        <f t="shared" si="4"/>
        <v>-2.7536161270236611E-3</v>
      </c>
      <c r="L17" s="22">
        <f t="shared" si="5"/>
        <v>-2.7536161270236611E-3</v>
      </c>
      <c r="M17" s="224">
        <f t="shared" si="6"/>
        <v>-2.7536161270236611E-3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-1.1014464508094644E-2</v>
      </c>
      <c r="Z17" s="116">
        <v>0.29409999999999997</v>
      </c>
      <c r="AA17" s="121">
        <f t="shared" si="16"/>
        <v>-3.2393540118306344E-3</v>
      </c>
      <c r="AB17" s="116">
        <v>0.17649999999999999</v>
      </c>
      <c r="AC17" s="121">
        <f t="shared" si="7"/>
        <v>-1.9440529856787046E-3</v>
      </c>
      <c r="AD17" s="116">
        <v>0.23530000000000001</v>
      </c>
      <c r="AE17" s="121">
        <f t="shared" si="8"/>
        <v>-2.5917034987546698E-3</v>
      </c>
      <c r="AF17" s="122">
        <f t="shared" si="10"/>
        <v>0.29410000000000003</v>
      </c>
      <c r="AG17" s="121">
        <f t="shared" si="11"/>
        <v>-3.2393540118306353E-3</v>
      </c>
      <c r="AH17" s="123">
        <f t="shared" si="12"/>
        <v>1</v>
      </c>
      <c r="AI17" s="183">
        <f t="shared" si="13"/>
        <v>-2.7536161270236611E-3</v>
      </c>
      <c r="AJ17" s="120">
        <f t="shared" si="14"/>
        <v>-2.5917034987546694E-3</v>
      </c>
      <c r="AK17" s="119">
        <f t="shared" si="15"/>
        <v>-2.9155287552926528E-3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1.5641843088418431E-3</v>
      </c>
      <c r="J18" s="24">
        <f t="shared" si="17"/>
        <v>1.5641843088418431E-3</v>
      </c>
      <c r="K18" s="22">
        <f t="shared" ref="K18:K20" si="21">B18</f>
        <v>1.5641843088418431E-3</v>
      </c>
      <c r="L18" s="22">
        <f t="shared" ref="L18:L20" si="22">IF(K18="","",K18*H18)</f>
        <v>1.5641843088418431E-3</v>
      </c>
      <c r="M18" s="224">
        <f t="shared" ref="M18:M20" si="23">J18</f>
        <v>1.5641843088418431E-3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1541.3203408817171</v>
      </c>
      <c r="S18" s="221">
        <f>IF($B$81=0,0,(SUMIF($N$6:$N$28,$U18,L$6:L$28)+SUMIF($N$91:$N$118,$U18,L$91:L$118))*$I$83*Poor!$B$81/$B$81)</f>
        <v>1541.3203408817171</v>
      </c>
      <c r="T18" s="221">
        <f>IF($B$81=0,0,(SUMIF($N$6:$N$28,$U18,M$6:M$28)+SUMIF($N$91:$N$118,$U18,M$91:M$118))*$I$83*Poor!$B$81/$B$81)</f>
        <v>1541.3203408817171</v>
      </c>
      <c r="U18" s="222">
        <v>12</v>
      </c>
      <c r="V18" s="56"/>
      <c r="W18" s="110"/>
      <c r="X18" s="118"/>
      <c r="Y18" s="183">
        <f t="shared" ref="Y18:Y20" si="24">M18*4</f>
        <v>6.2567372353673724E-3</v>
      </c>
      <c r="Z18" s="116">
        <v>1.2941</v>
      </c>
      <c r="AA18" s="121">
        <f t="shared" ref="AA18:AA20" si="25">$M18*Z18*4</f>
        <v>8.0968436562889167E-3</v>
      </c>
      <c r="AB18" s="116">
        <v>1.1765000000000001</v>
      </c>
      <c r="AC18" s="121">
        <f t="shared" ref="AC18:AC20" si="26">$M18*AB18*4</f>
        <v>7.3610513574097142E-3</v>
      </c>
      <c r="AD18" s="116">
        <v>1.2353000000000001</v>
      </c>
      <c r="AE18" s="121">
        <f t="shared" ref="AE18:AE20" si="27">$M18*AD18*4</f>
        <v>7.7289475068493159E-3</v>
      </c>
      <c r="AF18" s="122">
        <f t="shared" ref="AF18:AF20" si="28">1-SUM(Z18,AB18,AD18)</f>
        <v>-2.7059000000000002</v>
      </c>
      <c r="AG18" s="121">
        <f t="shared" ref="AG18:AG20" si="29">$M18*AF18*4</f>
        <v>-1.6930105285180574E-2</v>
      </c>
      <c r="AH18" s="123">
        <f t="shared" ref="AH18:AH20" si="30">SUM(Z18,AB18,AD18,AF18)</f>
        <v>1</v>
      </c>
      <c r="AI18" s="183">
        <f t="shared" ref="AI18:AI20" si="31">SUM(AA18,AC18,AE18,AG18)/4</f>
        <v>1.5641843088418433E-3</v>
      </c>
      <c r="AJ18" s="120">
        <f t="shared" ref="AJ18:AJ20" si="32">(AA18+AC18)/2</f>
        <v>7.7289475068493159E-3</v>
      </c>
      <c r="AK18" s="119">
        <f t="shared" ref="AK18:AK20" si="33">(AE18+AG18)/2</f>
        <v>-4.6005788891656293E-3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24840</v>
      </c>
      <c r="S20" s="221">
        <f>IF($B$81=0,0,(SUMIF($N$6:$N$28,$U20,L$6:L$28)+SUMIF($N$91:$N$118,$U20,L$91:L$118))*$I$83*Poor!$B$81/$B$81)</f>
        <v>24840</v>
      </c>
      <c r="T20" s="221">
        <f>IF($B$81=0,0,(SUMIF($N$6:$N$28,$U20,M$6:M$28)+SUMIF($N$91:$N$118,$U20,M$91:M$118))*$I$83*Poor!$B$81/$B$81)</f>
        <v>24840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5999.9999999999991</v>
      </c>
      <c r="S21" s="221">
        <f>IF($B$81=0,0,(SUMIF($N$6:$N$28,$U21,L$6:L$28)+SUMIF($N$91:$N$118,$U21,L$91:L$118))*$I$83*Poor!$B$81/$B$81)</f>
        <v>5999.9999999999991</v>
      </c>
      <c r="T21" s="221">
        <f>IF($B$81=0,0,(SUMIF($N$6:$N$28,$U21,M$6:M$28)+SUMIF($N$91:$N$118,$U21,M$91:M$118))*$I$83*Poor!$B$81/$B$81)</f>
        <v>5999.9999999999991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47793.514181149112</v>
      </c>
      <c r="S23" s="179">
        <f>SUM(S7:S22)</f>
        <v>47793.514181149112</v>
      </c>
      <c r="T23" s="179">
        <f>SUM(T7:T22)</f>
        <v>47652.636689970328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33568.917963898464</v>
      </c>
      <c r="S25" s="41">
        <f>IF($B$81=0,0,(SUM(($B$70*$H$70),($B$71*$H$71))+((1-$D$29)*$I$83))*Poor!$B$81/$B$81)</f>
        <v>33568.917963898464</v>
      </c>
      <c r="T25" s="41">
        <f>IF($B$81=0,0,(SUM(($B$70*$H$70),($B$71*$H$71))+((1-$D$29)*$I$83))*Poor!$B$81/$B$81)</f>
        <v>33568.917963898464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61312.917963898464</v>
      </c>
      <c r="S26" s="41">
        <f>IF($B$81=0,0,(SUM(($B$70*$H$70),($B$71*$H$71),($B$72*$H$72))+((1-$D$29)*$I$83))*Poor!$B$81/$B$81)</f>
        <v>61312.917963898464</v>
      </c>
      <c r="T26" s="41">
        <f>IF($B$81=0,0,(SUM(($B$70*$H$70),($B$71*$H$71),($B$72*$H$72))+((1-$D$29)*$I$83))*Poor!$B$81/$B$81)</f>
        <v>61312.917963898464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5.4436380011846745E-2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5.4436380011846745E-2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0.21774552004738698</v>
      </c>
      <c r="Z27" s="116">
        <v>0.25</v>
      </c>
      <c r="AA27" s="121">
        <f t="shared" si="16"/>
        <v>5.4436380011846745E-2</v>
      </c>
      <c r="AB27" s="116">
        <v>0.25</v>
      </c>
      <c r="AC27" s="121">
        <f t="shared" si="7"/>
        <v>5.4436380011846745E-2</v>
      </c>
      <c r="AD27" s="116">
        <v>0.25</v>
      </c>
      <c r="AE27" s="121">
        <f t="shared" si="8"/>
        <v>5.4436380011846745E-2</v>
      </c>
      <c r="AF27" s="122">
        <f t="shared" si="10"/>
        <v>0.25</v>
      </c>
      <c r="AG27" s="121">
        <f t="shared" si="11"/>
        <v>5.4436380011846745E-2</v>
      </c>
      <c r="AH27" s="123">
        <f t="shared" si="12"/>
        <v>1</v>
      </c>
      <c r="AI27" s="183">
        <f t="shared" si="13"/>
        <v>5.4436380011846745E-2</v>
      </c>
      <c r="AJ27" s="120">
        <f t="shared" si="14"/>
        <v>5.4436380011846745E-2</v>
      </c>
      <c r="AK27" s="119">
        <f t="shared" si="15"/>
        <v>5.4436380011846745E-2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0.20494829358819622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0.20494829358819622</v>
      </c>
      <c r="N29" s="228"/>
      <c r="P29" s="22"/>
      <c r="V29" s="56"/>
      <c r="W29" s="110"/>
      <c r="X29" s="118"/>
      <c r="Y29" s="183">
        <f t="shared" si="9"/>
        <v>0.81979317435278487</v>
      </c>
      <c r="Z29" s="116">
        <v>0.25</v>
      </c>
      <c r="AA29" s="121">
        <f t="shared" si="16"/>
        <v>0.20494829358819622</v>
      </c>
      <c r="AB29" s="116">
        <v>0.25</v>
      </c>
      <c r="AC29" s="121">
        <f t="shared" si="7"/>
        <v>0.20494829358819622</v>
      </c>
      <c r="AD29" s="116">
        <v>0.25</v>
      </c>
      <c r="AE29" s="121">
        <f t="shared" si="8"/>
        <v>0.20494829358819622</v>
      </c>
      <c r="AF29" s="122">
        <f t="shared" si="10"/>
        <v>0.25</v>
      </c>
      <c r="AG29" s="121">
        <f t="shared" si="11"/>
        <v>0.20494829358819622</v>
      </c>
      <c r="AH29" s="123">
        <f t="shared" si="12"/>
        <v>1</v>
      </c>
      <c r="AI29" s="183">
        <f t="shared" si="13"/>
        <v>0.20494829358819622</v>
      </c>
      <c r="AJ29" s="120">
        <f t="shared" si="14"/>
        <v>0.20494829358819622</v>
      </c>
      <c r="AK29" s="119">
        <f t="shared" si="15"/>
        <v>0.20494829358819622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2.9009129861389891</v>
      </c>
      <c r="J30" s="230">
        <f>IF(I$32&lt;=1,I30,1-SUM(J6:J29))</f>
        <v>0.20673309689944042</v>
      </c>
      <c r="K30" s="22">
        <f t="shared" si="4"/>
        <v>0.56576416102117066</v>
      </c>
      <c r="L30" s="22">
        <f>IF(L124=L119,0,IF(K30="",0,(L119-L124)/(B119-B124)*K30))</f>
        <v>0.56576416102117066</v>
      </c>
      <c r="M30" s="175">
        <f t="shared" si="6"/>
        <v>0.20673309689944042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0.82693238759776166</v>
      </c>
      <c r="Z30" s="122">
        <f>IF($Y30=0,0,AA30/($Y$30))</f>
        <v>1.3425801689184699E-16</v>
      </c>
      <c r="AA30" s="187">
        <f>IF(AA79*4/$I$83+SUM(AA6:AA29)&lt;1,AA79*4/$I$83,1-SUM(AA6:AA29))</f>
        <v>1.1102230246251565E-16</v>
      </c>
      <c r="AB30" s="122">
        <f>IF($Y30=0,0,AC30/($Y$30))</f>
        <v>1.3425801689184699E-16</v>
      </c>
      <c r="AC30" s="187">
        <f>IF(AC79*4/$I$83+SUM(AC6:AC29)&lt;1,AC79*4/$I$83,1-SUM(AC6:AC29))</f>
        <v>1.1102230246251565E-16</v>
      </c>
      <c r="AD30" s="122">
        <f>IF($Y30=0,0,AE30/($Y$30))</f>
        <v>0.47354389353317544</v>
      </c>
      <c r="AE30" s="187">
        <f>IF(AE79*4/$I$83+SUM(AE6:AE29)&lt;1,AE79*4/$I$83,1-SUM(AE6:AE29))</f>
        <v>0.39158878251172902</v>
      </c>
      <c r="AF30" s="122">
        <f>IF($Y30=0,0,AG30/($Y$30))</f>
        <v>0.52645610646682406</v>
      </c>
      <c r="AG30" s="187">
        <f>IF(AG79*4/$I$83+SUM(AG6:AG29)&lt;1,AG79*4/$I$83,1-SUM(AG6:AG29))</f>
        <v>0.4353436050860322</v>
      </c>
      <c r="AH30" s="123">
        <f t="shared" si="12"/>
        <v>0.99999999999999978</v>
      </c>
      <c r="AI30" s="183">
        <f t="shared" si="13"/>
        <v>0.20673309689944036</v>
      </c>
      <c r="AJ30" s="120">
        <f t="shared" si="14"/>
        <v>1.1102230246251565E-16</v>
      </c>
      <c r="AK30" s="119">
        <f t="shared" si="15"/>
        <v>0.41346619379888061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-0.37394751133546822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3.8660440120453461</v>
      </c>
      <c r="J32" s="17"/>
      <c r="L32" s="22">
        <f>SUM(L6:L30)</f>
        <v>1.3739475113354682</v>
      </c>
      <c r="M32" s="23"/>
      <c r="N32" s="56"/>
      <c r="O32" s="2"/>
      <c r="P32" s="22"/>
      <c r="Q32" s="233" t="s">
        <v>143</v>
      </c>
      <c r="R32" s="233">
        <f t="shared" si="50"/>
        <v>13519.403782749352</v>
      </c>
      <c r="S32" s="233">
        <f t="shared" si="50"/>
        <v>13519.403782749352</v>
      </c>
      <c r="T32" s="233">
        <f t="shared" si="50"/>
        <v>13660.281273928136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-9.5040892816462719E-2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3500</v>
      </c>
      <c r="J37" s="38">
        <f t="shared" ref="J37:J49" si="53">J91*I$83</f>
        <v>3500</v>
      </c>
      <c r="K37" s="40">
        <f t="shared" ref="K37:K49" si="54">(B37/B$65)</f>
        <v>8.3178858310756221E-2</v>
      </c>
      <c r="L37" s="22">
        <f t="shared" ref="L37:L49" si="55">(K37*H37)</f>
        <v>8.3178858310756221E-2</v>
      </c>
      <c r="M37" s="24">
        <f t="shared" ref="M37:M49" si="56">J37/B$65</f>
        <v>8.3178858310756221E-2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3500</v>
      </c>
      <c r="AH37" s="123">
        <f>SUM(Z37,AB37,AD37,AF37)</f>
        <v>1</v>
      </c>
      <c r="AI37" s="112">
        <f>SUM(AA37,AC37,AE37,AG37)</f>
        <v>3500</v>
      </c>
      <c r="AJ37" s="148">
        <f>(AA37+AC37)</f>
        <v>0</v>
      </c>
      <c r="AK37" s="147">
        <f>(AE37+AG37)</f>
        <v>3500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600</v>
      </c>
      <c r="J38" s="38">
        <f t="shared" si="53"/>
        <v>600</v>
      </c>
      <c r="K38" s="40">
        <f t="shared" si="54"/>
        <v>1.4259232853272494E-2</v>
      </c>
      <c r="L38" s="22">
        <f t="shared" si="55"/>
        <v>1.4259232853272494E-2</v>
      </c>
      <c r="M38" s="24">
        <f t="shared" si="56"/>
        <v>1.4259232853272494E-2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600</v>
      </c>
      <c r="AH38" s="123">
        <f t="shared" ref="AH38:AI58" si="61">SUM(Z38,AB38,AD38,AF38)</f>
        <v>1</v>
      </c>
      <c r="AI38" s="112">
        <f t="shared" si="61"/>
        <v>600</v>
      </c>
      <c r="AJ38" s="148">
        <f t="shared" ref="AJ38:AJ64" si="62">(AA38+AC38)</f>
        <v>0</v>
      </c>
      <c r="AK38" s="147">
        <f t="shared" ref="AK38:AK64" si="63">(AE38+AG38)</f>
        <v>600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123</v>
      </c>
      <c r="J39" s="38">
        <f t="shared" si="53"/>
        <v>123</v>
      </c>
      <c r="K39" s="40">
        <f t="shared" si="54"/>
        <v>2.9231427349208612E-3</v>
      </c>
      <c r="L39" s="22">
        <f t="shared" si="55"/>
        <v>2.9231427349208612E-3</v>
      </c>
      <c r="M39" s="24">
        <f t="shared" si="56"/>
        <v>2.9231427349208612E-3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0.44490186181751057</v>
      </c>
      <c r="AA39" s="147">
        <f t="shared" ref="AA39:AA64" si="64">$J39*Z39</f>
        <v>54.722929003553801</v>
      </c>
      <c r="AB39" s="122">
        <f>AB8</f>
        <v>0.4385006811417696</v>
      </c>
      <c r="AC39" s="147">
        <f t="shared" ref="AC39:AC64" si="65">$J39*AB39</f>
        <v>53.935583780437661</v>
      </c>
      <c r="AD39" s="122">
        <f>AD8</f>
        <v>0.11659745704071983</v>
      </c>
      <c r="AE39" s="147">
        <f t="shared" ref="AE39:AE64" si="66">$J39*AD39</f>
        <v>14.34148721600854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123</v>
      </c>
      <c r="AJ39" s="148">
        <f t="shared" si="62"/>
        <v>108.65851278399145</v>
      </c>
      <c r="AK39" s="147">
        <f t="shared" si="63"/>
        <v>14.34148721600854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0.44490186181751062</v>
      </c>
      <c r="AA40" s="147">
        <f t="shared" si="64"/>
        <v>0</v>
      </c>
      <c r="AB40" s="122">
        <f>AB9</f>
        <v>0.4385006811417696</v>
      </c>
      <c r="AC40" s="147">
        <f t="shared" si="65"/>
        <v>0</v>
      </c>
      <c r="AD40" s="122">
        <f>AD9</f>
        <v>0.11659745704071978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0.44490186181751062</v>
      </c>
      <c r="AA41" s="147">
        <f t="shared" si="64"/>
        <v>0</v>
      </c>
      <c r="AB41" s="122">
        <f>AB11</f>
        <v>0.43850068114176954</v>
      </c>
      <c r="AC41" s="147">
        <f t="shared" si="65"/>
        <v>0</v>
      </c>
      <c r="AD41" s="122">
        <f>AD11</f>
        <v>0.11659745704071983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1095.0408928164627</v>
      </c>
      <c r="K45" s="40">
        <f t="shared" si="54"/>
        <v>2.376538808878749E-2</v>
      </c>
      <c r="L45" s="22">
        <f t="shared" si="55"/>
        <v>2.376538808878749E-2</v>
      </c>
      <c r="M45" s="24">
        <f t="shared" si="56"/>
        <v>2.602407179087558E-2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273.76022320411568</v>
      </c>
      <c r="AB45" s="116">
        <v>0.25</v>
      </c>
      <c r="AC45" s="147">
        <f t="shared" si="65"/>
        <v>273.76022320411568</v>
      </c>
      <c r="AD45" s="116">
        <v>0.25</v>
      </c>
      <c r="AE45" s="147">
        <f t="shared" si="66"/>
        <v>273.76022320411568</v>
      </c>
      <c r="AF45" s="122">
        <f t="shared" si="57"/>
        <v>0.25</v>
      </c>
      <c r="AG45" s="147">
        <f t="shared" si="60"/>
        <v>273.76022320411568</v>
      </c>
      <c r="AH45" s="123">
        <f t="shared" si="61"/>
        <v>1</v>
      </c>
      <c r="AI45" s="112">
        <f t="shared" si="61"/>
        <v>1095.0408928164627</v>
      </c>
      <c r="AJ45" s="148">
        <f t="shared" si="62"/>
        <v>547.52044640823135</v>
      </c>
      <c r="AK45" s="147">
        <f t="shared" si="63"/>
        <v>547.52044640823135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7"/>
        <v>225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225</v>
      </c>
      <c r="J50" s="38">
        <f t="shared" ref="J50:J64" si="70">J104*I$83</f>
        <v>225</v>
      </c>
      <c r="K50" s="40">
        <f t="shared" ref="K50:K64" si="71">(B50/B$65)</f>
        <v>5.347212319977185E-3</v>
      </c>
      <c r="L50" s="22">
        <f t="shared" ref="L50:L64" si="72">(K50*H50)</f>
        <v>5.347212319977185E-3</v>
      </c>
      <c r="M50" s="24">
        <f t="shared" ref="M50:M64" si="73">J50/B$65</f>
        <v>5.347212319977185E-3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7"/>
        <v>3150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3150</v>
      </c>
      <c r="J54" s="38">
        <f t="shared" si="70"/>
        <v>3150</v>
      </c>
      <c r="K54" s="40">
        <f t="shared" si="71"/>
        <v>7.4860972479680599E-2</v>
      </c>
      <c r="L54" s="22">
        <f t="shared" si="72"/>
        <v>7.4860972479680599E-2</v>
      </c>
      <c r="M54" s="24">
        <f t="shared" si="73"/>
        <v>7.4860972479680599E-2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7"/>
        <v>3168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3168</v>
      </c>
      <c r="J58" s="38">
        <f t="shared" si="70"/>
        <v>2589.8184085929079</v>
      </c>
      <c r="K58" s="40">
        <f t="shared" si="71"/>
        <v>6.274062455439898E-2</v>
      </c>
      <c r="L58" s="22">
        <f t="shared" si="72"/>
        <v>6.274062455439898E-2</v>
      </c>
      <c r="M58" s="24">
        <f t="shared" si="73"/>
        <v>6.1548039559696469E-2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647.45460214822697</v>
      </c>
      <c r="AB58" s="116">
        <v>0.25</v>
      </c>
      <c r="AC58" s="147">
        <f t="shared" si="65"/>
        <v>647.45460214822697</v>
      </c>
      <c r="AD58" s="116">
        <v>0.25</v>
      </c>
      <c r="AE58" s="147">
        <f t="shared" si="66"/>
        <v>647.45460214822697</v>
      </c>
      <c r="AF58" s="122">
        <f t="shared" si="57"/>
        <v>0.25</v>
      </c>
      <c r="AG58" s="147">
        <f t="shared" si="60"/>
        <v>647.45460214822697</v>
      </c>
      <c r="AH58" s="123">
        <f t="shared" si="61"/>
        <v>1</v>
      </c>
      <c r="AI58" s="112">
        <f t="shared" si="61"/>
        <v>2589.8184085929079</v>
      </c>
      <c r="AJ58" s="148">
        <f t="shared" si="62"/>
        <v>1294.9092042964539</v>
      </c>
      <c r="AK58" s="147">
        <f t="shared" si="63"/>
        <v>1294.9092042964539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7"/>
        <v>24840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24840</v>
      </c>
      <c r="J60" s="38">
        <f t="shared" si="70"/>
        <v>24840</v>
      </c>
      <c r="K60" s="40">
        <f t="shared" si="71"/>
        <v>0.59033224012548124</v>
      </c>
      <c r="L60" s="22">
        <f t="shared" si="72"/>
        <v>0.59033224012548124</v>
      </c>
      <c r="M60" s="24">
        <f t="shared" si="73"/>
        <v>0.59033224012548124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6210</v>
      </c>
      <c r="AB60" s="116">
        <v>0.25</v>
      </c>
      <c r="AC60" s="147">
        <f t="shared" si="65"/>
        <v>6210</v>
      </c>
      <c r="AD60" s="116">
        <v>0.25</v>
      </c>
      <c r="AE60" s="147">
        <f t="shared" si="66"/>
        <v>6210</v>
      </c>
      <c r="AF60" s="122">
        <f t="shared" si="57"/>
        <v>0.25</v>
      </c>
      <c r="AG60" s="147">
        <f t="shared" si="60"/>
        <v>6210</v>
      </c>
      <c r="AH60" s="123">
        <f t="shared" si="74"/>
        <v>1</v>
      </c>
      <c r="AI60" s="112">
        <f t="shared" si="74"/>
        <v>24840</v>
      </c>
      <c r="AJ60" s="148">
        <f t="shared" si="62"/>
        <v>12420</v>
      </c>
      <c r="AK60" s="147">
        <f t="shared" si="63"/>
        <v>12420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7"/>
        <v>6000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6000</v>
      </c>
      <c r="J61" s="38">
        <f t="shared" si="70"/>
        <v>5999.9999999999991</v>
      </c>
      <c r="K61" s="40">
        <f t="shared" si="71"/>
        <v>0.14259232853272494</v>
      </c>
      <c r="L61" s="22">
        <f t="shared" si="72"/>
        <v>0.14259232853272494</v>
      </c>
      <c r="M61" s="24">
        <f t="shared" si="73"/>
        <v>0.14259232853272491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1499.9999999999998</v>
      </c>
      <c r="AB61" s="116">
        <v>0.25</v>
      </c>
      <c r="AC61" s="147">
        <f t="shared" si="65"/>
        <v>1499.9999999999998</v>
      </c>
      <c r="AD61" s="116">
        <v>0.25</v>
      </c>
      <c r="AE61" s="147">
        <f t="shared" si="66"/>
        <v>1499.9999999999998</v>
      </c>
      <c r="AF61" s="122">
        <f t="shared" si="57"/>
        <v>0.25</v>
      </c>
      <c r="AG61" s="147">
        <f t="shared" si="60"/>
        <v>1499.9999999999998</v>
      </c>
      <c r="AH61" s="123">
        <f t="shared" si="74"/>
        <v>1</v>
      </c>
      <c r="AI61" s="112">
        <f t="shared" si="74"/>
        <v>5999.9999999999991</v>
      </c>
      <c r="AJ61" s="148">
        <f t="shared" si="62"/>
        <v>2999.9999999999995</v>
      </c>
      <c r="AK61" s="147">
        <f t="shared" si="63"/>
        <v>2999.9999999999995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41606</v>
      </c>
      <c r="J65" s="39">
        <f>SUM(J37:J64)</f>
        <v>42122.859301409371</v>
      </c>
      <c r="K65" s="40">
        <f>SUM(K37:K64)</f>
        <v>1</v>
      </c>
      <c r="L65" s="22">
        <f>SUM(L37:L64)</f>
        <v>1</v>
      </c>
      <c r="M65" s="24">
        <f>SUM(M37:M64)</f>
        <v>1.0010660987073856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8685.9377543558967</v>
      </c>
      <c r="AB65" s="137"/>
      <c r="AC65" s="153">
        <f>SUM(AC37:AC64)</f>
        <v>8685.1504091327806</v>
      </c>
      <c r="AD65" s="137"/>
      <c r="AE65" s="153">
        <f>SUM(AE37:AE64)</f>
        <v>8645.5563125683511</v>
      </c>
      <c r="AF65" s="137"/>
      <c r="AG65" s="153">
        <f>SUM(AG37:AG64)</f>
        <v>12731.214825352343</v>
      </c>
      <c r="AH65" s="137"/>
      <c r="AI65" s="153">
        <f>SUM(AI37:AI64)</f>
        <v>38747.859301409371</v>
      </c>
      <c r="AJ65" s="153">
        <f>SUM(AJ37:AJ64)</f>
        <v>17371.088163488675</v>
      </c>
      <c r="AK65" s="153">
        <f>SUM(AK37:AK64)</f>
        <v>21376.771137920696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11559.292785298279</v>
      </c>
      <c r="J70" s="51">
        <f t="shared" ref="J70:J77" si="75">J124*I$83</f>
        <v>11559.292785298279</v>
      </c>
      <c r="K70" s="40">
        <f>B70/B$76</f>
        <v>0.2747110790745349</v>
      </c>
      <c r="L70" s="22">
        <f t="shared" ref="L70:L75" si="76">(L124*G$37*F$9/F$7)/B$130</f>
        <v>0.2747110790745349</v>
      </c>
      <c r="M70" s="24">
        <f>J70/B$76</f>
        <v>0.2747110790745349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2889.8231963245698</v>
      </c>
      <c r="AB70" s="116">
        <v>0.25</v>
      </c>
      <c r="AC70" s="147">
        <f>$J70*AB70</f>
        <v>2889.8231963245698</v>
      </c>
      <c r="AD70" s="116">
        <v>0.25</v>
      </c>
      <c r="AE70" s="147">
        <f>$J70*AD70</f>
        <v>2889.8231963245698</v>
      </c>
      <c r="AF70" s="122">
        <f>1-SUM(Z70,AB70,AD70)</f>
        <v>0.25</v>
      </c>
      <c r="AG70" s="147">
        <f>$J70*AF70</f>
        <v>2889.8231963245698</v>
      </c>
      <c r="AH70" s="155">
        <f>SUM(Z70,AB70,AD70,AF70)</f>
        <v>1</v>
      </c>
      <c r="AI70" s="147">
        <f>SUM(AA70,AC70,AE70,AG70)</f>
        <v>11559.292785298279</v>
      </c>
      <c r="AJ70" s="148">
        <f>(AA70+AC70)</f>
        <v>5779.6463926491397</v>
      </c>
      <c r="AK70" s="147">
        <f>(AE70+AG70)</f>
        <v>5779.6463926491397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13978.66666666667</v>
      </c>
      <c r="J71" s="51">
        <f t="shared" si="75"/>
        <v>13978.66666666667</v>
      </c>
      <c r="K71" s="40">
        <f t="shared" ref="K71:K72" si="78">B71/B$76</f>
        <v>0.33220843829713076</v>
      </c>
      <c r="L71" s="22">
        <f t="shared" si="76"/>
        <v>0.33220843829713081</v>
      </c>
      <c r="M71" s="24">
        <f t="shared" ref="M71:M72" si="79">J71/B$76</f>
        <v>0.33220843829713081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14443.626097420052</v>
      </c>
      <c r="K72" s="40">
        <f t="shared" si="78"/>
        <v>0.65934692713532017</v>
      </c>
      <c r="L72" s="22">
        <f t="shared" si="76"/>
        <v>0.25381530842803951</v>
      </c>
      <c r="M72" s="24">
        <f t="shared" si="79"/>
        <v>0.34325837961452665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3.3746851086078236E-2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127.8</v>
      </c>
      <c r="AB73" s="116">
        <v>0.09</v>
      </c>
      <c r="AC73" s="147">
        <f>$H$73*$B$73*AB73</f>
        <v>127.8</v>
      </c>
      <c r="AD73" s="116">
        <v>0.23</v>
      </c>
      <c r="AE73" s="147">
        <f>$H$73*$B$73*AD73</f>
        <v>326.60000000000002</v>
      </c>
      <c r="AF73" s="122">
        <f>1-SUM(Z73,AB73,AD73)</f>
        <v>0.59</v>
      </c>
      <c r="AG73" s="147">
        <f>$H$73*$B$73*AF73</f>
        <v>837.8</v>
      </c>
      <c r="AH73" s="155">
        <f>SUM(Z73,AB73,AD73,AF73)</f>
        <v>1</v>
      </c>
      <c r="AI73" s="147">
        <f>SUM(AA73,AC73,AE73,AG73)</f>
        <v>1420</v>
      </c>
      <c r="AJ73" s="148">
        <f>(AA73+AC73)</f>
        <v>255.6</v>
      </c>
      <c r="AK73" s="147">
        <f>(AE73+AG73)</f>
        <v>1164.4000000000001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30046.707214701721</v>
      </c>
      <c r="J74" s="51">
        <f t="shared" si="75"/>
        <v>2141.2737520243682</v>
      </c>
      <c r="K74" s="40">
        <f>B74/B$76</f>
        <v>0.13926517420029469</v>
      </c>
      <c r="L74" s="22">
        <f t="shared" si="76"/>
        <v>0.13926517420029472</v>
      </c>
      <c r="M74" s="24">
        <f>J74/B$76</f>
        <v>5.0888201721193217E-2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2.874831675693562E-13</v>
      </c>
      <c r="AB74" s="156"/>
      <c r="AC74" s="147">
        <f>AC30*$I$83/4</f>
        <v>2.874831675693562E-13</v>
      </c>
      <c r="AD74" s="156"/>
      <c r="AE74" s="147">
        <f>AE30*$I$83/4</f>
        <v>1013.9871096540104</v>
      </c>
      <c r="AF74" s="156"/>
      <c r="AG74" s="147">
        <f>AG30*$I$83/4</f>
        <v>1127.2866423703565</v>
      </c>
      <c r="AH74" s="155"/>
      <c r="AI74" s="147">
        <f>SUM(AA74,AC74,AE74,AG74)</f>
        <v>2141.2737520243672</v>
      </c>
      <c r="AJ74" s="148">
        <f>(AA74+AC74)</f>
        <v>5.749663351387124E-13</v>
      </c>
      <c r="AK74" s="147">
        <f>(AE74+AG74)</f>
        <v>2141.2737520243668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14510.219544688745</v>
      </c>
      <c r="AB75" s="158"/>
      <c r="AC75" s="149">
        <f>AA75+AC65-SUM(AC70,AC74)</f>
        <v>20305.546757496955</v>
      </c>
      <c r="AD75" s="158"/>
      <c r="AE75" s="149">
        <f>AC75+AE65-SUM(AE70,AE74)</f>
        <v>25047.292764086727</v>
      </c>
      <c r="AF75" s="158"/>
      <c r="AG75" s="149">
        <f>IF(SUM(AG6:AG29)+((AG65-AG70-$J$75)*4/I$83)&lt;1,0,AG65-AG70-$J$75-(1-SUM(AG6:AG29))*I$83/4)</f>
        <v>8714.1049866574176</v>
      </c>
      <c r="AH75" s="134"/>
      <c r="AI75" s="149">
        <f>AI76-SUM(AI70,AI74)</f>
        <v>25047.292764086724</v>
      </c>
      <c r="AJ75" s="151">
        <f>AJ76-SUM(AJ70,AJ74)</f>
        <v>11591.441770839534</v>
      </c>
      <c r="AK75" s="149">
        <f>AJ75+AK76-SUM(AK70,AK74)</f>
        <v>25047.292764086724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41606</v>
      </c>
      <c r="J76" s="51">
        <f t="shared" si="75"/>
        <v>42122.859301409364</v>
      </c>
      <c r="K76" s="40">
        <f>SUM(K70:K75)</f>
        <v>1.4392784697933587</v>
      </c>
      <c r="L76" s="22">
        <f>SUM(L70:L75)</f>
        <v>0.99999999999999989</v>
      </c>
      <c r="M76" s="24">
        <f>SUM(M70:M75)</f>
        <v>1.0010660987073856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8685.9377543558967</v>
      </c>
      <c r="AB76" s="137"/>
      <c r="AC76" s="153">
        <f>AC65</f>
        <v>8685.1504091327806</v>
      </c>
      <c r="AD76" s="137"/>
      <c r="AE76" s="153">
        <f>AE65</f>
        <v>8645.5563125683511</v>
      </c>
      <c r="AF76" s="137"/>
      <c r="AG76" s="153">
        <f>AG65</f>
        <v>12731.214825352343</v>
      </c>
      <c r="AH76" s="137"/>
      <c r="AI76" s="153">
        <f>SUM(AA76,AC76,AE76,AG76)</f>
        <v>38747.859301409371</v>
      </c>
      <c r="AJ76" s="154">
        <f>SUM(AA76,AC76)</f>
        <v>17371.088163488675</v>
      </c>
      <c r="AK76" s="154">
        <f>SUM(AE76,AG76)</f>
        <v>21376.771137920696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13978.666666666673</v>
      </c>
      <c r="J77" s="100">
        <f t="shared" si="75"/>
        <v>0</v>
      </c>
      <c r="K77" s="40"/>
      <c r="L77" s="22">
        <f>-(L131*G$37*F$9/F$7)/B$130</f>
        <v>-7.8393129869091402E-2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8714.1049866574176</v>
      </c>
      <c r="AB78" s="112"/>
      <c r="AC78" s="112">
        <f>IF(AA75&lt;0,0,AA75)</f>
        <v>14510.219544688745</v>
      </c>
      <c r="AD78" s="112"/>
      <c r="AE78" s="112">
        <f>AC75</f>
        <v>20305.546757496955</v>
      </c>
      <c r="AF78" s="112"/>
      <c r="AG78" s="112">
        <f>AE75</f>
        <v>25047.292764086727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14510.219544688745</v>
      </c>
      <c r="AB79" s="112"/>
      <c r="AC79" s="112">
        <f>AA79-AA74+AC65-AC70</f>
        <v>20305.546757496955</v>
      </c>
      <c r="AD79" s="112"/>
      <c r="AE79" s="112">
        <f>AC79-AC74+AE65-AE70</f>
        <v>26061.279873740736</v>
      </c>
      <c r="AF79" s="112"/>
      <c r="AG79" s="112">
        <f>AE79-AE74+AG65-AG70</f>
        <v>34888.684393114498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10357.67269072514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2589.4181726812849</v>
      </c>
      <c r="AB83" s="112"/>
      <c r="AC83" s="165">
        <f>$I$83*AB82/4</f>
        <v>2589.4181726812849</v>
      </c>
      <c r="AD83" s="112"/>
      <c r="AE83" s="165">
        <f>$I$83*AD82/4</f>
        <v>2589.4181726812849</v>
      </c>
      <c r="AF83" s="112"/>
      <c r="AG83" s="165">
        <f>$I$83*AF82/4</f>
        <v>2589.4181726812849</v>
      </c>
      <c r="AH83" s="165">
        <f>SUM(AA83,AC83,AE83,AG83)</f>
        <v>10357.67269072514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19590.2512972318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0.33791374805018726</v>
      </c>
      <c r="C91" s="60">
        <f t="shared" si="81"/>
        <v>0</v>
      </c>
      <c r="D91" s="24">
        <f>SUM(B91,C91)</f>
        <v>0.33791374805018726</v>
      </c>
      <c r="H91" s="24">
        <f>(E37*F37/G37*F$7/F$9)</f>
        <v>1</v>
      </c>
      <c r="I91" s="22">
        <f t="shared" ref="I91" si="82">(D91*H91)</f>
        <v>0.33791374805018726</v>
      </c>
      <c r="J91" s="24">
        <f>IF(I$32&lt;=1+I$131,I91,L91+J$33*(I91-L91))</f>
        <v>0.33791374805018726</v>
      </c>
      <c r="K91" s="22">
        <f t="shared" ref="K91" si="83">IF(B91="",0,B91)</f>
        <v>0.33791374805018726</v>
      </c>
      <c r="L91" s="22">
        <f t="shared" ref="L91" si="84">(K91*H91)</f>
        <v>0.33791374805018726</v>
      </c>
      <c r="M91" s="226">
        <f t="shared" si="80"/>
        <v>0.33791374805018726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5.7928071094317815E-2</v>
      </c>
      <c r="C92" s="60">
        <f t="shared" si="81"/>
        <v>0</v>
      </c>
      <c r="D92" s="24">
        <f t="shared" ref="D92:D118" si="86">SUM(B92,C92)</f>
        <v>5.7928071094317815E-2</v>
      </c>
      <c r="H92" s="24">
        <f t="shared" ref="H92:H118" si="87">(E38*F38/G38*F$7/F$9)</f>
        <v>1</v>
      </c>
      <c r="I92" s="22">
        <f t="shared" ref="I92:I118" si="88">(D92*H92)</f>
        <v>5.7928071094317815E-2</v>
      </c>
      <c r="J92" s="24">
        <f t="shared" ref="J92:J118" si="89">IF(I$32&lt;=1+I$131,I92,L92+J$33*(I92-L92))</f>
        <v>5.7928071094317815E-2</v>
      </c>
      <c r="K92" s="22">
        <f t="shared" ref="K92:K118" si="90">IF(B92="",0,B92)</f>
        <v>5.7928071094317815E-2</v>
      </c>
      <c r="L92" s="22">
        <f t="shared" ref="L92:L118" si="91">(K92*H92)</f>
        <v>5.7928071094317815E-2</v>
      </c>
      <c r="M92" s="226">
        <f t="shared" ref="M92:M118" si="92">(J92)</f>
        <v>5.7928071094317815E-2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1.1875254574335152E-2</v>
      </c>
      <c r="C93" s="60">
        <f t="shared" si="81"/>
        <v>0</v>
      </c>
      <c r="D93" s="24">
        <f t="shared" si="86"/>
        <v>1.1875254574335152E-2</v>
      </c>
      <c r="H93" s="24">
        <f t="shared" si="87"/>
        <v>1</v>
      </c>
      <c r="I93" s="22">
        <f t="shared" si="88"/>
        <v>1.1875254574335152E-2</v>
      </c>
      <c r="J93" s="24">
        <f t="shared" si="89"/>
        <v>1.1875254574335152E-2</v>
      </c>
      <c r="K93" s="22">
        <f t="shared" si="90"/>
        <v>1.1875254574335152E-2</v>
      </c>
      <c r="L93" s="22">
        <f t="shared" si="91"/>
        <v>1.1875254574335152E-2</v>
      </c>
      <c r="M93" s="226">
        <f t="shared" si="92"/>
        <v>1.1875254574335152E-2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Sorghum: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no. local meas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Groundnuts (dry): no. local meas</v>
      </c>
      <c r="B99" s="60">
        <f t="shared" si="81"/>
        <v>9.6546785157196363E-2</v>
      </c>
      <c r="C99" s="60">
        <f t="shared" si="81"/>
        <v>-9.6546785157196363E-2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0.10572267781709552</v>
      </c>
      <c r="K99" s="22">
        <f t="shared" si="90"/>
        <v>9.6546785157196363E-2</v>
      </c>
      <c r="L99" s="22">
        <f t="shared" si="91"/>
        <v>9.6546785157196363E-2</v>
      </c>
      <c r="M99" s="226">
        <f t="shared" si="92"/>
        <v>0.10572267781709552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type (green vegetables)Cabbage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crop: pumpkin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cashcrop: kg produced (Tomato)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kg produced (Onions)</v>
      </c>
      <c r="B104" s="60">
        <f t="shared" si="81"/>
        <v>2.1723026660369182E-2</v>
      </c>
      <c r="C104" s="60">
        <f t="shared" si="81"/>
        <v>0</v>
      </c>
      <c r="D104" s="24">
        <f t="shared" si="86"/>
        <v>2.1723026660369182E-2</v>
      </c>
      <c r="H104" s="24">
        <f t="shared" si="87"/>
        <v>1</v>
      </c>
      <c r="I104" s="22">
        <f t="shared" si="88"/>
        <v>2.1723026660369182E-2</v>
      </c>
      <c r="J104" s="24">
        <f t="shared" si="89"/>
        <v>2.1723026660369182E-2</v>
      </c>
      <c r="K104" s="22">
        <f t="shared" si="90"/>
        <v>2.1723026660369182E-2</v>
      </c>
      <c r="L104" s="22">
        <f t="shared" si="91"/>
        <v>2.1723026660369182E-2</v>
      </c>
      <c r="M104" s="226">
        <f t="shared" si="92"/>
        <v>2.1723026660369182E-2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cashcrop: kg produced (Amadumbe)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Sugercane: MT sold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cash income -- see Data2</v>
      </c>
      <c r="B108" s="60">
        <f t="shared" si="81"/>
        <v>0.30412237324516855</v>
      </c>
      <c r="C108" s="60">
        <f t="shared" si="81"/>
        <v>0</v>
      </c>
      <c r="D108" s="24">
        <f t="shared" si="86"/>
        <v>0.30412237324516855</v>
      </c>
      <c r="H108" s="24">
        <f t="shared" si="87"/>
        <v>1</v>
      </c>
      <c r="I108" s="22">
        <f t="shared" si="88"/>
        <v>0.30412237324516855</v>
      </c>
      <c r="J108" s="24">
        <f t="shared" si="89"/>
        <v>0.30412237324516855</v>
      </c>
      <c r="K108" s="22">
        <f t="shared" si="90"/>
        <v>0.30412237324516855</v>
      </c>
      <c r="L108" s="22">
        <f t="shared" si="91"/>
        <v>0.30412237324516855</v>
      </c>
      <c r="M108" s="226">
        <f t="shared" si="92"/>
        <v>0.30412237324516855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cash income -- see Data2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work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Formal Employment (conservancies, etc.)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Self-employment -- see Data2</v>
      </c>
      <c r="B112" s="60">
        <f t="shared" si="81"/>
        <v>0.25488351281499838</v>
      </c>
      <c r="C112" s="60">
        <f t="shared" si="81"/>
        <v>5.097670256299968E-2</v>
      </c>
      <c r="D112" s="24">
        <f t="shared" si="86"/>
        <v>0.30586021537799807</v>
      </c>
      <c r="H112" s="24">
        <f t="shared" si="87"/>
        <v>1</v>
      </c>
      <c r="I112" s="22">
        <f t="shared" si="88"/>
        <v>0.30586021537799807</v>
      </c>
      <c r="J112" s="24">
        <f t="shared" si="89"/>
        <v>0.25003864149057164</v>
      </c>
      <c r="K112" s="22">
        <f t="shared" si="90"/>
        <v>0.25488351281499838</v>
      </c>
      <c r="L112" s="22">
        <f t="shared" si="91"/>
        <v>0.25488351281499838</v>
      </c>
      <c r="M112" s="226">
        <f t="shared" si="92"/>
        <v>0.25003864149057164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Small business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Social development -- see Data2</v>
      </c>
      <c r="B114" s="60">
        <f t="shared" si="81"/>
        <v>2.3982221433047575</v>
      </c>
      <c r="C114" s="60">
        <f t="shared" si="81"/>
        <v>0</v>
      </c>
      <c r="D114" s="24">
        <f t="shared" si="86"/>
        <v>2.3982221433047575</v>
      </c>
      <c r="H114" s="24">
        <f t="shared" si="87"/>
        <v>1</v>
      </c>
      <c r="I114" s="22">
        <f t="shared" si="88"/>
        <v>2.3982221433047575</v>
      </c>
      <c r="J114" s="24">
        <f t="shared" si="89"/>
        <v>2.3982221433047575</v>
      </c>
      <c r="K114" s="22">
        <f t="shared" si="90"/>
        <v>2.3982221433047575</v>
      </c>
      <c r="L114" s="22">
        <f t="shared" si="91"/>
        <v>2.3982221433047575</v>
      </c>
      <c r="M114" s="226">
        <f t="shared" si="92"/>
        <v>2.3982221433047575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0.57928071094317812</v>
      </c>
      <c r="C115" s="60">
        <f t="shared" si="81"/>
        <v>0</v>
      </c>
      <c r="D115" s="24">
        <f t="shared" si="86"/>
        <v>0.57928071094317812</v>
      </c>
      <c r="H115" s="24">
        <f t="shared" si="87"/>
        <v>1</v>
      </c>
      <c r="I115" s="22">
        <f t="shared" si="88"/>
        <v>0.57928071094317812</v>
      </c>
      <c r="J115" s="24">
        <f t="shared" si="89"/>
        <v>0.57928071094317812</v>
      </c>
      <c r="K115" s="22">
        <f t="shared" si="90"/>
        <v>0.57928071094317812</v>
      </c>
      <c r="L115" s="22">
        <f t="shared" si="91"/>
        <v>0.57928071094317812</v>
      </c>
      <c r="M115" s="226">
        <f t="shared" si="92"/>
        <v>0.57928071094317812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4.0169255432503119</v>
      </c>
      <c r="J119" s="24">
        <f>SUM(J91:J118)</f>
        <v>4.0668266471799805</v>
      </c>
      <c r="K119" s="22">
        <f>SUM(K91:K118)</f>
        <v>4.062495625844508</v>
      </c>
      <c r="L119" s="22">
        <f>SUM(L91:L118)</f>
        <v>4.062495625844508</v>
      </c>
      <c r="M119" s="57">
        <f t="shared" si="80"/>
        <v>4.0668266471799805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1.1160125571113229</v>
      </c>
      <c r="J124" s="236">
        <f>IF(SUMPRODUCT($B$124:$B124,$H$124:$H124)&lt;J$119,($B124*$H124),J$119)</f>
        <v>1.1160125571113229</v>
      </c>
      <c r="K124" s="29">
        <f>(B124)</f>
        <v>1.1160125571113229</v>
      </c>
      <c r="L124" s="29">
        <f>IF(SUMPRODUCT($B$124:$B124,$H$124:$H124)&lt;L$119,($B124*$H124),L$119)</f>
        <v>1.1160125571113229</v>
      </c>
      <c r="M124" s="239">
        <f t="shared" si="93"/>
        <v>1.1160125571113229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1.3495953274507291</v>
      </c>
      <c r="J125" s="236">
        <f>IF(SUMPRODUCT($B$124:$B125,$H$124:$H125)&lt;J$119,($B125*$H125),IF(SUMPRODUCT($B$124:$B124,$H$124:$H124)&lt;J$119,J$119-SUMPRODUCT($B$124:$B124,$H$124:$H124),0))</f>
        <v>1.3495953274507291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1.3495953274507291</v>
      </c>
      <c r="M125" s="239">
        <f t="shared" si="93"/>
        <v>1.3495953274507291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1.3944856657184883</v>
      </c>
      <c r="K126" s="29">
        <f t="shared" ref="K126:K127" si="94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1.0311235802612853</v>
      </c>
      <c r="M126" s="239">
        <f t="shared" si="93"/>
        <v>1.3944856657184883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2.9009129861389891</v>
      </c>
      <c r="J128" s="227">
        <f>(J30)</f>
        <v>0.20673309689944042</v>
      </c>
      <c r="K128" s="29">
        <f>(B128)</f>
        <v>0.56576416102117066</v>
      </c>
      <c r="L128" s="29">
        <f>IF(L124=L119,0,(L119-L124)/(B119-B124)*K128)</f>
        <v>0.56576416102117066</v>
      </c>
      <c r="M128" s="239">
        <f t="shared" si="93"/>
        <v>0.20673309689944042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4.0169255432503119</v>
      </c>
      <c r="J130" s="227">
        <f>(J119)</f>
        <v>4.0668266471799805</v>
      </c>
      <c r="K130" s="29">
        <f>(B130)</f>
        <v>4.062495625844508</v>
      </c>
      <c r="L130" s="29">
        <f>(L119)</f>
        <v>4.062495625844508</v>
      </c>
      <c r="M130" s="239">
        <f t="shared" si="93"/>
        <v>4.0668266471799805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1.3495953274507295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0.31847174718944427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8.4614922611634932E-2</v>
      </c>
      <c r="J6" s="24">
        <f t="shared" ref="J6:J13" si="3">IF(I$32&lt;=1+I$131,I6,B6*H6+J$33*(I6-B6*H6))</f>
        <v>8.4614922611634932E-2</v>
      </c>
      <c r="K6" s="22">
        <f t="shared" ref="K6:K31" si="4">B6</f>
        <v>8.4614922611634932E-2</v>
      </c>
      <c r="L6" s="22">
        <f t="shared" ref="L6:L29" si="5">IF(K6="","",K6*H6)</f>
        <v>8.4614922611634932E-2</v>
      </c>
      <c r="M6" s="223">
        <f t="shared" ref="M6:M31" si="6">J6</f>
        <v>8.4614922611634932E-2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0.33845969044653973</v>
      </c>
      <c r="Z6" s="156">
        <f>Poor!Z6</f>
        <v>0.17</v>
      </c>
      <c r="AA6" s="121">
        <f>$M6*Z6*4</f>
        <v>5.7538147375911758E-2</v>
      </c>
      <c r="AB6" s="156">
        <f>Poor!AB6</f>
        <v>0.17</v>
      </c>
      <c r="AC6" s="121">
        <f t="shared" ref="AC6:AC29" si="7">$M6*AB6*4</f>
        <v>5.7538147375911758E-2</v>
      </c>
      <c r="AD6" s="156">
        <f>Poor!AD6</f>
        <v>0.33</v>
      </c>
      <c r="AE6" s="121">
        <f t="shared" ref="AE6:AE29" si="8">$M6*AD6*4</f>
        <v>0.11169169784735812</v>
      </c>
      <c r="AF6" s="122">
        <f>1-SUM(Z6,AB6,AD6)</f>
        <v>0.32999999999999996</v>
      </c>
      <c r="AG6" s="121">
        <f>$M6*AF6*4</f>
        <v>0.11169169784735809</v>
      </c>
      <c r="AH6" s="123">
        <f>SUM(Z6,AB6,AD6,AF6)</f>
        <v>1</v>
      </c>
      <c r="AI6" s="183">
        <f>SUM(AA6,AC6,AE6,AG6)/4</f>
        <v>8.4614922611634932E-2</v>
      </c>
      <c r="AJ6" s="120">
        <f>(AA6+AC6)/2</f>
        <v>5.7538147375911758E-2</v>
      </c>
      <c r="AK6" s="119">
        <f>(AE6+AG6)/2</f>
        <v>0.11169169784735811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8.589061110122756E-2</v>
      </c>
      <c r="J7" s="24">
        <f t="shared" si="3"/>
        <v>8.589061110122756E-2</v>
      </c>
      <c r="K7" s="22">
        <f t="shared" si="4"/>
        <v>8.589061110122756E-2</v>
      </c>
      <c r="L7" s="22">
        <f t="shared" si="5"/>
        <v>8.589061110122756E-2</v>
      </c>
      <c r="M7" s="223">
        <f t="shared" si="6"/>
        <v>8.589061110122756E-2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3205.273460169416</v>
      </c>
      <c r="S7" s="221">
        <f>IF($B$81=0,0,(SUMIF($N$6:$N$28,$U7,L$6:L$28)+SUMIF($N$91:$N$118,$U7,L$91:L$118))*$I$83*Poor!$B$81/$B$81)</f>
        <v>3205.273460169416</v>
      </c>
      <c r="T7" s="221">
        <f>IF($B$81=0,0,(SUMIF($N$6:$N$28,$U7,M$6:M$28)+SUMIF($N$91:$N$118,$U7,M$91:M$118))*$I$83*Poor!$B$81/$B$81)</f>
        <v>3000.1625765561844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0.34356244440491024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0.34356244440491024</v>
      </c>
      <c r="AH7" s="123">
        <f t="shared" ref="AH7:AH30" si="12">SUM(Z7,AB7,AD7,AF7)</f>
        <v>1</v>
      </c>
      <c r="AI7" s="183">
        <f t="shared" ref="AI7:AI30" si="13">SUM(AA7,AC7,AE7,AG7)/4</f>
        <v>8.589061110122756E-2</v>
      </c>
      <c r="AJ7" s="120">
        <f t="shared" ref="AJ7:AJ31" si="14">(AA7+AC7)/2</f>
        <v>0</v>
      </c>
      <c r="AK7" s="119">
        <f t="shared" ref="AK7:AK31" si="15">(AE7+AG7)/2</f>
        <v>0.17178122220245512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7074.2857142857156</v>
      </c>
      <c r="S8" s="221">
        <f>IF($B$81=0,0,(SUMIF($N$6:$N$28,$U8,L$6:L$28)+SUMIF($N$91:$N$118,$U8,L$91:L$118))*$I$83*Poor!$B$81/$B$81)</f>
        <v>7074.2857142857156</v>
      </c>
      <c r="T8" s="221">
        <f>IF($B$81=0,0,(SUMIF($N$6:$N$28,$U8,M$6:M$28)+SUMIF($N$91:$N$118,$U8,M$91:M$118))*$I$83*Poor!$B$81/$B$81)</f>
        <v>7284.3743739137299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0.44869176058206478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4.7860454462086907E-2</v>
      </c>
      <c r="AB8" s="125">
        <f>IF($Y8=0,0,AC8/$Y8)</f>
        <v>0.49815091924571919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5.313609805287671E-2</v>
      </c>
      <c r="AD8" s="125">
        <f>IF($Y8=0,0,AE8/$Y8)</f>
        <v>5.3157320172216034E-2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5.6701141517030429E-3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5.0498276257481808E-2</v>
      </c>
      <c r="AK8" s="119">
        <f t="shared" si="15"/>
        <v>2.8350570758515214E-3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0.28727920743639918</v>
      </c>
      <c r="J9" s="24">
        <f t="shared" si="3"/>
        <v>0.14692446812197932</v>
      </c>
      <c r="K9" s="22">
        <f t="shared" si="4"/>
        <v>0.15208899217221136</v>
      </c>
      <c r="L9" s="22">
        <f t="shared" si="5"/>
        <v>0.15208899217221136</v>
      </c>
      <c r="M9" s="223">
        <f t="shared" si="6"/>
        <v>0.14692446812197932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1766.0405101552308</v>
      </c>
      <c r="S9" s="221">
        <f>IF($B$81=0,0,(SUMIF($N$6:$N$28,$U9,L$6:L$28)+SUMIF($N$91:$N$118,$U9,L$91:L$118))*$I$83*Poor!$B$81/$B$81)</f>
        <v>1766.0405101552308</v>
      </c>
      <c r="T9" s="221">
        <f>IF($B$81=0,0,(SUMIF($N$6:$N$28,$U9,M$6:M$28)+SUMIF($N$91:$N$118,$U9,M$91:M$118))*$I$83*Poor!$B$81/$B$81)</f>
        <v>1766.0405101552308</v>
      </c>
      <c r="U9" s="222">
        <v>3</v>
      </c>
      <c r="V9" s="56"/>
      <c r="W9" s="115"/>
      <c r="X9" s="118">
        <f>Poor!X9</f>
        <v>1</v>
      </c>
      <c r="Y9" s="183">
        <f t="shared" si="9"/>
        <v>0.58769787248791727</v>
      </c>
      <c r="Z9" s="125">
        <f>IF($Y9=0,0,AA9/$Y9)</f>
        <v>0.44869176058206484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0.26369519309693745</v>
      </c>
      <c r="AB9" s="125">
        <f>IF($Y9=0,0,AC9/$Y9)</f>
        <v>0.49815091924571919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0.29276223541860946</v>
      </c>
      <c r="AD9" s="125">
        <f>IF($Y9=0,0,AE9/$Y9)</f>
        <v>5.3157320172215944E-2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3.1240443972370358E-2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0.14692446812197932</v>
      </c>
      <c r="AJ9" s="120">
        <f t="shared" si="14"/>
        <v>0.27822871425777346</v>
      </c>
      <c r="AK9" s="119">
        <f t="shared" si="15"/>
        <v>1.5620221986185179E-2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1</v>
      </c>
      <c r="H10" s="24">
        <f t="shared" si="1"/>
        <v>1</v>
      </c>
      <c r="I10" s="22">
        <f t="shared" si="2"/>
        <v>9.9158112435509704E-2</v>
      </c>
      <c r="J10" s="24">
        <f t="shared" si="3"/>
        <v>3.0527351475979302E-2</v>
      </c>
      <c r="K10" s="22">
        <f t="shared" si="4"/>
        <v>3.3052704145169899E-2</v>
      </c>
      <c r="L10" s="22">
        <f t="shared" si="5"/>
        <v>3.3052704145169899E-2</v>
      </c>
      <c r="M10" s="223">
        <f t="shared" si="6"/>
        <v>3.0527351475979302E-2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0.12210940590391721</v>
      </c>
      <c r="Z10" s="125">
        <f>IF($Y10=0,0,AA10/$Y10)</f>
        <v>0.44869176058206484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5.4789484318658592E-2</v>
      </c>
      <c r="AB10" s="125">
        <f>IF($Y10=0,0,AC10/$Y10)</f>
        <v>0.49815091924571919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6.0828912799585008E-2</v>
      </c>
      <c r="AD10" s="125">
        <f>IF($Y10=0,0,AE10/$Y10)</f>
        <v>5.3157320172216048E-2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6.4910087856736159E-3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3.0527351475979302E-2</v>
      </c>
      <c r="AJ10" s="120">
        <f t="shared" si="14"/>
        <v>5.7809198559121797E-2</v>
      </c>
      <c r="AK10" s="119">
        <f t="shared" si="15"/>
        <v>3.245504392836808E-3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1</v>
      </c>
      <c r="H11" s="24">
        <f t="shared" si="1"/>
        <v>1</v>
      </c>
      <c r="I11" s="22">
        <f t="shared" si="2"/>
        <v>4.0400646148372181E-2</v>
      </c>
      <c r="J11" s="24">
        <f t="shared" si="3"/>
        <v>4.0400646148372181E-2</v>
      </c>
      <c r="K11" s="22">
        <f t="shared" si="4"/>
        <v>4.0400646148372181E-2</v>
      </c>
      <c r="L11" s="22">
        <f t="shared" si="5"/>
        <v>4.0400646148372181E-2</v>
      </c>
      <c r="M11" s="223">
        <f t="shared" si="6"/>
        <v>4.0400646148372181E-2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26568.000000000004</v>
      </c>
      <c r="S11" s="221">
        <f>IF($B$81=0,0,(SUMIF($N$6:$N$28,$U11,L$6:L$28)+SUMIF($N$91:$N$118,$U11,L$91:L$118))*$I$83*Poor!$B$81/$B$81)</f>
        <v>26568.000000000004</v>
      </c>
      <c r="T11" s="221">
        <f>IF($B$81=0,0,(SUMIF($N$6:$N$28,$U11,M$6:M$28)+SUMIF($N$91:$N$118,$U11,M$91:M$118))*$I$83*Poor!$B$81/$B$81)</f>
        <v>27153.034920826147</v>
      </c>
      <c r="U11" s="222">
        <v>5</v>
      </c>
      <c r="V11" s="56"/>
      <c r="W11" s="115"/>
      <c r="X11" s="118">
        <f>Poor!X11</f>
        <v>1</v>
      </c>
      <c r="Y11" s="183">
        <f t="shared" si="9"/>
        <v>0.16160258459348872</v>
      </c>
      <c r="Z11" s="125">
        <f>IF($Y11=0,0,AA11/$Y11)</f>
        <v>0.44869176058206484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7.2509748195864518E-2</v>
      </c>
      <c r="AB11" s="125">
        <f>IF($Y11=0,0,AC11/$Y11)</f>
        <v>0.49815091924571919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8.0502476067730505E-2</v>
      </c>
      <c r="AD11" s="125">
        <f>IF($Y11=0,0,AE11/$Y11)</f>
        <v>5.3157320172215999E-2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8.5903603298937009E-3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4.0400646148372174E-2</v>
      </c>
      <c r="AJ11" s="120">
        <f t="shared" si="14"/>
        <v>7.6506112131797505E-2</v>
      </c>
      <c r="AK11" s="119">
        <f t="shared" si="15"/>
        <v>4.2951801649468505E-3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1</v>
      </c>
      <c r="H12" s="24">
        <f t="shared" si="1"/>
        <v>1</v>
      </c>
      <c r="I12" s="22">
        <f t="shared" si="2"/>
        <v>7.2809055328233404E-4</v>
      </c>
      <c r="J12" s="24">
        <f t="shared" si="3"/>
        <v>7.2809055328233404E-4</v>
      </c>
      <c r="K12" s="22">
        <f t="shared" si="4"/>
        <v>7.2809055328233404E-4</v>
      </c>
      <c r="L12" s="22">
        <f t="shared" si="5"/>
        <v>7.2809055328233404E-4</v>
      </c>
      <c r="M12" s="223">
        <f t="shared" si="6"/>
        <v>7.2809055328233404E-4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2.9123622131293362E-3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1.9512826827966553E-3</v>
      </c>
      <c r="AF12" s="122">
        <f>1-SUM(Z12,AB12,AD12)</f>
        <v>0.32999999999999996</v>
      </c>
      <c r="AG12" s="121">
        <f>$M12*AF12*4</f>
        <v>9.6107953033268087E-4</v>
      </c>
      <c r="AH12" s="123">
        <f t="shared" si="12"/>
        <v>1</v>
      </c>
      <c r="AI12" s="183">
        <f t="shared" si="13"/>
        <v>7.2809055328233404E-4</v>
      </c>
      <c r="AJ12" s="120">
        <f t="shared" si="14"/>
        <v>0</v>
      </c>
      <c r="AK12" s="119">
        <f t="shared" si="15"/>
        <v>1.4561811065646681E-3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1</v>
      </c>
      <c r="H13" s="24">
        <f t="shared" si="1"/>
        <v>1</v>
      </c>
      <c r="I13" s="22">
        <f t="shared" si="2"/>
        <v>2.5557654331969399E-2</v>
      </c>
      <c r="J13" s="24">
        <f t="shared" si="3"/>
        <v>1.3958089099372713E-2</v>
      </c>
      <c r="K13" s="22">
        <f t="shared" si="4"/>
        <v>1.4384909268813377E-2</v>
      </c>
      <c r="L13" s="22">
        <f t="shared" si="5"/>
        <v>1.4384909268813377E-2</v>
      </c>
      <c r="M13" s="224">
        <f t="shared" si="6"/>
        <v>1.3958089099372713E-2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5.5832356397490852E-2</v>
      </c>
      <c r="Z13" s="156">
        <f>Poor!Z13</f>
        <v>1</v>
      </c>
      <c r="AA13" s="121">
        <f>$M13*Z13*4</f>
        <v>5.5832356397490852E-2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1.3958089099372713E-2</v>
      </c>
      <c r="AJ13" s="120">
        <f t="shared" si="14"/>
        <v>2.7916178198745426E-2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1</v>
      </c>
      <c r="F14" s="22"/>
      <c r="H14" s="24">
        <f t="shared" si="1"/>
        <v>1</v>
      </c>
      <c r="I14" s="22">
        <f t="shared" si="2"/>
        <v>3.5429194093577657E-2</v>
      </c>
      <c r="J14" s="24">
        <f>IF(I$32&lt;=1+I131,I14,B14*H14+J$33*(I14-B14*H14))</f>
        <v>2.3908795338385977E-3</v>
      </c>
      <c r="K14" s="22">
        <f t="shared" si="4"/>
        <v>3.6065646682085038E-3</v>
      </c>
      <c r="L14" s="22">
        <f t="shared" si="5"/>
        <v>3.6065646682085038E-3</v>
      </c>
      <c r="M14" s="224">
        <f t="shared" si="6"/>
        <v>2.3908795338385977E-3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116571.42857142859</v>
      </c>
      <c r="S14" s="221">
        <f>IF($B$81=0,0,(SUMIF($N$6:$N$28,$U14,L$6:L$28)+SUMIF($N$91:$N$118,$U14,L$91:L$118))*$I$83*Poor!$B$81/$B$81)</f>
        <v>116571.42857142859</v>
      </c>
      <c r="T14" s="221">
        <f>IF($B$81=0,0,(SUMIF($N$6:$N$28,$U14,M$6:M$28)+SUMIF($N$91:$N$118,$U14,M$91:M$118))*$I$83*Poor!$B$81/$B$81)</f>
        <v>116571.42857142859</v>
      </c>
      <c r="U14" s="222">
        <v>8</v>
      </c>
      <c r="V14" s="56"/>
      <c r="W14" s="110"/>
      <c r="X14" s="118"/>
      <c r="Y14" s="183">
        <f>M14*4</f>
        <v>9.5635181353543909E-3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9.5635181353543909E-3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2.3908795338385977E-3</v>
      </c>
      <c r="AJ14" s="120">
        <f t="shared" si="14"/>
        <v>4.7817590676771955E-3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1</v>
      </c>
      <c r="F15" s="22"/>
      <c r="H15" s="24">
        <f t="shared" si="1"/>
        <v>1</v>
      </c>
      <c r="I15" s="22">
        <f t="shared" si="2"/>
        <v>0.29649672211350292</v>
      </c>
      <c r="J15" s="24">
        <f>IF(I$32&lt;=1+I131,I15,B15*H15+J$33*(I15-B15*H15))</f>
        <v>1.6657210877107878E-2</v>
      </c>
      <c r="K15" s="22">
        <f t="shared" si="4"/>
        <v>2.6954247464863905E-2</v>
      </c>
      <c r="L15" s="22">
        <f t="shared" si="5"/>
        <v>2.6954247464863905E-2</v>
      </c>
      <c r="M15" s="225">
        <f t="shared" si="6"/>
        <v>1.6657210877107878E-2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6.6628843508431512E-2</v>
      </c>
      <c r="Z15" s="156">
        <f>Poor!Z15</f>
        <v>0.25</v>
      </c>
      <c r="AA15" s="121">
        <f t="shared" si="16"/>
        <v>1.6657210877107878E-2</v>
      </c>
      <c r="AB15" s="156">
        <f>Poor!AB15</f>
        <v>0.25</v>
      </c>
      <c r="AC15" s="121">
        <f t="shared" si="7"/>
        <v>1.6657210877107878E-2</v>
      </c>
      <c r="AD15" s="156">
        <f>Poor!AD15</f>
        <v>0.25</v>
      </c>
      <c r="AE15" s="121">
        <f t="shared" si="8"/>
        <v>1.6657210877107878E-2</v>
      </c>
      <c r="AF15" s="122">
        <f t="shared" si="10"/>
        <v>0.25</v>
      </c>
      <c r="AG15" s="121">
        <f t="shared" si="11"/>
        <v>1.6657210877107878E-2</v>
      </c>
      <c r="AH15" s="123">
        <f t="shared" si="12"/>
        <v>1</v>
      </c>
      <c r="AI15" s="183">
        <f t="shared" si="13"/>
        <v>1.6657210877107878E-2</v>
      </c>
      <c r="AJ15" s="120">
        <f t="shared" si="14"/>
        <v>1.6657210877107878E-2</v>
      </c>
      <c r="AK15" s="119">
        <f t="shared" si="15"/>
        <v>1.6657210877107878E-2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1</v>
      </c>
      <c r="F16" s="22"/>
      <c r="H16" s="24">
        <f t="shared" si="1"/>
        <v>1</v>
      </c>
      <c r="I16" s="22">
        <f t="shared" si="2"/>
        <v>9.626845756982744E-3</v>
      </c>
      <c r="J16" s="24">
        <f>IF(I$32&lt;=1+I131,I16,B16*H16+J$33*(I16-B16*H16))</f>
        <v>6.9255999124757757E-3</v>
      </c>
      <c r="K16" s="22">
        <f t="shared" si="4"/>
        <v>7.0249955523928121E-3</v>
      </c>
      <c r="L16" s="22">
        <f t="shared" si="5"/>
        <v>7.0249955523928121E-3</v>
      </c>
      <c r="M16" s="223">
        <f t="shared" si="6"/>
        <v>6.9255999124757757E-3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2.7702399649903103E-2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2.7702399649903103E-2</v>
      </c>
      <c r="AH16" s="123">
        <f t="shared" si="12"/>
        <v>1</v>
      </c>
      <c r="AI16" s="183">
        <f t="shared" si="13"/>
        <v>6.9255999124757757E-3</v>
      </c>
      <c r="AJ16" s="120">
        <f t="shared" si="14"/>
        <v>0</v>
      </c>
      <c r="AK16" s="119">
        <f t="shared" si="15"/>
        <v>1.3851199824951551E-2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1</v>
      </c>
      <c r="F17" s="22"/>
      <c r="H17" s="24">
        <f t="shared" si="1"/>
        <v>1</v>
      </c>
      <c r="I17" s="22">
        <f t="shared" si="2"/>
        <v>6.4876406333392632E-3</v>
      </c>
      <c r="J17" s="24">
        <f t="shared" ref="J17:J25" si="17">IF(I$32&lt;=1+I131,I17,B17*H17+J$33*(I17-B17*H17))</f>
        <v>4.4770493263558376E-3</v>
      </c>
      <c r="K17" s="22">
        <f t="shared" si="4"/>
        <v>4.5510314890588859E-3</v>
      </c>
      <c r="L17" s="22">
        <f t="shared" si="5"/>
        <v>4.5510314890588859E-3</v>
      </c>
      <c r="M17" s="224">
        <f t="shared" si="6"/>
        <v>4.4770493263558376E-3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1.7908197305423351E-2</v>
      </c>
      <c r="Z17" s="156">
        <f>Poor!Z17</f>
        <v>0.29409999999999997</v>
      </c>
      <c r="AA17" s="121">
        <f t="shared" si="16"/>
        <v>5.2668008275250072E-3</v>
      </c>
      <c r="AB17" s="156">
        <f>Poor!AB17</f>
        <v>0.17649999999999999</v>
      </c>
      <c r="AC17" s="121">
        <f t="shared" si="7"/>
        <v>3.1607968244072213E-3</v>
      </c>
      <c r="AD17" s="156">
        <f>Poor!AD17</f>
        <v>0.23530000000000001</v>
      </c>
      <c r="AE17" s="121">
        <f t="shared" si="8"/>
        <v>4.2137988259661145E-3</v>
      </c>
      <c r="AF17" s="122">
        <f t="shared" si="10"/>
        <v>0.29410000000000003</v>
      </c>
      <c r="AG17" s="121">
        <f t="shared" si="11"/>
        <v>5.266800827525008E-3</v>
      </c>
      <c r="AH17" s="123">
        <f t="shared" si="12"/>
        <v>1</v>
      </c>
      <c r="AI17" s="183">
        <f t="shared" si="13"/>
        <v>4.4770493263558376E-3</v>
      </c>
      <c r="AJ17" s="120">
        <f t="shared" si="14"/>
        <v>4.2137988259661145E-3</v>
      </c>
      <c r="AK17" s="119">
        <f t="shared" si="15"/>
        <v>4.7402998267455608E-3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1056.9053766046061</v>
      </c>
      <c r="S18" s="221">
        <f>IF($B$81=0,0,(SUMIF($N$6:$N$28,$U18,L$6:L$28)+SUMIF($N$91:$N$118,$U18,L$91:L$118))*$I$83*Poor!$B$81/$B$81)</f>
        <v>1056.9053766046061</v>
      </c>
      <c r="T18" s="221">
        <f>IF($B$81=0,0,(SUMIF($N$6:$N$28,$U18,M$6:M$28)+SUMIF($N$91:$N$118,$U18,M$91:M$118))*$I$83*Poor!$B$81/$B$81)</f>
        <v>1056.9053766046061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8502.8571428571431</v>
      </c>
      <c r="S20" s="221">
        <f>IF($B$81=0,0,(SUMIF($N$6:$N$28,$U20,L$6:L$28)+SUMIF($N$91:$N$118,$U20,L$91:L$118))*$I$83*Poor!$B$81/$B$81)</f>
        <v>8502.8571428571431</v>
      </c>
      <c r="T20" s="221">
        <f>IF($B$81=0,0,(SUMIF($N$6:$N$28,$U20,M$6:M$28)+SUMIF($N$91:$N$118,$U20,M$91:M$118))*$I$83*Poor!$B$81/$B$81)</f>
        <v>8502.8571428571431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164744.7907755007</v>
      </c>
      <c r="S23" s="179">
        <f>SUM(S7:S22)</f>
        <v>164744.7907755007</v>
      </c>
      <c r="T23" s="179">
        <f>SUM(T7:T22)</f>
        <v>165334.80347234162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33568.917963898471</v>
      </c>
      <c r="S25" s="41">
        <f>IF($B$81=0,0,(SUM(($B$70*$H$70),($B$71*$H$71))+((1-$D$29)*$I$83))*Poor!$B$81/$B$81)</f>
        <v>33568.917963898471</v>
      </c>
      <c r="T25" s="41">
        <f>IF($B$81=0,0,(SUM(($B$70*$H$70),($B$71*$H$71))+((1-$D$29)*$I$83))*Poor!$B$81/$B$81)</f>
        <v>33568.917963898471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61312.917963898464</v>
      </c>
      <c r="S26" s="41">
        <f>IF($B$81=0,0,(SUM(($B$70*$H$70),($B$71*$H$71),($B$72*$H$72))+((1-$D$29)*$I$83))*Poor!$B$81/$B$81)</f>
        <v>61312.917963898464</v>
      </c>
      <c r="T26" s="41">
        <f>IF($B$81=0,0,(SUM(($B$70*$H$70),($B$71*$H$71),($B$72*$H$72))+((1-$D$29)*$I$83))*Poor!$B$81/$B$81)</f>
        <v>61312.917963898464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3.8169529132741971E-2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3.8169529132741971E-2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0.15267811653096788</v>
      </c>
      <c r="Z27" s="156">
        <f>Poor!Z27</f>
        <v>0.25</v>
      </c>
      <c r="AA27" s="121">
        <f t="shared" si="16"/>
        <v>3.8169529132741971E-2</v>
      </c>
      <c r="AB27" s="156">
        <f>Poor!AB27</f>
        <v>0.25</v>
      </c>
      <c r="AC27" s="121">
        <f t="shared" si="7"/>
        <v>3.8169529132741971E-2</v>
      </c>
      <c r="AD27" s="156">
        <f>Poor!AD27</f>
        <v>0.25</v>
      </c>
      <c r="AE27" s="121">
        <f t="shared" si="8"/>
        <v>3.8169529132741971E-2</v>
      </c>
      <c r="AF27" s="122">
        <f t="shared" si="10"/>
        <v>0.25</v>
      </c>
      <c r="AG27" s="121">
        <f t="shared" si="11"/>
        <v>3.8169529132741971E-2</v>
      </c>
      <c r="AH27" s="123">
        <f t="shared" si="12"/>
        <v>1</v>
      </c>
      <c r="AI27" s="183">
        <f t="shared" si="13"/>
        <v>3.8169529132741971E-2</v>
      </c>
      <c r="AJ27" s="120">
        <f t="shared" si="14"/>
        <v>3.8169529132741971E-2</v>
      </c>
      <c r="AK27" s="119">
        <f t="shared" si="15"/>
        <v>3.8169529132741971E-2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3.8935873964082881E-3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3.8935873964082881E-3</v>
      </c>
      <c r="N28" s="228"/>
      <c r="O28" s="2"/>
      <c r="P28" s="22"/>
      <c r="V28" s="56"/>
      <c r="W28" s="110"/>
      <c r="X28" s="118"/>
      <c r="Y28" s="183">
        <f t="shared" si="9"/>
        <v>1.5574349585633153E-2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7.7871747928165763E-3</v>
      </c>
      <c r="AF28" s="122">
        <f t="shared" si="10"/>
        <v>0.5</v>
      </c>
      <c r="AG28" s="121">
        <f t="shared" si="11"/>
        <v>7.7871747928165763E-3</v>
      </c>
      <c r="AH28" s="123">
        <f t="shared" si="12"/>
        <v>1</v>
      </c>
      <c r="AI28" s="183">
        <f t="shared" si="13"/>
        <v>3.8935873964082881E-3</v>
      </c>
      <c r="AJ28" s="120">
        <f t="shared" si="14"/>
        <v>0</v>
      </c>
      <c r="AK28" s="119">
        <f t="shared" si="15"/>
        <v>7.7871747928165763E-3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0.28564025898914452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0.28564025898914452</v>
      </c>
      <c r="N29" s="228"/>
      <c r="P29" s="22"/>
      <c r="V29" s="56"/>
      <c r="W29" s="110"/>
      <c r="X29" s="118"/>
      <c r="Y29" s="183">
        <f t="shared" si="9"/>
        <v>1.1425610359565781</v>
      </c>
      <c r="Z29" s="156">
        <f>Poor!Z29</f>
        <v>0.25</v>
      </c>
      <c r="AA29" s="121">
        <f t="shared" si="16"/>
        <v>0.28564025898914452</v>
      </c>
      <c r="AB29" s="156">
        <f>Poor!AB29</f>
        <v>0.25</v>
      </c>
      <c r="AC29" s="121">
        <f t="shared" si="7"/>
        <v>0.28564025898914452</v>
      </c>
      <c r="AD29" s="156">
        <f>Poor!AD29</f>
        <v>0.25</v>
      </c>
      <c r="AE29" s="121">
        <f t="shared" si="8"/>
        <v>0.28564025898914452</v>
      </c>
      <c r="AF29" s="122">
        <f t="shared" si="10"/>
        <v>0.25</v>
      </c>
      <c r="AG29" s="121">
        <f t="shared" si="11"/>
        <v>0.28564025898914452</v>
      </c>
      <c r="AH29" s="123">
        <f t="shared" si="12"/>
        <v>1</v>
      </c>
      <c r="AI29" s="183">
        <f t="shared" si="13"/>
        <v>0.28564025898914452</v>
      </c>
      <c r="AJ29" s="120">
        <f t="shared" si="14"/>
        <v>0.28564025898914452</v>
      </c>
      <c r="AK29" s="119">
        <f t="shared" si="15"/>
        <v>0.28564025898914452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12.198064964023647</v>
      </c>
      <c r="J30" s="230">
        <f>IF(I$32&lt;=1,I30,1-SUM(J6:J29))</f>
        <v>0.11009422272688152</v>
      </c>
      <c r="K30" s="22">
        <f t="shared" si="4"/>
        <v>0.51164617712150862</v>
      </c>
      <c r="L30" s="22">
        <f>IF(L124=L119,0,IF(K30="",0,(L119-L124)/(B119-B124)*K30))</f>
        <v>0.51164617712150862</v>
      </c>
      <c r="M30" s="175">
        <f t="shared" si="6"/>
        <v>0.11009422272688152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0.44037689090752608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0.86257092760496856</v>
      </c>
      <c r="AE30" s="187">
        <f>IF(AE79*4/$I$84+SUM(AE6:AE29)&lt;1,AE79*4/$I$84,1-SUM(AE6:AE29))</f>
        <v>0.37985630328589681</v>
      </c>
      <c r="AF30" s="122">
        <f>IF($Y30=0,0,AG30/($Y$30))</f>
        <v>0.13742907239503194</v>
      </c>
      <c r="AG30" s="187">
        <f>IF(AG79*4/$I$84+SUM(AG6:AG29)&lt;1,AG79*4/$I$84,1-SUM(AG6:AG29))</f>
        <v>6.0520587621629485E-2</v>
      </c>
      <c r="AH30" s="123">
        <f t="shared" si="12"/>
        <v>1.0000000000000004</v>
      </c>
      <c r="AI30" s="183">
        <f t="shared" si="13"/>
        <v>0.11009422272688157</v>
      </c>
      <c r="AJ30" s="120">
        <f t="shared" si="14"/>
        <v>0</v>
      </c>
      <c r="AK30" s="119">
        <f t="shared" si="15"/>
        <v>0.22018844545376315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-0.41756228932659001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13.52307886817464</v>
      </c>
      <c r="J32" s="17"/>
      <c r="L32" s="22">
        <f>SUM(L6:L30)</f>
        <v>1.41756228932659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-3.82019071434982E-2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7000</v>
      </c>
      <c r="J37" s="38">
        <f>J91*I$83</f>
        <v>21534.826700008976</v>
      </c>
      <c r="K37" s="40">
        <f>(B37/B$65)</f>
        <v>0.15121294382799166</v>
      </c>
      <c r="L37" s="22">
        <f t="shared" ref="L37" si="28">(K37*H37)</f>
        <v>0.15121294382799166</v>
      </c>
      <c r="M37" s="24">
        <f>J37/B$65</f>
        <v>0.15506402572066633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2.8899786559003091E-2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622.3518952153803</v>
      </c>
      <c r="AF37" s="122">
        <f t="shared" ref="AF37:AF64" si="29">1-SUM(Z37,AB37,AD37)</f>
        <v>0.97110021344099695</v>
      </c>
      <c r="AG37" s="147">
        <f>$J37*AF37</f>
        <v>20912.474804793597</v>
      </c>
      <c r="AH37" s="123">
        <f>SUM(Z37,AB37,AD37,AF37)</f>
        <v>1</v>
      </c>
      <c r="AI37" s="112">
        <f>SUM(AA37,AC37,AE37,AG37)</f>
        <v>21534.826700008976</v>
      </c>
      <c r="AJ37" s="148">
        <f>(AA37+AC37)</f>
        <v>0</v>
      </c>
      <c r="AK37" s="147">
        <f>(AE37+AG37)</f>
        <v>21534.826700008976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2700</v>
      </c>
      <c r="J38" s="38">
        <f t="shared" ref="J38:J64" si="32">J92*I$83</f>
        <v>2077.0788557139012</v>
      </c>
      <c r="K38" s="40">
        <f t="shared" ref="K38:K64" si="33">(B38/B$65)</f>
        <v>1.5121294382799168E-2</v>
      </c>
      <c r="L38" s="22">
        <f t="shared" ref="L38:L64" si="34">(K38*H38)</f>
        <v>1.5121294382799168E-2</v>
      </c>
      <c r="M38" s="24">
        <f t="shared" ref="M38:M64" si="35">J38/B$65</f>
        <v>1.4956248015970256E-2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2.8899786559003091E-2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60.027135596350121</v>
      </c>
      <c r="AF38" s="122">
        <f t="shared" si="29"/>
        <v>0.97110021344099695</v>
      </c>
      <c r="AG38" s="147">
        <f t="shared" ref="AG38:AG64" si="36">$J38*AF38</f>
        <v>2017.0517201175512</v>
      </c>
      <c r="AH38" s="123">
        <f t="shared" ref="AH38:AI58" si="37">SUM(Z38,AB38,AD38,AF38)</f>
        <v>1</v>
      </c>
      <c r="AI38" s="112">
        <f t="shared" si="37"/>
        <v>2077.0788557139012</v>
      </c>
      <c r="AJ38" s="148">
        <f t="shared" ref="AJ38:AJ64" si="38">(AA38+AC38)</f>
        <v>0</v>
      </c>
      <c r="AK38" s="147">
        <f t="shared" ref="AK38:AK64" si="39">(AE38+AG38)</f>
        <v>2077.0788557139012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147</v>
      </c>
      <c r="J39" s="38">
        <f t="shared" si="32"/>
        <v>147</v>
      </c>
      <c r="K39" s="40">
        <f t="shared" si="33"/>
        <v>1.0584906067959417E-3</v>
      </c>
      <c r="L39" s="22">
        <f t="shared" si="34"/>
        <v>1.0584906067959417E-3</v>
      </c>
      <c r="M39" s="24">
        <f t="shared" si="35"/>
        <v>1.0584906067959417E-3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0.44869176058206478</v>
      </c>
      <c r="AA39" s="147">
        <f t="shared" ref="AA39:AA64" si="40">$J39*Z39</f>
        <v>65.957688805563521</v>
      </c>
      <c r="AB39" s="122">
        <f>AB8</f>
        <v>0.49815091924571919</v>
      </c>
      <c r="AC39" s="147">
        <f t="shared" ref="AC39:AC64" si="41">$J39*AB39</f>
        <v>73.228185129120718</v>
      </c>
      <c r="AD39" s="122">
        <f>AD8</f>
        <v>5.3157320172216034E-2</v>
      </c>
      <c r="AE39" s="147">
        <f t="shared" ref="AE39:AE64" si="42">$J39*AD39</f>
        <v>7.8141260653157572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147</v>
      </c>
      <c r="AJ39" s="148">
        <f t="shared" si="38"/>
        <v>139.18587393468425</v>
      </c>
      <c r="AK39" s="147">
        <f t="shared" si="39"/>
        <v>7.8141260653157572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853.40196767195562</v>
      </c>
      <c r="K40" s="40">
        <f t="shared" si="33"/>
        <v>5.9189066584099609E-3</v>
      </c>
      <c r="L40" s="22">
        <f t="shared" si="34"/>
        <v>5.9189066584099609E-3</v>
      </c>
      <c r="M40" s="24">
        <f t="shared" si="35"/>
        <v>6.1450201809655708E-3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0.44869176058206484</v>
      </c>
      <c r="AA40" s="147">
        <f t="shared" si="40"/>
        <v>382.91443135892814</v>
      </c>
      <c r="AB40" s="122">
        <f>AB9</f>
        <v>0.49815091924571919</v>
      </c>
      <c r="AC40" s="147">
        <f t="shared" si="41"/>
        <v>425.12297468189024</v>
      </c>
      <c r="AD40" s="122">
        <f>AD9</f>
        <v>5.3157320172215944E-2</v>
      </c>
      <c r="AE40" s="147">
        <f t="shared" si="42"/>
        <v>45.364561631137228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853.40196767195562</v>
      </c>
      <c r="AJ40" s="148">
        <f t="shared" si="38"/>
        <v>808.03740604081838</v>
      </c>
      <c r="AK40" s="147">
        <f t="shared" si="39"/>
        <v>45.364561631137228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415.28076285739928</v>
      </c>
      <c r="K41" s="40">
        <f t="shared" si="33"/>
        <v>2.8802465491046033E-3</v>
      </c>
      <c r="L41" s="22">
        <f t="shared" si="34"/>
        <v>2.8802465491046033E-3</v>
      </c>
      <c r="M41" s="24">
        <f t="shared" si="35"/>
        <v>2.9902774603238784E-3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0.44869176058206484</v>
      </c>
      <c r="AA41" s="147">
        <f t="shared" si="40"/>
        <v>186.33305662234943</v>
      </c>
      <c r="AB41" s="122">
        <f>AB11</f>
        <v>0.49815091924571919</v>
      </c>
      <c r="AC41" s="147">
        <f t="shared" si="41"/>
        <v>206.87249376247698</v>
      </c>
      <c r="AD41" s="122">
        <f>AD11</f>
        <v>5.3157320172215999E-2</v>
      </c>
      <c r="AE41" s="147">
        <f t="shared" si="42"/>
        <v>22.075212472572879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415.28076285739934</v>
      </c>
      <c r="AJ41" s="148">
        <f t="shared" si="38"/>
        <v>393.20555038482644</v>
      </c>
      <c r="AK41" s="147">
        <f t="shared" si="39"/>
        <v>22.075212472572879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1050</v>
      </c>
      <c r="J42" s="38">
        <f t="shared" si="32"/>
        <v>1050</v>
      </c>
      <c r="K42" s="40">
        <f t="shared" si="33"/>
        <v>7.5606471913995839E-3</v>
      </c>
      <c r="L42" s="22">
        <f t="shared" si="34"/>
        <v>7.5606471913995839E-3</v>
      </c>
      <c r="M42" s="24">
        <f t="shared" si="35"/>
        <v>7.5606471913995839E-3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262.5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525</v>
      </c>
      <c r="AF42" s="122">
        <f t="shared" si="29"/>
        <v>0.25</v>
      </c>
      <c r="AG42" s="147">
        <f t="shared" si="36"/>
        <v>262.5</v>
      </c>
      <c r="AH42" s="123">
        <f t="shared" si="37"/>
        <v>1</v>
      </c>
      <c r="AI42" s="112">
        <f t="shared" si="37"/>
        <v>1050</v>
      </c>
      <c r="AJ42" s="148">
        <f t="shared" si="38"/>
        <v>262.5</v>
      </c>
      <c r="AK42" s="147">
        <f t="shared" si="39"/>
        <v>787.5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581.39306800035899</v>
      </c>
      <c r="K43" s="40">
        <f t="shared" si="33"/>
        <v>4.0323451687464444E-3</v>
      </c>
      <c r="L43" s="22">
        <f t="shared" si="34"/>
        <v>4.0323451687464444E-3</v>
      </c>
      <c r="M43" s="24">
        <f t="shared" si="35"/>
        <v>4.1863884444534299E-3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145.34826700008975</v>
      </c>
      <c r="AB43" s="156">
        <f>Poor!AB43</f>
        <v>0.25</v>
      </c>
      <c r="AC43" s="147">
        <f t="shared" si="41"/>
        <v>145.34826700008975</v>
      </c>
      <c r="AD43" s="156">
        <f>Poor!AD43</f>
        <v>0.25</v>
      </c>
      <c r="AE43" s="147">
        <f t="shared" si="42"/>
        <v>145.34826700008975</v>
      </c>
      <c r="AF43" s="122">
        <f t="shared" si="29"/>
        <v>0.25</v>
      </c>
      <c r="AG43" s="147">
        <f t="shared" si="36"/>
        <v>145.34826700008975</v>
      </c>
      <c r="AH43" s="123">
        <f t="shared" si="37"/>
        <v>1</v>
      </c>
      <c r="AI43" s="112">
        <f t="shared" si="37"/>
        <v>581.39306800035899</v>
      </c>
      <c r="AJ43" s="148">
        <f t="shared" si="38"/>
        <v>290.6965340001795</v>
      </c>
      <c r="AK43" s="147">
        <f t="shared" si="39"/>
        <v>290.6965340001795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778.65143035762367</v>
      </c>
      <c r="K44" s="40">
        <f t="shared" si="33"/>
        <v>5.400462279571131E-3</v>
      </c>
      <c r="L44" s="22">
        <f t="shared" si="34"/>
        <v>5.400462279571131E-3</v>
      </c>
      <c r="M44" s="24">
        <f t="shared" si="35"/>
        <v>5.6067702381072723E-3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194.66285758940592</v>
      </c>
      <c r="AB44" s="156">
        <f>Poor!AB44</f>
        <v>0.25</v>
      </c>
      <c r="AC44" s="147">
        <f t="shared" si="41"/>
        <v>194.66285758940592</v>
      </c>
      <c r="AD44" s="156">
        <f>Poor!AD44</f>
        <v>0.25</v>
      </c>
      <c r="AE44" s="147">
        <f t="shared" si="42"/>
        <v>194.66285758940592</v>
      </c>
      <c r="AF44" s="122">
        <f t="shared" si="29"/>
        <v>0.25</v>
      </c>
      <c r="AG44" s="147">
        <f t="shared" si="36"/>
        <v>194.66285758940592</v>
      </c>
      <c r="AH44" s="123">
        <f t="shared" si="37"/>
        <v>1</v>
      </c>
      <c r="AI44" s="112">
        <f t="shared" si="37"/>
        <v>778.65143035762367</v>
      </c>
      <c r="AJ44" s="148">
        <f t="shared" si="38"/>
        <v>389.32571517881183</v>
      </c>
      <c r="AK44" s="147">
        <f t="shared" si="39"/>
        <v>389.32571517881183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1816.8533375011218</v>
      </c>
      <c r="K45" s="40">
        <f t="shared" si="33"/>
        <v>1.2601078652332639E-2</v>
      </c>
      <c r="L45" s="22">
        <f t="shared" si="34"/>
        <v>1.2601078652332639E-2</v>
      </c>
      <c r="M45" s="24">
        <f t="shared" si="35"/>
        <v>1.3082463888916969E-2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454.21333437528045</v>
      </c>
      <c r="AB45" s="156">
        <f>Poor!AB45</f>
        <v>0.25</v>
      </c>
      <c r="AC45" s="147">
        <f t="shared" si="41"/>
        <v>454.21333437528045</v>
      </c>
      <c r="AD45" s="156">
        <f>Poor!AD45</f>
        <v>0.25</v>
      </c>
      <c r="AE45" s="147">
        <f t="shared" si="42"/>
        <v>454.21333437528045</v>
      </c>
      <c r="AF45" s="122">
        <f t="shared" si="29"/>
        <v>0.25</v>
      </c>
      <c r="AG45" s="147">
        <f t="shared" si="36"/>
        <v>454.21333437528045</v>
      </c>
      <c r="AH45" s="123">
        <f t="shared" si="37"/>
        <v>1</v>
      </c>
      <c r="AI45" s="112">
        <f t="shared" si="37"/>
        <v>1816.8533375011218</v>
      </c>
      <c r="AJ45" s="148">
        <f t="shared" si="38"/>
        <v>908.42666875056091</v>
      </c>
      <c r="AK45" s="147">
        <f t="shared" si="39"/>
        <v>908.42666875056091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259.55047678587454</v>
      </c>
      <c r="K46" s="40">
        <f t="shared" si="33"/>
        <v>1.8001540931903771E-3</v>
      </c>
      <c r="L46" s="22">
        <f t="shared" si="34"/>
        <v>1.8001540931903771E-3</v>
      </c>
      <c r="M46" s="24">
        <f t="shared" si="35"/>
        <v>1.8689234127024241E-3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64.887619196468634</v>
      </c>
      <c r="AB46" s="156">
        <f>Poor!AB46</f>
        <v>0.25</v>
      </c>
      <c r="AC46" s="147">
        <f t="shared" si="41"/>
        <v>64.887619196468634</v>
      </c>
      <c r="AD46" s="156">
        <f>Poor!AD46</f>
        <v>0.25</v>
      </c>
      <c r="AE46" s="147">
        <f t="shared" si="42"/>
        <v>64.887619196468634</v>
      </c>
      <c r="AF46" s="122">
        <f t="shared" si="29"/>
        <v>0.25</v>
      </c>
      <c r="AG46" s="147">
        <f t="shared" si="36"/>
        <v>64.887619196468634</v>
      </c>
      <c r="AH46" s="123">
        <f t="shared" si="37"/>
        <v>1</v>
      </c>
      <c r="AI46" s="112">
        <f t="shared" si="37"/>
        <v>259.55047678587454</v>
      </c>
      <c r="AJ46" s="148">
        <f t="shared" si="38"/>
        <v>129.77523839293727</v>
      </c>
      <c r="AK46" s="147">
        <f t="shared" si="39"/>
        <v>129.77523839293727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290.6965340001795</v>
      </c>
      <c r="K47" s="40">
        <f t="shared" si="33"/>
        <v>2.0161725843732222E-3</v>
      </c>
      <c r="L47" s="22">
        <f t="shared" si="34"/>
        <v>2.0161725843732222E-3</v>
      </c>
      <c r="M47" s="24">
        <f t="shared" si="35"/>
        <v>2.0931942222267149E-3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72.674133500044874</v>
      </c>
      <c r="AB47" s="156">
        <f>Poor!AB47</f>
        <v>0.25</v>
      </c>
      <c r="AC47" s="147">
        <f t="shared" si="41"/>
        <v>72.674133500044874</v>
      </c>
      <c r="AD47" s="156">
        <f>Poor!AD47</f>
        <v>0.25</v>
      </c>
      <c r="AE47" s="147">
        <f t="shared" si="42"/>
        <v>72.674133500044874</v>
      </c>
      <c r="AF47" s="122">
        <f t="shared" si="29"/>
        <v>0.25</v>
      </c>
      <c r="AG47" s="147">
        <f t="shared" si="36"/>
        <v>72.674133500044874</v>
      </c>
      <c r="AH47" s="123">
        <f t="shared" si="37"/>
        <v>1</v>
      </c>
      <c r="AI47" s="112">
        <f t="shared" si="37"/>
        <v>290.6965340001795</v>
      </c>
      <c r="AJ47" s="148">
        <f t="shared" si="38"/>
        <v>145.34826700008975</v>
      </c>
      <c r="AK47" s="147">
        <f t="shared" si="39"/>
        <v>145.34826700008975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100</v>
      </c>
      <c r="J48" s="38">
        <f t="shared" si="32"/>
        <v>99.999999999999986</v>
      </c>
      <c r="K48" s="40">
        <f t="shared" si="33"/>
        <v>7.2006163727615083E-4</v>
      </c>
      <c r="L48" s="22">
        <f t="shared" si="34"/>
        <v>7.2006163727615083E-4</v>
      </c>
      <c r="M48" s="24">
        <f t="shared" si="35"/>
        <v>7.2006163727615072E-4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24.999999999999996</v>
      </c>
      <c r="AB48" s="156">
        <f>Poor!AB48</f>
        <v>0.25</v>
      </c>
      <c r="AC48" s="147">
        <f t="shared" si="41"/>
        <v>24.999999999999996</v>
      </c>
      <c r="AD48" s="156">
        <f>Poor!AD48</f>
        <v>0.25</v>
      </c>
      <c r="AE48" s="147">
        <f t="shared" si="42"/>
        <v>24.999999999999996</v>
      </c>
      <c r="AF48" s="122">
        <f t="shared" si="29"/>
        <v>0.25</v>
      </c>
      <c r="AG48" s="147">
        <f t="shared" si="36"/>
        <v>24.999999999999996</v>
      </c>
      <c r="AH48" s="123">
        <f t="shared" si="37"/>
        <v>1</v>
      </c>
      <c r="AI48" s="112">
        <f t="shared" si="37"/>
        <v>99.999999999999986</v>
      </c>
      <c r="AJ48" s="148">
        <f t="shared" si="38"/>
        <v>49.999999999999993</v>
      </c>
      <c r="AK48" s="147">
        <f t="shared" si="39"/>
        <v>49.999999999999993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88</v>
      </c>
      <c r="J49" s="38">
        <f t="shared" si="32"/>
        <v>88</v>
      </c>
      <c r="K49" s="40">
        <f t="shared" si="33"/>
        <v>6.3365424080301272E-4</v>
      </c>
      <c r="L49" s="22">
        <f t="shared" si="34"/>
        <v>6.3365424080301272E-4</v>
      </c>
      <c r="M49" s="24">
        <f t="shared" si="35"/>
        <v>6.3365424080301272E-4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</v>
      </c>
      <c r="AB49" s="156">
        <f>Poor!AB49</f>
        <v>0.25</v>
      </c>
      <c r="AC49" s="147">
        <f t="shared" si="41"/>
        <v>22</v>
      </c>
      <c r="AD49" s="156">
        <f>Poor!AD49</f>
        <v>0.25</v>
      </c>
      <c r="AE49" s="147">
        <f t="shared" si="42"/>
        <v>22</v>
      </c>
      <c r="AF49" s="122">
        <f t="shared" si="29"/>
        <v>0.25</v>
      </c>
      <c r="AG49" s="147">
        <f t="shared" si="36"/>
        <v>22</v>
      </c>
      <c r="AH49" s="123">
        <f t="shared" si="37"/>
        <v>1</v>
      </c>
      <c r="AI49" s="112">
        <f t="shared" si="37"/>
        <v>88</v>
      </c>
      <c r="AJ49" s="148">
        <f t="shared" si="38"/>
        <v>44</v>
      </c>
      <c r="AK49" s="147">
        <f t="shared" si="39"/>
        <v>44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140</v>
      </c>
      <c r="J50" s="38">
        <f t="shared" si="32"/>
        <v>140</v>
      </c>
      <c r="K50" s="40">
        <f t="shared" si="33"/>
        <v>1.0080862921866111E-3</v>
      </c>
      <c r="L50" s="22">
        <f t="shared" si="34"/>
        <v>1.0080862921866111E-3</v>
      </c>
      <c r="M50" s="24">
        <f t="shared" si="35"/>
        <v>1.0080862921866111E-3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35</v>
      </c>
      <c r="AB50" s="156">
        <f>Poor!AB55</f>
        <v>0.25</v>
      </c>
      <c r="AC50" s="147">
        <f t="shared" si="41"/>
        <v>35</v>
      </c>
      <c r="AD50" s="156">
        <f>Poor!AD55</f>
        <v>0.25</v>
      </c>
      <c r="AE50" s="147">
        <f t="shared" si="42"/>
        <v>35</v>
      </c>
      <c r="AF50" s="122">
        <f t="shared" si="29"/>
        <v>0.25</v>
      </c>
      <c r="AG50" s="147">
        <f t="shared" si="36"/>
        <v>35</v>
      </c>
      <c r="AH50" s="123">
        <f t="shared" si="37"/>
        <v>1</v>
      </c>
      <c r="AI50" s="112">
        <f t="shared" si="37"/>
        <v>140</v>
      </c>
      <c r="AJ50" s="148">
        <f t="shared" si="38"/>
        <v>70</v>
      </c>
      <c r="AK50" s="147">
        <f t="shared" si="39"/>
        <v>70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102000</v>
      </c>
      <c r="J57" s="38">
        <f t="shared" si="32"/>
        <v>102000.00000000001</v>
      </c>
      <c r="K57" s="40">
        <f t="shared" si="33"/>
        <v>0.73446287002167387</v>
      </c>
      <c r="L57" s="22">
        <f t="shared" si="34"/>
        <v>0.73446287002167387</v>
      </c>
      <c r="M57" s="24">
        <f t="shared" si="35"/>
        <v>0.73446287002167399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7440</v>
      </c>
      <c r="J60" s="38">
        <f t="shared" si="32"/>
        <v>7440</v>
      </c>
      <c r="K60" s="40">
        <f t="shared" si="33"/>
        <v>5.3572585813345619E-2</v>
      </c>
      <c r="L60" s="22">
        <f t="shared" si="34"/>
        <v>5.3572585813345619E-2</v>
      </c>
      <c r="M60" s="24">
        <f t="shared" si="35"/>
        <v>5.3572585813345619E-2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1860</v>
      </c>
      <c r="AB60" s="156">
        <f>Poor!AB60</f>
        <v>0.25</v>
      </c>
      <c r="AC60" s="147">
        <f t="shared" si="41"/>
        <v>1860</v>
      </c>
      <c r="AD60" s="156">
        <f>Poor!AD60</f>
        <v>0.25</v>
      </c>
      <c r="AE60" s="147">
        <f t="shared" si="42"/>
        <v>1860</v>
      </c>
      <c r="AF60" s="122">
        <f t="shared" si="29"/>
        <v>0.25</v>
      </c>
      <c r="AG60" s="147">
        <f t="shared" si="36"/>
        <v>1860</v>
      </c>
      <c r="AH60" s="123">
        <f t="shared" si="43"/>
        <v>1</v>
      </c>
      <c r="AI60" s="112">
        <f t="shared" si="43"/>
        <v>7440</v>
      </c>
      <c r="AJ60" s="148">
        <f t="shared" si="38"/>
        <v>3720</v>
      </c>
      <c r="AK60" s="147">
        <f t="shared" si="39"/>
        <v>3720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120665</v>
      </c>
      <c r="J65" s="39">
        <f>SUM(J37:J64)</f>
        <v>139572.73313289741</v>
      </c>
      <c r="K65" s="40">
        <f>SUM(K37:K64)</f>
        <v>1</v>
      </c>
      <c r="L65" s="22">
        <f>SUM(L37:L64)</f>
        <v>1</v>
      </c>
      <c r="M65" s="24">
        <f>SUM(M37:M64)</f>
        <v>1.0050097073878137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3771.4913884481307</v>
      </c>
      <c r="AB65" s="137"/>
      <c r="AC65" s="153">
        <f>SUM(AC37:AC64)</f>
        <v>3579.0098652347779</v>
      </c>
      <c r="AD65" s="137"/>
      <c r="AE65" s="153">
        <f>SUM(AE37:AE64)</f>
        <v>4156.4191426420457</v>
      </c>
      <c r="AF65" s="137"/>
      <c r="AG65" s="153">
        <f>SUM(AG37:AG64)</f>
        <v>26065.812736572436</v>
      </c>
      <c r="AH65" s="137"/>
      <c r="AI65" s="153">
        <f>SUM(AI37:AI64)</f>
        <v>37572.733132897389</v>
      </c>
      <c r="AJ65" s="153">
        <f>SUM(AJ37:AJ64)</f>
        <v>7350.501253682909</v>
      </c>
      <c r="AK65" s="153">
        <f>SUM(AK37:AK64)</f>
        <v>30222.231879214487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10114.381187135996</v>
      </c>
      <c r="J70" s="51">
        <f t="shared" ref="J70:J77" si="44">J124*I$83</f>
        <v>10114.381187135996</v>
      </c>
      <c r="K70" s="40">
        <f>B70/B$76</f>
        <v>7.2829778776442436E-2</v>
      </c>
      <c r="L70" s="22">
        <f t="shared" ref="L70:L75" si="45">(L124*G$37*F$9/F$7)/B$130</f>
        <v>7.2829778776442422E-2</v>
      </c>
      <c r="M70" s="24">
        <f>J70/B$76</f>
        <v>7.2829778776442436E-2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2528.5952967839989</v>
      </c>
      <c r="AB70" s="156">
        <f>Poor!AB70</f>
        <v>0.25</v>
      </c>
      <c r="AC70" s="147">
        <f>$J70*AB70</f>
        <v>2528.5952967839989</v>
      </c>
      <c r="AD70" s="156">
        <f>Poor!AD70</f>
        <v>0.25</v>
      </c>
      <c r="AE70" s="147">
        <f>$J70*AD70</f>
        <v>2528.5952967839989</v>
      </c>
      <c r="AF70" s="156">
        <f>Poor!AF70</f>
        <v>0.25</v>
      </c>
      <c r="AG70" s="147">
        <f>$J70*AF70</f>
        <v>2528.5952967839989</v>
      </c>
      <c r="AH70" s="155">
        <f>SUM(Z70,AB70,AD70,AF70)</f>
        <v>1</v>
      </c>
      <c r="AI70" s="147">
        <f>SUM(AA70,AC70,AE70,AG70)</f>
        <v>10114.381187135996</v>
      </c>
      <c r="AJ70" s="148">
        <f>(AA70+AC70)</f>
        <v>5057.1905935679979</v>
      </c>
      <c r="AK70" s="147">
        <f>(AE70+AG70)</f>
        <v>5057.1905935679979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12231.333333333334</v>
      </c>
      <c r="J71" s="51">
        <f t="shared" si="44"/>
        <v>12231.333333333334</v>
      </c>
      <c r="K71" s="40">
        <f t="shared" ref="K71:K72" si="47">B71/B$76</f>
        <v>8.8073139060703604E-2</v>
      </c>
      <c r="L71" s="22">
        <f t="shared" si="45"/>
        <v>8.8073139060703576E-2</v>
      </c>
      <c r="M71" s="24">
        <f t="shared" ref="M71:M72" si="48">J71/B$76</f>
        <v>8.8073139060703604E-2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0.17480216306515839</v>
      </c>
      <c r="L72" s="22">
        <f t="shared" si="45"/>
        <v>0.17480216306515836</v>
      </c>
      <c r="M72" s="24">
        <f t="shared" si="48"/>
        <v>0.17480216306515839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10650</v>
      </c>
      <c r="K73" s="40">
        <f>B73/B$76</f>
        <v>7.668656436991006E-2</v>
      </c>
      <c r="L73" s="22">
        <f t="shared" si="45"/>
        <v>7.6686564369910046E-2</v>
      </c>
      <c r="M73" s="24">
        <f>J73/B$76</f>
        <v>7.668656436991006E-2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958.5</v>
      </c>
      <c r="AB73" s="156">
        <f>Poor!AB73</f>
        <v>0.09</v>
      </c>
      <c r="AC73" s="147">
        <f>$H$73*$B$73*AB73</f>
        <v>958.5</v>
      </c>
      <c r="AD73" s="156">
        <f>Poor!AD73</f>
        <v>0.23</v>
      </c>
      <c r="AE73" s="147">
        <f>$H$73*$B$73*AD73</f>
        <v>2449.5</v>
      </c>
      <c r="AF73" s="156">
        <f>Poor!AF73</f>
        <v>0.59</v>
      </c>
      <c r="AG73" s="147">
        <f>$H$73*$B$73*AF73</f>
        <v>6283.5</v>
      </c>
      <c r="AH73" s="155">
        <f>SUM(Z73,AB73,AD73,AF73)</f>
        <v>1</v>
      </c>
      <c r="AI73" s="147">
        <f>SUM(AA73,AC73,AE73,AG73)</f>
        <v>10650</v>
      </c>
      <c r="AJ73" s="148">
        <f>(AA73+AC73)</f>
        <v>1917</v>
      </c>
      <c r="AK73" s="147">
        <f>(AE73+AG73)</f>
        <v>8733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110550.61881286402</v>
      </c>
      <c r="J74" s="51">
        <f t="shared" si="44"/>
        <v>997.77993362672794</v>
      </c>
      <c r="K74" s="40">
        <f>B74/B$76</f>
        <v>3.3389479046744219E-2</v>
      </c>
      <c r="L74" s="22">
        <f t="shared" si="45"/>
        <v>3.3389479046744219E-2</v>
      </c>
      <c r="M74" s="24">
        <f>J74/B$76</f>
        <v>7.184630526485508E-3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1627.8238458580474</v>
      </c>
      <c r="AF74" s="156"/>
      <c r="AG74" s="147">
        <f>AG30*$I$84/4</f>
        <v>259.35295753584393</v>
      </c>
      <c r="AH74" s="155"/>
      <c r="AI74" s="147">
        <f>SUM(AA74,AC74,AE74,AG74)</f>
        <v>1887.1768033938913</v>
      </c>
      <c r="AJ74" s="148">
        <f>(AA74+AC74)</f>
        <v>0</v>
      </c>
      <c r="AK74" s="147">
        <f>(AE74+AG74)</f>
        <v>1887.1768033938913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81303.238678801339</v>
      </c>
      <c r="K75" s="40">
        <f>B75/B$76</f>
        <v>0.55421887568104133</v>
      </c>
      <c r="L75" s="22">
        <f t="shared" si="45"/>
        <v>0.55421887568104133</v>
      </c>
      <c r="M75" s="24">
        <f>J75/B$76</f>
        <v>0.58543343158911365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1242.8960916641317</v>
      </c>
      <c r="AB75" s="158"/>
      <c r="AC75" s="149">
        <f>AA75+AC65-SUM(AC70,AC74)</f>
        <v>2293.3106601149107</v>
      </c>
      <c r="AD75" s="158"/>
      <c r="AE75" s="149">
        <f>AC75+AE65-SUM(AE70,AE74)</f>
        <v>2293.3106601149093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25571.175142367501</v>
      </c>
      <c r="AJ75" s="151">
        <f>AJ76-SUM(AJ70,AJ74)</f>
        <v>2293.3106601149111</v>
      </c>
      <c r="AK75" s="149">
        <f>AJ75+AK76-SUM(AK70,AK74)</f>
        <v>25571.175142367501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120665.00000000001</v>
      </c>
      <c r="J76" s="51">
        <f t="shared" si="44"/>
        <v>139572.73313289738</v>
      </c>
      <c r="K76" s="40">
        <f>SUM(K70:K75)</f>
        <v>1</v>
      </c>
      <c r="L76" s="22">
        <f>SUM(L70:L75)</f>
        <v>1</v>
      </c>
      <c r="M76" s="24">
        <f>SUM(M70:M75)</f>
        <v>1.0050097073878137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3771.4913884481307</v>
      </c>
      <c r="AB76" s="137"/>
      <c r="AC76" s="153">
        <f>AC65</f>
        <v>3579.0098652347779</v>
      </c>
      <c r="AD76" s="137"/>
      <c r="AE76" s="153">
        <f>AE65</f>
        <v>4156.4191426420457</v>
      </c>
      <c r="AF76" s="137"/>
      <c r="AG76" s="153">
        <f>AG65</f>
        <v>26065.812736572436</v>
      </c>
      <c r="AH76" s="137"/>
      <c r="AI76" s="153">
        <f>SUM(AA76,AC76,AE76,AG76)</f>
        <v>37572.733132897389</v>
      </c>
      <c r="AJ76" s="154">
        <f>SUM(AA76,AC76)</f>
        <v>7350.501253682909</v>
      </c>
      <c r="AK76" s="154">
        <f>SUM(AE76,AG76)</f>
        <v>30222.23187921448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12231.333333333334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1242.8960916641317</v>
      </c>
      <c r="AD78" s="112"/>
      <c r="AE78" s="112">
        <f>AC75</f>
        <v>2293.3106601149107</v>
      </c>
      <c r="AF78" s="112"/>
      <c r="AG78" s="112">
        <f>AE75</f>
        <v>2293.3106601149093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1242.8960916641317</v>
      </c>
      <c r="AB79" s="112"/>
      <c r="AC79" s="112">
        <f>AA79-AA74+AC65-AC70</f>
        <v>2293.3106601149107</v>
      </c>
      <c r="AD79" s="112"/>
      <c r="AE79" s="112">
        <f>AC79-AC74+AE65-AE70</f>
        <v>3921.134505972957</v>
      </c>
      <c r="AF79" s="112"/>
      <c r="AG79" s="112">
        <f>AE79-AE74+AG65-AG70</f>
        <v>25830.528099903346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9062.9636043844985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4285.3674712694565</v>
      </c>
      <c r="AB83" s="112"/>
      <c r="AC83" s="165">
        <f>$I$84*AB82/4</f>
        <v>4285.3674712694565</v>
      </c>
      <c r="AD83" s="112"/>
      <c r="AE83" s="165">
        <f>$I$84*AD82/4</f>
        <v>4285.3674712694565</v>
      </c>
      <c r="AF83" s="112"/>
      <c r="AG83" s="165">
        <f>$I$84*AF82/4</f>
        <v>4285.3674712694565</v>
      </c>
      <c r="AH83" s="165">
        <f>SUM(AA83,AC83,AE83,AG83)</f>
        <v>17141.469885077826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17141.469885077826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1</v>
      </c>
      <c r="I91" s="22">
        <f t="shared" ref="I91" si="52">(D91*H91)</f>
        <v>0.7723742812575709</v>
      </c>
      <c r="J91" s="24">
        <f>IF(I$32&lt;=1+I$131,I91,L91+J$33*(I91-L91))</f>
        <v>2.3761351849179682</v>
      </c>
      <c r="K91" s="22">
        <f t="shared" ref="K91" si="53">(B91)</f>
        <v>2.3171228437727125</v>
      </c>
      <c r="L91" s="22">
        <f t="shared" ref="L91" si="54">(K91*H91)</f>
        <v>2.3171228437727125</v>
      </c>
      <c r="M91" s="226">
        <f t="shared" si="49"/>
        <v>2.3761351849179682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1</v>
      </c>
      <c r="I92" s="22">
        <f t="shared" ref="I92:I118" si="58">(D92*H92)</f>
        <v>0.29791579419934872</v>
      </c>
      <c r="J92" s="24">
        <f t="shared" ref="J92:J118" si="59">IF(I$32&lt;=1+I$131,I92,L92+J$33*(I92-L92))</f>
        <v>0.22918318404247456</v>
      </c>
      <c r="K92" s="22">
        <f t="shared" ref="K92:K118" si="60">(B92)</f>
        <v>0.23171228437727123</v>
      </c>
      <c r="L92" s="22">
        <f t="shared" ref="L92:L118" si="61">(K92*H92)</f>
        <v>0.23171228437727123</v>
      </c>
      <c r="M92" s="226">
        <f t="shared" ref="M92:M118" si="62">(J92)</f>
        <v>0.22918318404247456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1</v>
      </c>
      <c r="I93" s="22">
        <f t="shared" si="58"/>
        <v>1.6219859906408986E-2</v>
      </c>
      <c r="J93" s="24">
        <f t="shared" si="59"/>
        <v>1.6219859906408986E-2</v>
      </c>
      <c r="K93" s="22">
        <f t="shared" si="60"/>
        <v>1.6219859906408986E-2</v>
      </c>
      <c r="L93" s="22">
        <f t="shared" si="61"/>
        <v>1.6219859906408986E-2</v>
      </c>
      <c r="M93" s="226">
        <f t="shared" si="62"/>
        <v>1.6219859906408986E-2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9.416367591491763E-2</v>
      </c>
      <c r="K94" s="22">
        <f t="shared" si="60"/>
        <v>9.0698808456246185E-2</v>
      </c>
      <c r="L94" s="22">
        <f t="shared" si="61"/>
        <v>9.0698808456246185E-2</v>
      </c>
      <c r="M94" s="226">
        <f t="shared" si="62"/>
        <v>9.416367591491763E-2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4.582174010458278E-2</v>
      </c>
      <c r="K95" s="22">
        <f t="shared" si="60"/>
        <v>4.4135673214718327E-2</v>
      </c>
      <c r="L95" s="22">
        <f t="shared" si="61"/>
        <v>4.4135673214718327E-2</v>
      </c>
      <c r="M95" s="226">
        <f t="shared" si="62"/>
        <v>4.582174010458278E-2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1</v>
      </c>
      <c r="I96" s="22">
        <f t="shared" si="58"/>
        <v>0.11585614218863562</v>
      </c>
      <c r="J96" s="24">
        <f t="shared" si="59"/>
        <v>0.11585614218863562</v>
      </c>
      <c r="K96" s="22">
        <f t="shared" si="60"/>
        <v>0.11585614218863562</v>
      </c>
      <c r="L96" s="22">
        <f t="shared" si="61"/>
        <v>0.11585614218863562</v>
      </c>
      <c r="M96" s="226">
        <f t="shared" si="62"/>
        <v>0.11585614218863562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6.4150436146415898E-2</v>
      </c>
      <c r="K97" s="22">
        <f t="shared" si="60"/>
        <v>6.1789942500605662E-2</v>
      </c>
      <c r="L97" s="22">
        <f t="shared" si="61"/>
        <v>6.1789942500605662E-2</v>
      </c>
      <c r="M97" s="226">
        <f t="shared" si="62"/>
        <v>6.4150436146415898E-2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8.5915762696092718E-2</v>
      </c>
      <c r="K98" s="22">
        <f t="shared" si="60"/>
        <v>8.2754387277596875E-2</v>
      </c>
      <c r="L98" s="22">
        <f t="shared" si="61"/>
        <v>8.2754387277596875E-2</v>
      </c>
      <c r="M98" s="226">
        <f t="shared" si="62"/>
        <v>8.5915762696092718E-2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0.20047011295754966</v>
      </c>
      <c r="K99" s="22">
        <f t="shared" si="60"/>
        <v>0.1930935703143927</v>
      </c>
      <c r="L99" s="22">
        <f t="shared" si="61"/>
        <v>0.1930935703143927</v>
      </c>
      <c r="M99" s="226">
        <f t="shared" si="62"/>
        <v>0.20047011295754966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2.8638587565364238E-2</v>
      </c>
      <c r="K100" s="22">
        <f t="shared" si="60"/>
        <v>2.7584795759198956E-2</v>
      </c>
      <c r="L100" s="22">
        <f t="shared" si="61"/>
        <v>2.7584795759198956E-2</v>
      </c>
      <c r="M100" s="226">
        <f t="shared" si="62"/>
        <v>2.8638587565364238E-2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3.2075218073207949E-2</v>
      </c>
      <c r="K101" s="22">
        <f t="shared" si="60"/>
        <v>3.0894971250302831E-2</v>
      </c>
      <c r="L101" s="22">
        <f t="shared" si="61"/>
        <v>3.0894971250302831E-2</v>
      </c>
      <c r="M101" s="226">
        <f t="shared" si="62"/>
        <v>3.2075218073207949E-2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1</v>
      </c>
      <c r="I102" s="22">
        <f t="shared" si="58"/>
        <v>1.1033918303679582E-2</v>
      </c>
      <c r="J102" s="24">
        <f t="shared" si="59"/>
        <v>1.1033918303679582E-2</v>
      </c>
      <c r="K102" s="22">
        <f t="shared" si="60"/>
        <v>1.1033918303679582E-2</v>
      </c>
      <c r="L102" s="22">
        <f t="shared" si="61"/>
        <v>1.1033918303679582E-2</v>
      </c>
      <c r="M102" s="226">
        <f t="shared" si="62"/>
        <v>1.1033918303679582E-2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1</v>
      </c>
      <c r="I103" s="22">
        <f t="shared" si="58"/>
        <v>9.7098481072380328E-3</v>
      </c>
      <c r="J103" s="24">
        <f t="shared" si="59"/>
        <v>9.7098481072380328E-3</v>
      </c>
      <c r="K103" s="22">
        <f t="shared" si="60"/>
        <v>9.7098481072380328E-3</v>
      </c>
      <c r="L103" s="22">
        <f t="shared" si="61"/>
        <v>9.7098481072380328E-3</v>
      </c>
      <c r="M103" s="226">
        <f t="shared" si="62"/>
        <v>9.7098481072380328E-3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1</v>
      </c>
      <c r="I104" s="22">
        <f t="shared" si="58"/>
        <v>1.5447485625151415E-2</v>
      </c>
      <c r="J104" s="24">
        <f t="shared" si="59"/>
        <v>1.5447485625151415E-2</v>
      </c>
      <c r="K104" s="22">
        <f t="shared" si="60"/>
        <v>1.5447485625151415E-2</v>
      </c>
      <c r="L104" s="22">
        <f t="shared" si="61"/>
        <v>1.5447485625151415E-2</v>
      </c>
      <c r="M104" s="226">
        <f t="shared" si="62"/>
        <v>1.5447485625151415E-2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1</v>
      </c>
      <c r="I111" s="22">
        <f t="shared" si="58"/>
        <v>11.254596669753175</v>
      </c>
      <c r="J111" s="24">
        <f t="shared" si="59"/>
        <v>11.254596669753175</v>
      </c>
      <c r="K111" s="22">
        <f t="shared" si="60"/>
        <v>11.254596669753175</v>
      </c>
      <c r="L111" s="22">
        <f t="shared" si="61"/>
        <v>11.254596669753175</v>
      </c>
      <c r="M111" s="226">
        <f t="shared" si="62"/>
        <v>11.254596669753175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1</v>
      </c>
      <c r="I114" s="22">
        <f t="shared" si="58"/>
        <v>0.82092352179376094</v>
      </c>
      <c r="J114" s="24">
        <f t="shared" si="59"/>
        <v>0.82092352179376094</v>
      </c>
      <c r="K114" s="22">
        <f t="shared" si="60"/>
        <v>0.82092352179376094</v>
      </c>
      <c r="L114" s="22">
        <f t="shared" si="61"/>
        <v>0.82092352179376094</v>
      </c>
      <c r="M114" s="226">
        <f t="shared" si="62"/>
        <v>0.82092352179376094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13.314077521134969</v>
      </c>
      <c r="J119" s="24">
        <f>SUM(J91:J118)</f>
        <v>15.400341348096623</v>
      </c>
      <c r="K119" s="22">
        <f>SUM(K91:K118)</f>
        <v>15.323574722601096</v>
      </c>
      <c r="L119" s="22">
        <f>SUM(L91:L118)</f>
        <v>15.323574722601096</v>
      </c>
      <c r="M119" s="57">
        <f t="shared" si="49"/>
        <v>15.400341348096623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1.1160125571113229</v>
      </c>
      <c r="J124" s="236">
        <f>IF(SUMPRODUCT($B$124:$B124,$H$124:$H124)&lt;J$119,($B124*$H124),J$119)</f>
        <v>1.1160125571113229</v>
      </c>
      <c r="K124" s="22">
        <f>(B124)</f>
        <v>1.1160125571113229</v>
      </c>
      <c r="L124" s="29">
        <f>IF(SUMPRODUCT($B$124:$B124,$H$124:$H124)&lt;L$119,($B124*$H124),L$119)</f>
        <v>1.1160125571113229</v>
      </c>
      <c r="M124" s="57">
        <f t="shared" si="63"/>
        <v>1.1160125571113229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1.3495953274507286</v>
      </c>
      <c r="J125" s="236">
        <f>IF(SUMPRODUCT($B$124:$B125,$H$124:$H125)&lt;J$119,($B125*$H125),IF(SUMPRODUCT($B$124:$B124,$H$124:$H124)&lt;J$119,J$119-SUMPRODUCT($B$124:$B124,$H$124:$H124),0))</f>
        <v>1.3495953274507286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1.3495953274507286</v>
      </c>
      <c r="M125" s="57">
        <f t="shared" ref="M125:M126" si="65">(J125)</f>
        <v>1.3495953274507286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2.6785940074012555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2.6785940074012555</v>
      </c>
      <c r="M126" s="57">
        <f t="shared" si="65"/>
        <v>2.6785940074012555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1.1751122993418754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1.1751122993418754</v>
      </c>
      <c r="M127" s="57">
        <f t="shared" si="63"/>
        <v>1.1751122993418754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12.198064964023647</v>
      </c>
      <c r="J128" s="227">
        <f>(J30)</f>
        <v>0.11009422272688152</v>
      </c>
      <c r="K128" s="22">
        <f>(B128)</f>
        <v>0.51164617712150862</v>
      </c>
      <c r="L128" s="22">
        <f>IF(L124=L119,0,(L119-L124)/(B119-B124)*K128)</f>
        <v>0.51164617712150862</v>
      </c>
      <c r="M128" s="57">
        <f t="shared" si="63"/>
        <v>0.11009422272688152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8.9709329340645585</v>
      </c>
      <c r="K129" s="29">
        <f>(B129)</f>
        <v>8.4926143541744032</v>
      </c>
      <c r="L129" s="60">
        <f>IF(SUM(L124:L128)&gt;L130,0,L130-SUM(L124:L128))</f>
        <v>8.492614354174405</v>
      </c>
      <c r="M129" s="57">
        <f t="shared" si="63"/>
        <v>8.9709329340645585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13.314077521134969</v>
      </c>
      <c r="J130" s="227">
        <f>(J119)</f>
        <v>15.400341348096623</v>
      </c>
      <c r="K130" s="22">
        <f>(B130)</f>
        <v>15.323574722601096</v>
      </c>
      <c r="L130" s="22">
        <f>(L119)</f>
        <v>15.323574722601096</v>
      </c>
      <c r="M130" s="57">
        <f t="shared" si="63"/>
        <v>15.400341348096623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1.3495953274507286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7.925200498132004E-2</v>
      </c>
      <c r="J6" s="24">
        <f t="shared" ref="J6:J13" si="3">IF(I$32&lt;=1+I$131,I6,B6*H6+J$33*(I6-B6*H6))</f>
        <v>7.925200498132004E-2</v>
      </c>
      <c r="K6" s="22">
        <f t="shared" ref="K6:K31" si="4">B6</f>
        <v>7.925200498132004E-2</v>
      </c>
      <c r="L6" s="22">
        <f t="shared" ref="L6:L29" si="5">IF(K6="","",K6*H6)</f>
        <v>7.925200498132004E-2</v>
      </c>
      <c r="M6" s="177">
        <f t="shared" ref="M6:M31" si="6">J6</f>
        <v>7.925200498132004E-2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0.31700801992528016</v>
      </c>
      <c r="Z6" s="156">
        <f>Poor!Z6</f>
        <v>0.17</v>
      </c>
      <c r="AA6" s="121">
        <f>$M6*Z6*4</f>
        <v>5.3891363387297629E-2</v>
      </c>
      <c r="AB6" s="156">
        <f>Poor!AB6</f>
        <v>0.17</v>
      </c>
      <c r="AC6" s="121">
        <f t="shared" ref="AC6:AC29" si="7">$M6*AB6*4</f>
        <v>5.3891363387297629E-2</v>
      </c>
      <c r="AD6" s="156">
        <f>Poor!AD6</f>
        <v>0.33</v>
      </c>
      <c r="AE6" s="121">
        <f t="shared" ref="AE6:AE29" si="8">$M6*AD6*4</f>
        <v>0.10461264657534246</v>
      </c>
      <c r="AF6" s="122">
        <f>1-SUM(Z6,AB6,AD6)</f>
        <v>0.32999999999999996</v>
      </c>
      <c r="AG6" s="121">
        <f>$M6*AF6*4</f>
        <v>0.10461264657534244</v>
      </c>
      <c r="AH6" s="123">
        <f>SUM(Z6,AB6,AD6,AF6)</f>
        <v>1</v>
      </c>
      <c r="AI6" s="183">
        <f>SUM(AA6,AC6,AE6,AG6)/4</f>
        <v>7.925200498132004E-2</v>
      </c>
      <c r="AJ6" s="120">
        <f>(AA6+AC6)/2</f>
        <v>5.3891363387297629E-2</v>
      </c>
      <c r="AK6" s="119">
        <f>(AE6+AG6)/2</f>
        <v>0.10461264657534244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8.2554275633042767E-2</v>
      </c>
      <c r="J7" s="24">
        <f t="shared" si="3"/>
        <v>8.2554275633042767E-2</v>
      </c>
      <c r="K7" s="22">
        <f t="shared" si="4"/>
        <v>8.2554275633042767E-2</v>
      </c>
      <c r="L7" s="22">
        <f t="shared" si="5"/>
        <v>8.2554275633042767E-2</v>
      </c>
      <c r="M7" s="177">
        <f t="shared" si="6"/>
        <v>8.2554275633042767E-2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5338.1655866454494</v>
      </c>
      <c r="S7" s="221">
        <f>IF($B$81=0,0,(SUMIF($N$6:$N$28,$U7,L$6:L$28)+SUMIF($N$91:$N$118,$U7,L$91:L$118))*$I$83*Poor!$B$81/$B$81)</f>
        <v>5338.1655866454494</v>
      </c>
      <c r="T7" s="221">
        <f>IF($B$81=0,0,(SUMIF($N$6:$N$28,$U7,M$6:M$28)+SUMIF($N$91:$N$118,$U7,M$91:M$118))*$I$83*Poor!$B$81/$B$81)</f>
        <v>4778.5572923678374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0.33021710253217107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0.33021710253217107</v>
      </c>
      <c r="AH7" s="123">
        <f t="shared" ref="AH7:AH30" si="12">SUM(Z7,AB7,AD7,AF7)</f>
        <v>1</v>
      </c>
      <c r="AI7" s="183">
        <f t="shared" ref="AI7:AI30" si="13">SUM(AA7,AC7,AE7,AG7)/4</f>
        <v>8.2554275633042767E-2</v>
      </c>
      <c r="AJ7" s="120">
        <f t="shared" ref="AJ7:AJ31" si="14">(AA7+AC7)/2</f>
        <v>0</v>
      </c>
      <c r="AK7" s="119">
        <f t="shared" ref="AK7:AK31" si="15">(AE7+AG7)/2</f>
        <v>0.16510855126608553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6.5000000000000002E-2</v>
      </c>
      <c r="J8" s="24">
        <f t="shared" si="3"/>
        <v>6.5000000000000002E-2</v>
      </c>
      <c r="K8" s="22">
        <f t="shared" si="4"/>
        <v>6.5000000000000002E-2</v>
      </c>
      <c r="L8" s="22">
        <f t="shared" si="5"/>
        <v>6.5000000000000002E-2</v>
      </c>
      <c r="M8" s="223">
        <f t="shared" si="6"/>
        <v>6.5000000000000002E-2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33296.000000000015</v>
      </c>
      <c r="S8" s="221">
        <f>IF($B$81=0,0,(SUMIF($N$6:$N$28,$U8,L$6:L$28)+SUMIF($N$91:$N$118,$U8,L$91:L$118))*$I$83*Poor!$B$81/$B$81)</f>
        <v>33296.000000000015</v>
      </c>
      <c r="T8" s="221">
        <f>IF($B$81=0,0,(SUMIF($N$6:$N$28,$U8,M$6:M$28)+SUMIF($N$91:$N$118,$U8,M$91:M$118))*$I$83*Poor!$B$81/$B$81)</f>
        <v>33886.306783770488</v>
      </c>
      <c r="U8" s="222">
        <v>2</v>
      </c>
      <c r="V8" s="56"/>
      <c r="W8" s="115"/>
      <c r="X8" s="118">
        <f>Poor!X8</f>
        <v>1</v>
      </c>
      <c r="Y8" s="183">
        <f t="shared" si="9"/>
        <v>0.26</v>
      </c>
      <c r="Z8" s="125">
        <f>IF($Y8=0,0,AA8/$Y8)</f>
        <v>0.3046612491490181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7.9211924778744711E-2</v>
      </c>
      <c r="AB8" s="125">
        <f>IF($Y8=0,0,AC8/$Y8)</f>
        <v>0.1675786407285117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4.3570446589413045E-2</v>
      </c>
      <c r="AD8" s="125">
        <f>IF($Y8=0,0,AE8/$Y8)</f>
        <v>0.46013919605264808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0.11963619097368851</v>
      </c>
      <c r="AF8" s="122">
        <f t="shared" si="10"/>
        <v>6.7620914069822069E-2</v>
      </c>
      <c r="AG8" s="121">
        <f t="shared" si="11"/>
        <v>1.7581437658153738E-2</v>
      </c>
      <c r="AH8" s="123">
        <f t="shared" si="12"/>
        <v>1</v>
      </c>
      <c r="AI8" s="183">
        <f t="shared" si="13"/>
        <v>6.5000000000000002E-2</v>
      </c>
      <c r="AJ8" s="120">
        <f t="shared" si="14"/>
        <v>6.1391185684078878E-2</v>
      </c>
      <c r="AK8" s="119">
        <f t="shared" si="15"/>
        <v>6.8608814315921127E-2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1.2223448630136986</v>
      </c>
      <c r="J9" s="24">
        <f t="shared" si="3"/>
        <v>0.13026759786378106</v>
      </c>
      <c r="K9" s="22">
        <f t="shared" si="4"/>
        <v>0.17086541095890409</v>
      </c>
      <c r="L9" s="22">
        <f t="shared" si="5"/>
        <v>0.17086541095890409</v>
      </c>
      <c r="M9" s="223">
        <f t="shared" si="6"/>
        <v>0.13026759786378106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1675.9364939071943</v>
      </c>
      <c r="S9" s="221">
        <f>IF($B$81=0,0,(SUMIF($N$6:$N$28,$U9,L$6:L$28)+SUMIF($N$91:$N$118,$U9,L$91:L$118))*$I$83*Poor!$B$81/$B$81)</f>
        <v>1675.9364939071943</v>
      </c>
      <c r="T9" s="221">
        <f>IF($B$81=0,0,(SUMIF($N$6:$N$28,$U9,M$6:M$28)+SUMIF($N$91:$N$118,$U9,M$91:M$118))*$I$83*Poor!$B$81/$B$81)</f>
        <v>1675.9364939071943</v>
      </c>
      <c r="U9" s="222">
        <v>3</v>
      </c>
      <c r="V9" s="56"/>
      <c r="W9" s="115"/>
      <c r="X9" s="118">
        <f>Poor!X9</f>
        <v>1</v>
      </c>
      <c r="Y9" s="183">
        <f t="shared" si="9"/>
        <v>0.52107039145512424</v>
      </c>
      <c r="Z9" s="125">
        <f>IF($Y9=0,0,AA9/$Y9)</f>
        <v>0.3046612491490181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0.15874995635528599</v>
      </c>
      <c r="AB9" s="125">
        <f>IF($Y9=0,0,AC9/$Y9)</f>
        <v>0.1675786407285117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8.7320267923923223E-2</v>
      </c>
      <c r="AD9" s="125">
        <f>IF($Y9=0,0,AE9/$Y9)</f>
        <v>0.46013919605264803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0.23976491101099948</v>
      </c>
      <c r="AF9" s="122">
        <f t="shared" si="10"/>
        <v>6.762091406982218E-2</v>
      </c>
      <c r="AG9" s="121">
        <f t="shared" si="11"/>
        <v>3.523525616491556E-2</v>
      </c>
      <c r="AH9" s="123">
        <f t="shared" si="12"/>
        <v>1</v>
      </c>
      <c r="AI9" s="183">
        <f t="shared" si="13"/>
        <v>0.13026759786378106</v>
      </c>
      <c r="AJ9" s="120">
        <f t="shared" si="14"/>
        <v>0.12303511213960461</v>
      </c>
      <c r="AK9" s="119">
        <f t="shared" si="15"/>
        <v>0.13750008358795751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1</v>
      </c>
      <c r="H11" s="24">
        <f t="shared" si="1"/>
        <v>1</v>
      </c>
      <c r="I11" s="22">
        <f t="shared" si="2"/>
        <v>8.8376413449564123E-2</v>
      </c>
      <c r="J11" s="24">
        <f t="shared" si="3"/>
        <v>8.8376413449564123E-2</v>
      </c>
      <c r="K11" s="22">
        <f t="shared" si="4"/>
        <v>8.8376413449564123E-2</v>
      </c>
      <c r="L11" s="22">
        <f t="shared" si="5"/>
        <v>8.8376413449564123E-2</v>
      </c>
      <c r="M11" s="223">
        <f t="shared" si="6"/>
        <v>8.8376413449564123E-2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26691.555555555551</v>
      </c>
      <c r="S11" s="221">
        <f>IF($B$81=0,0,(SUMIF($N$6:$N$28,$U11,L$6:L$28)+SUMIF($N$91:$N$118,$U11,L$91:L$118))*$I$83*Poor!$B$81/$B$81)</f>
        <v>26691.555555555551</v>
      </c>
      <c r="T11" s="221">
        <f>IF($B$81=0,0,(SUMIF($N$6:$N$28,$U11,M$6:M$28)+SUMIF($N$91:$N$118,$U11,M$91:M$118))*$I$83*Poor!$B$81/$B$81)</f>
        <v>26502.794665396385</v>
      </c>
      <c r="U11" s="222">
        <v>5</v>
      </c>
      <c r="V11" s="56"/>
      <c r="W11" s="115"/>
      <c r="X11" s="118">
        <f>Poor!X11</f>
        <v>1</v>
      </c>
      <c r="Y11" s="183">
        <f t="shared" si="9"/>
        <v>0.35350565379825649</v>
      </c>
      <c r="Z11" s="125">
        <f>IF($Y11=0,0,AA11/$Y11)</f>
        <v>0.3046612491490181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0.10769947406741716</v>
      </c>
      <c r="AB11" s="125">
        <f>IF($Y11=0,0,AC11/$Y11)</f>
        <v>0.1675786407285117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5.9239996953355661E-2</v>
      </c>
      <c r="AD11" s="125">
        <f>IF($Y11=0,0,AE11/$Y11)</f>
        <v>0.46013919605264808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0.16266180733879548</v>
      </c>
      <c r="AF11" s="122">
        <f t="shared" si="10"/>
        <v>6.7620914069822069E-2</v>
      </c>
      <c r="AG11" s="121">
        <f t="shared" si="11"/>
        <v>2.3904375438688171E-2</v>
      </c>
      <c r="AH11" s="123">
        <f t="shared" si="12"/>
        <v>1</v>
      </c>
      <c r="AI11" s="183">
        <f t="shared" si="13"/>
        <v>8.8376413449564123E-2</v>
      </c>
      <c r="AJ11" s="120">
        <f t="shared" si="14"/>
        <v>8.3469735510386417E-2</v>
      </c>
      <c r="AK11" s="119">
        <f t="shared" si="15"/>
        <v>9.3283091388741829E-2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1</v>
      </c>
      <c r="H12" s="24">
        <f t="shared" si="1"/>
        <v>1</v>
      </c>
      <c r="I12" s="22">
        <f t="shared" si="2"/>
        <v>1.332453300124533E-3</v>
      </c>
      <c r="J12" s="24">
        <f t="shared" si="3"/>
        <v>1.332453300124533E-3</v>
      </c>
      <c r="K12" s="22">
        <f t="shared" si="4"/>
        <v>1.332453300124533E-3</v>
      </c>
      <c r="L12" s="22">
        <f t="shared" si="5"/>
        <v>1.332453300124533E-3</v>
      </c>
      <c r="M12" s="223">
        <f t="shared" si="6"/>
        <v>1.332453300124533E-3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5.3298132004981321E-3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3.5709748443337485E-3</v>
      </c>
      <c r="AF12" s="122">
        <f>1-SUM(Z12,AB12,AD12)</f>
        <v>0.32999999999999996</v>
      </c>
      <c r="AG12" s="121">
        <f>$M12*AF12*4</f>
        <v>1.7588383561643833E-3</v>
      </c>
      <c r="AH12" s="123">
        <f t="shared" si="12"/>
        <v>1</v>
      </c>
      <c r="AI12" s="183">
        <f t="shared" si="13"/>
        <v>1.332453300124533E-3</v>
      </c>
      <c r="AJ12" s="120">
        <f t="shared" si="14"/>
        <v>0</v>
      </c>
      <c r="AK12" s="119">
        <f t="shared" si="15"/>
        <v>2.664906600249066E-3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1</v>
      </c>
      <c r="H13" s="24">
        <f t="shared" si="1"/>
        <v>1</v>
      </c>
      <c r="I13" s="22">
        <f t="shared" si="2"/>
        <v>0.16076338729763387</v>
      </c>
      <c r="J13" s="24">
        <f t="shared" si="3"/>
        <v>5.9227277934521705E-2</v>
      </c>
      <c r="K13" s="22">
        <f t="shared" si="4"/>
        <v>6.3001867995018682E-2</v>
      </c>
      <c r="L13" s="22">
        <f t="shared" si="5"/>
        <v>6.3001867995018682E-2</v>
      </c>
      <c r="M13" s="224">
        <f t="shared" si="6"/>
        <v>5.9227277934521705E-2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0.23690911173808682</v>
      </c>
      <c r="Z13" s="156">
        <f>Poor!Z13</f>
        <v>1</v>
      </c>
      <c r="AA13" s="121">
        <f>$M13*Z13*4</f>
        <v>0.23690911173808682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5.9227277934521705E-2</v>
      </c>
      <c r="AJ13" s="120">
        <f t="shared" si="14"/>
        <v>0.11845455586904341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1</v>
      </c>
      <c r="F14" s="22"/>
      <c r="H14" s="24">
        <f t="shared" si="1"/>
        <v>1</v>
      </c>
      <c r="I14" s="22">
        <f t="shared" si="2"/>
        <v>0.32225716064757165</v>
      </c>
      <c r="J14" s="24">
        <f>IF(I$32&lt;=1+I131,I14,B14*H14+J$33*(I14-B14*H14))</f>
        <v>9.9466869411036843E-2</v>
      </c>
      <c r="K14" s="22">
        <f t="shared" si="4"/>
        <v>0.10774906600249066</v>
      </c>
      <c r="L14" s="22">
        <f t="shared" si="5"/>
        <v>0.10774906600249066</v>
      </c>
      <c r="M14" s="224">
        <f t="shared" si="6"/>
        <v>9.9466869411036843E-2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117333.33333333333</v>
      </c>
      <c r="S14" s="221">
        <f>IF($B$81=0,0,(SUMIF($N$6:$N$28,$U14,L$6:L$28)+SUMIF($N$91:$N$118,$U14,L$91:L$118))*$I$83*Poor!$B$81/$B$81)</f>
        <v>117333.33333333333</v>
      </c>
      <c r="T14" s="221">
        <f>IF($B$81=0,0,(SUMIF($N$6:$N$28,$U14,M$6:M$28)+SUMIF($N$91:$N$118,$U14,M$91:M$118))*$I$83*Poor!$B$81/$B$81)</f>
        <v>117333.33333333333</v>
      </c>
      <c r="U14" s="222">
        <v>8</v>
      </c>
      <c r="V14" s="56"/>
      <c r="W14" s="110"/>
      <c r="X14" s="118"/>
      <c r="Y14" s="183">
        <f>M14*4</f>
        <v>0.39786747764414737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0.39786747764414737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9.9466869411036843E-2</v>
      </c>
      <c r="AJ14" s="120">
        <f t="shared" si="14"/>
        <v>0.19893373882207369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1</v>
      </c>
      <c r="F16" s="22"/>
      <c r="H16" s="24">
        <f t="shared" si="1"/>
        <v>1</v>
      </c>
      <c r="I16" s="22">
        <f t="shared" si="2"/>
        <v>3.1366749688667497E-2</v>
      </c>
      <c r="J16" s="24">
        <f>IF(I$32&lt;=1+I131,I16,B16*H16+J$33*(I16-B16*H16))</f>
        <v>6.1452072845314849E-3</v>
      </c>
      <c r="K16" s="22">
        <f t="shared" si="4"/>
        <v>7.0828144458281441E-3</v>
      </c>
      <c r="L16" s="22">
        <f t="shared" si="5"/>
        <v>7.0828144458281441E-3</v>
      </c>
      <c r="M16" s="223">
        <f t="shared" si="6"/>
        <v>6.1452072845314849E-3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2.458082913812594E-2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2.458082913812594E-2</v>
      </c>
      <c r="AH16" s="123">
        <f t="shared" si="12"/>
        <v>1</v>
      </c>
      <c r="AI16" s="183">
        <f t="shared" si="13"/>
        <v>6.1452072845314849E-3</v>
      </c>
      <c r="AJ16" s="120">
        <f t="shared" si="14"/>
        <v>0</v>
      </c>
      <c r="AK16" s="119">
        <f t="shared" si="15"/>
        <v>1.229041456906297E-2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1</v>
      </c>
      <c r="F17" s="22"/>
      <c r="H17" s="24">
        <f t="shared" si="1"/>
        <v>1</v>
      </c>
      <c r="I17" s="22">
        <f t="shared" si="2"/>
        <v>2.3271586550435864E-2</v>
      </c>
      <c r="J17" s="24">
        <f t="shared" ref="J17:J25" si="17">IF(I$32&lt;=1+I131,I17,B17*H17+J$33*(I17-B17*H17))</f>
        <v>1.1538525024031793E-2</v>
      </c>
      <c r="K17" s="22">
        <f t="shared" si="4"/>
        <v>1.1974699875466999E-2</v>
      </c>
      <c r="L17" s="22">
        <f t="shared" si="5"/>
        <v>1.1974699875466999E-2</v>
      </c>
      <c r="M17" s="224">
        <f t="shared" si="6"/>
        <v>1.1538525024031793E-2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21333.333333333328</v>
      </c>
      <c r="S17" s="221">
        <f>IF($B$81=0,0,(SUMIF($N$6:$N$28,$U17,L$6:L$28)+SUMIF($N$91:$N$118,$U17,L$91:L$118))*$I$83*Poor!$B$81/$B$81)</f>
        <v>21333.333333333328</v>
      </c>
      <c r="T17" s="221">
        <f>IF($B$81=0,0,(SUMIF($N$6:$N$28,$U17,M$6:M$28)+SUMIF($N$91:$N$118,$U17,M$91:M$118))*$I$83*Poor!$B$81/$B$81)</f>
        <v>21333.333333333328</v>
      </c>
      <c r="U17" s="222">
        <v>11</v>
      </c>
      <c r="V17" s="56"/>
      <c r="W17" s="110"/>
      <c r="X17" s="118"/>
      <c r="Y17" s="183">
        <f t="shared" si="9"/>
        <v>4.6154100096127172E-2</v>
      </c>
      <c r="Z17" s="156">
        <f>Poor!Z17</f>
        <v>0.29409999999999997</v>
      </c>
      <c r="AA17" s="121">
        <f t="shared" si="16"/>
        <v>1.3573920838270999E-2</v>
      </c>
      <c r="AB17" s="156">
        <f>Poor!AB17</f>
        <v>0.17649999999999999</v>
      </c>
      <c r="AC17" s="121">
        <f t="shared" si="7"/>
        <v>8.1461986669664459E-3</v>
      </c>
      <c r="AD17" s="156">
        <f>Poor!AD17</f>
        <v>0.23530000000000001</v>
      </c>
      <c r="AE17" s="121">
        <f t="shared" si="8"/>
        <v>1.0860059752618724E-2</v>
      </c>
      <c r="AF17" s="122">
        <f t="shared" si="10"/>
        <v>0.29410000000000003</v>
      </c>
      <c r="AG17" s="121">
        <f t="shared" si="11"/>
        <v>1.3573920838271003E-2</v>
      </c>
      <c r="AH17" s="123">
        <f t="shared" si="12"/>
        <v>1</v>
      </c>
      <c r="AI17" s="183">
        <f t="shared" si="13"/>
        <v>1.1538525024031793E-2</v>
      </c>
      <c r="AJ17" s="120">
        <f t="shared" si="14"/>
        <v>1.0860059752618723E-2</v>
      </c>
      <c r="AK17" s="119">
        <f t="shared" si="15"/>
        <v>1.2216990295444864E-2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822.03751513691589</v>
      </c>
      <c r="S18" s="221">
        <f>IF($B$81=0,0,(SUMIF($N$6:$N$28,$U18,L$6:L$28)+SUMIF($N$91:$N$118,$U18,L$91:L$118))*$I$83*Poor!$B$81/$B$81)</f>
        <v>822.03751513691589</v>
      </c>
      <c r="T18" s="221">
        <f>IF($B$81=0,0,(SUMIF($N$6:$N$28,$U18,M$6:M$28)+SUMIF($N$91:$N$118,$U18,M$91:M$118))*$I$83*Poor!$B$81/$B$81)</f>
        <v>822.03751513691589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6613.333333333333</v>
      </c>
      <c r="S20" s="221">
        <f>IF($B$81=0,0,(SUMIF($N$6:$N$28,$U20,L$6:L$28)+SUMIF($N$91:$N$118,$U20,L$91:L$118))*$I$83*Poor!$B$81/$B$81)</f>
        <v>6613.333333333333</v>
      </c>
      <c r="T20" s="221">
        <f>IF($B$81=0,0,(SUMIF($N$6:$N$28,$U20,M$6:M$28)+SUMIF($N$91:$N$118,$U20,M$91:M$118))*$I$83*Poor!$B$81/$B$81)</f>
        <v>6613.333333333333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213103.69515124511</v>
      </c>
      <c r="S23" s="179">
        <f>SUM(S7:S22)</f>
        <v>213103.69515124511</v>
      </c>
      <c r="T23" s="179">
        <f>SUM(T7:T22)</f>
        <v>212945.63275057881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33568.917963898471</v>
      </c>
      <c r="S25" s="41">
        <f>IF($B$81=0,0,(SUM(($B$70*$H$70),($B$71*$H$71))+((1-$D$29)*$I$83))*Poor!$B$81/$B$81)</f>
        <v>33568.917963898471</v>
      </c>
      <c r="T25" s="41">
        <f>IF($B$81=0,0,(SUM(($B$70*$H$70),($B$71*$H$71))+((1-$D$29)*$I$83))*Poor!$B$81/$B$81)</f>
        <v>33568.917963898471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61312.917963898471</v>
      </c>
      <c r="S26" s="41">
        <f>IF($B$81=0,0,(SUM(($B$70*$H$70),($B$71*$H$71),($B$72*$H$72))+((1-$D$29)*$I$83))*Poor!$B$81/$B$81)</f>
        <v>61312.917963898471</v>
      </c>
      <c r="T26" s="41">
        <f>IF($B$81=0,0,(SUM(($B$70*$H$70),($B$71*$H$71),($B$72*$H$72))+((1-$D$29)*$I$83))*Poor!$B$81/$B$81)</f>
        <v>61312.917963898471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4.7036940943704593E-2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4.7036940943704593E-2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0.18814776377481837</v>
      </c>
      <c r="Z27" s="156">
        <f>Poor!Z27</f>
        <v>0.25</v>
      </c>
      <c r="AA27" s="121">
        <f t="shared" si="16"/>
        <v>4.7036940943704593E-2</v>
      </c>
      <c r="AB27" s="156">
        <f>Poor!AB27</f>
        <v>0.25</v>
      </c>
      <c r="AC27" s="121">
        <f t="shared" si="7"/>
        <v>4.7036940943704593E-2</v>
      </c>
      <c r="AD27" s="156">
        <f>Poor!AD27</f>
        <v>0.25</v>
      </c>
      <c r="AE27" s="121">
        <f t="shared" si="8"/>
        <v>4.7036940943704593E-2</v>
      </c>
      <c r="AF27" s="122">
        <f t="shared" si="10"/>
        <v>0.25</v>
      </c>
      <c r="AG27" s="121">
        <f t="shared" si="11"/>
        <v>4.7036940943704593E-2</v>
      </c>
      <c r="AH27" s="123">
        <f t="shared" si="12"/>
        <v>1</v>
      </c>
      <c r="AI27" s="183">
        <f t="shared" si="13"/>
        <v>4.7036940943704593E-2</v>
      </c>
      <c r="AJ27" s="120">
        <f t="shared" si="14"/>
        <v>4.7036940943704593E-2</v>
      </c>
      <c r="AK27" s="119">
        <f t="shared" si="15"/>
        <v>4.7036940943704593E-2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4.4645803346624715E-3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4.4645803346624715E-3</v>
      </c>
      <c r="N28" s="228"/>
      <c r="O28" s="2"/>
      <c r="P28" s="22"/>
      <c r="V28" s="56"/>
      <c r="W28" s="110"/>
      <c r="X28" s="118"/>
      <c r="Y28" s="183">
        <f t="shared" si="9"/>
        <v>1.7858321338649886E-2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8.9291606693249429E-3</v>
      </c>
      <c r="AF28" s="122">
        <f t="shared" si="10"/>
        <v>0.5</v>
      </c>
      <c r="AG28" s="121">
        <f t="shared" si="11"/>
        <v>8.9291606693249429E-3</v>
      </c>
      <c r="AH28" s="123">
        <f t="shared" si="12"/>
        <v>1</v>
      </c>
      <c r="AI28" s="183">
        <f t="shared" si="13"/>
        <v>4.4645803346624715E-3</v>
      </c>
      <c r="AJ28" s="120">
        <f t="shared" si="14"/>
        <v>0</v>
      </c>
      <c r="AK28" s="119">
        <f t="shared" si="15"/>
        <v>8.9291606693249429E-3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0.22356222852611277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0.22356222852611277</v>
      </c>
      <c r="N29" s="228"/>
      <c r="P29" s="22"/>
      <c r="V29" s="56"/>
      <c r="W29" s="110"/>
      <c r="X29" s="118"/>
      <c r="Y29" s="183">
        <f t="shared" si="9"/>
        <v>0.89424891410445106</v>
      </c>
      <c r="Z29" s="156">
        <f>Poor!Z29</f>
        <v>0.25</v>
      </c>
      <c r="AA29" s="121">
        <f t="shared" si="16"/>
        <v>0.22356222852611277</v>
      </c>
      <c r="AB29" s="156">
        <f>Poor!AB29</f>
        <v>0.25</v>
      </c>
      <c r="AC29" s="121">
        <f t="shared" si="7"/>
        <v>0.22356222852611277</v>
      </c>
      <c r="AD29" s="156">
        <f>Poor!AD29</f>
        <v>0.25</v>
      </c>
      <c r="AE29" s="121">
        <f t="shared" si="8"/>
        <v>0.22356222852611277</v>
      </c>
      <c r="AF29" s="122">
        <f t="shared" si="10"/>
        <v>0.25</v>
      </c>
      <c r="AG29" s="121">
        <f t="shared" si="11"/>
        <v>0.22356222852611277</v>
      </c>
      <c r="AH29" s="123">
        <f t="shared" si="12"/>
        <v>1</v>
      </c>
      <c r="AI29" s="183">
        <f t="shared" si="13"/>
        <v>0.22356222852611277</v>
      </c>
      <c r="AJ29" s="120">
        <f t="shared" si="14"/>
        <v>0.22356222852611277</v>
      </c>
      <c r="AK29" s="119">
        <f t="shared" si="15"/>
        <v>0.22356222852611277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17.697823463218924</v>
      </c>
      <c r="J30" s="230">
        <f>IF(I$32&lt;=1,I30,1-SUM(J6:J29))</f>
        <v>2.2410545948486349E-2</v>
      </c>
      <c r="K30" s="22">
        <f t="shared" si="4"/>
        <v>0.57612499925280203</v>
      </c>
      <c r="L30" s="22">
        <f>IF(L124=L119,0,IF(K30="",0,(L119-L124)/(B119-B124)*K30))</f>
        <v>0.57612499925280203</v>
      </c>
      <c r="M30" s="175">
        <f t="shared" si="6"/>
        <v>2.2410545948486349E-2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8.9642183793945396E-2</v>
      </c>
      <c r="Z30" s="122">
        <f>IF($Y30=0,0,AA30/($Y$30))</f>
        <v>-2.4770102146934604E-15</v>
      </c>
      <c r="AA30" s="187">
        <f>IF(AA79*4/$I$83+SUM(AA6:AA29)&lt;1,AA79*4/$I$83,1-SUM(AA6:AA29))</f>
        <v>-2.2204460492503131E-16</v>
      </c>
      <c r="AB30" s="122">
        <f>IF($Y30=0,0,AC30/($Y$30))</f>
        <v>-2.4770102146934604E-15</v>
      </c>
      <c r="AC30" s="187">
        <f>IF(AC79*4/$I$83+SUM(AC6:AC29)&lt;1,AC79*4/$I$83,1-SUM(AC6:AC29))</f>
        <v>-2.2204460492503131E-16</v>
      </c>
      <c r="AD30" s="122">
        <f>IF($Y30=0,0,AE30/($Y$30))</f>
        <v>-2.4770102146934604E-15</v>
      </c>
      <c r="AE30" s="187">
        <f>IF(AE79*4/$I$83+SUM(AE6:AE29)&lt;1,AE79*4/$I$83,1-SUM(AE6:AE29))</f>
        <v>-2.2204460492503131E-16</v>
      </c>
      <c r="AF30" s="122">
        <f>IF($Y30=0,0,AG30/($Y$30))</f>
        <v>1.0000000000000062</v>
      </c>
      <c r="AG30" s="187">
        <f>IF(AG79*4/$I$83+SUM(AG6:AG29)&lt;1,AG79*4/$I$83,1-SUM(AG6:AG29))</f>
        <v>8.9642183793945951E-2</v>
      </c>
      <c r="AH30" s="123">
        <f t="shared" si="12"/>
        <v>0.99999999999999878</v>
      </c>
      <c r="AI30" s="183">
        <f t="shared" si="13"/>
        <v>2.2410545948486321E-2</v>
      </c>
      <c r="AJ30" s="120">
        <f t="shared" si="14"/>
        <v>-2.2204460492503131E-16</v>
      </c>
      <c r="AK30" s="119">
        <f t="shared" si="15"/>
        <v>4.4821091896972864E-2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-0.60586821958923887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20.078344211088059</v>
      </c>
      <c r="J32" s="17"/>
      <c r="L32" s="22">
        <f>SUM(L6:L30)</f>
        <v>1.6058682195892389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-3.8610182078011153E-2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28000</v>
      </c>
      <c r="J37" s="38">
        <f>J91*I$83</f>
        <v>23845.559271687955</v>
      </c>
      <c r="K37" s="40">
        <f t="shared" ref="K37:K52" si="28">(B37/B$65)</f>
        <v>0.10392939729610351</v>
      </c>
      <c r="L37" s="22">
        <f t="shared" ref="L37:L52" si="29">(K37*H37)</f>
        <v>0.10392939729610351</v>
      </c>
      <c r="M37" s="24">
        <f t="shared" ref="M37:M52" si="30">J37/B$65</f>
        <v>0.10326060847062676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23845.559271687955</v>
      </c>
      <c r="AH37" s="123">
        <f>SUM(Z37,AB37,AD37,AF37)</f>
        <v>1</v>
      </c>
      <c r="AI37" s="112">
        <f>SUM(AA37,AC37,AE37,AG37)</f>
        <v>23845.559271687955</v>
      </c>
      <c r="AJ37" s="148">
        <f>(AA37+AC37)</f>
        <v>0</v>
      </c>
      <c r="AK37" s="147">
        <f>(AE37+AG37)</f>
        <v>23845.559271687955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7500</v>
      </c>
      <c r="J38" s="38">
        <f t="shared" ref="J38:J64" si="33">J92*I$83</f>
        <v>5942.0847268829821</v>
      </c>
      <c r="K38" s="40">
        <f t="shared" si="28"/>
        <v>2.5982349324025877E-2</v>
      </c>
      <c r="L38" s="22">
        <f t="shared" si="29"/>
        <v>2.5982349324025877E-2</v>
      </c>
      <c r="M38" s="24">
        <f t="shared" si="30"/>
        <v>2.5731553514472091E-2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5942.0847268829821</v>
      </c>
      <c r="AH38" s="123">
        <f t="shared" ref="AH38:AI58" si="35">SUM(Z38,AB38,AD38,AF38)</f>
        <v>1</v>
      </c>
      <c r="AI38" s="112">
        <f t="shared" si="35"/>
        <v>5942.0847268829821</v>
      </c>
      <c r="AJ38" s="148">
        <f t="shared" ref="AJ38:AJ64" si="36">(AA38+AC38)</f>
        <v>0</v>
      </c>
      <c r="AK38" s="147">
        <f t="shared" ref="AK38:AK64" si="37">(AE38+AG38)</f>
        <v>5942.0847268829821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28</v>
      </c>
      <c r="J39" s="38">
        <f t="shared" si="33"/>
        <v>28</v>
      </c>
      <c r="K39" s="40">
        <f t="shared" si="28"/>
        <v>1.2125096351212076E-4</v>
      </c>
      <c r="L39" s="22">
        <f t="shared" si="29"/>
        <v>1.2125096351212076E-4</v>
      </c>
      <c r="M39" s="24">
        <f t="shared" si="30"/>
        <v>1.2125096351212076E-4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0.3046612491490181</v>
      </c>
      <c r="AA39" s="147">
        <f>$J39*Z39</f>
        <v>8.5305149761725065</v>
      </c>
      <c r="AB39" s="122">
        <f>AB8</f>
        <v>0.1675786407285117</v>
      </c>
      <c r="AC39" s="147">
        <f>$J39*AB39</f>
        <v>4.6922019403983271</v>
      </c>
      <c r="AD39" s="122">
        <f>AD8</f>
        <v>0.46013919605264808</v>
      </c>
      <c r="AE39" s="147">
        <f>$J39*AD39</f>
        <v>12.883897489474146</v>
      </c>
      <c r="AF39" s="122">
        <f t="shared" si="31"/>
        <v>6.7620914069822069E-2</v>
      </c>
      <c r="AG39" s="147">
        <f t="shared" si="34"/>
        <v>1.8933855939550179</v>
      </c>
      <c r="AH39" s="123">
        <f t="shared" si="35"/>
        <v>1</v>
      </c>
      <c r="AI39" s="112">
        <f t="shared" si="35"/>
        <v>27.999999999999996</v>
      </c>
      <c r="AJ39" s="148">
        <f t="shared" si="36"/>
        <v>13.222716916570834</v>
      </c>
      <c r="AK39" s="147">
        <f t="shared" si="37"/>
        <v>14.777283083429165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5089.1898921822549</v>
      </c>
      <c r="K40" s="40">
        <f t="shared" si="28"/>
        <v>2.1218918614621135E-2</v>
      </c>
      <c r="L40" s="22">
        <f t="shared" si="29"/>
        <v>2.1218918614621135E-2</v>
      </c>
      <c r="M40" s="24">
        <f t="shared" si="30"/>
        <v>2.2038184925830158E-2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0.3046612491490181</v>
      </c>
      <c r="AA40" s="147">
        <f>$J40*Z40</f>
        <v>1550.4789497088025</v>
      </c>
      <c r="AB40" s="122">
        <f>AB9</f>
        <v>0.1675786407285117</v>
      </c>
      <c r="AC40" s="147">
        <f>$J40*AB40</f>
        <v>852.83952454118332</v>
      </c>
      <c r="AD40" s="122">
        <f>AD9</f>
        <v>0.46013919605264803</v>
      </c>
      <c r="AE40" s="147">
        <f>$J40*AD40</f>
        <v>2341.7357455480051</v>
      </c>
      <c r="AF40" s="122">
        <f t="shared" si="31"/>
        <v>6.762091406982218E-2</v>
      </c>
      <c r="AG40" s="147">
        <f t="shared" si="34"/>
        <v>344.13567238426384</v>
      </c>
      <c r="AH40" s="123">
        <f t="shared" si="35"/>
        <v>1</v>
      </c>
      <c r="AI40" s="112">
        <f t="shared" si="35"/>
        <v>5089.189892182254</v>
      </c>
      <c r="AJ40" s="148">
        <f t="shared" si="36"/>
        <v>2403.3184742499857</v>
      </c>
      <c r="AK40" s="147">
        <f t="shared" si="37"/>
        <v>2685.8714179322687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0.3046612491490181</v>
      </c>
      <c r="AA41" s="147">
        <f>$J41*Z41</f>
        <v>0</v>
      </c>
      <c r="AB41" s="122">
        <f>AB11</f>
        <v>0.1675786407285117</v>
      </c>
      <c r="AC41" s="147">
        <f>$J41*AB41</f>
        <v>0</v>
      </c>
      <c r="AD41" s="122">
        <f>AD11</f>
        <v>0.46013919605264808</v>
      </c>
      <c r="AE41" s="147">
        <f>$J41*AD41</f>
        <v>0</v>
      </c>
      <c r="AF41" s="122">
        <f t="shared" si="31"/>
        <v>6.7620914069822069E-2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2800</v>
      </c>
      <c r="J42" s="38">
        <f t="shared" si="33"/>
        <v>2800</v>
      </c>
      <c r="K42" s="40">
        <f t="shared" si="28"/>
        <v>1.2125096351212077E-2</v>
      </c>
      <c r="L42" s="22">
        <f t="shared" si="29"/>
        <v>1.2125096351212077E-2</v>
      </c>
      <c r="M42" s="24">
        <f t="shared" si="30"/>
        <v>1.2125096351212077E-2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700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1400</v>
      </c>
      <c r="AF42" s="122">
        <f t="shared" si="31"/>
        <v>0.25</v>
      </c>
      <c r="AG42" s="147">
        <f t="shared" si="34"/>
        <v>700</v>
      </c>
      <c r="AH42" s="123">
        <f t="shared" si="35"/>
        <v>1</v>
      </c>
      <c r="AI42" s="112">
        <f t="shared" si="35"/>
        <v>2800</v>
      </c>
      <c r="AJ42" s="148">
        <f t="shared" si="36"/>
        <v>700</v>
      </c>
      <c r="AK42" s="147">
        <f t="shared" si="37"/>
        <v>2100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3738.9966554808402</v>
      </c>
      <c r="K43" s="40">
        <f t="shared" si="28"/>
        <v>1.5589409594415527E-2</v>
      </c>
      <c r="L43" s="22">
        <f t="shared" si="29"/>
        <v>1.5589409594415527E-2</v>
      </c>
      <c r="M43" s="24">
        <f t="shared" si="30"/>
        <v>1.6191319537344605E-2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934.74916387021005</v>
      </c>
      <c r="AB43" s="156">
        <f>Poor!AB43</f>
        <v>0.25</v>
      </c>
      <c r="AC43" s="147">
        <f t="shared" si="39"/>
        <v>934.74916387021005</v>
      </c>
      <c r="AD43" s="156">
        <f>Poor!AD43</f>
        <v>0.25</v>
      </c>
      <c r="AE43" s="147">
        <f t="shared" si="40"/>
        <v>934.74916387021005</v>
      </c>
      <c r="AF43" s="122">
        <f t="shared" si="31"/>
        <v>0.25</v>
      </c>
      <c r="AG43" s="147">
        <f t="shared" si="34"/>
        <v>934.74916387021005</v>
      </c>
      <c r="AH43" s="123">
        <f t="shared" si="35"/>
        <v>1</v>
      </c>
      <c r="AI43" s="112">
        <f t="shared" si="35"/>
        <v>3738.9966554808402</v>
      </c>
      <c r="AJ43" s="148">
        <f t="shared" si="36"/>
        <v>1869.4983277404201</v>
      </c>
      <c r="AK43" s="147">
        <f t="shared" si="37"/>
        <v>1869.4983277404201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4050.579710104244</v>
      </c>
      <c r="K44" s="40">
        <f t="shared" si="28"/>
        <v>1.6888527060616821E-2</v>
      </c>
      <c r="L44" s="22">
        <f t="shared" si="29"/>
        <v>1.6888527060616821E-2</v>
      </c>
      <c r="M44" s="24">
        <f t="shared" si="30"/>
        <v>1.7540596165456657E-2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1012.644927526061</v>
      </c>
      <c r="AB44" s="156">
        <f>Poor!AB44</f>
        <v>0.25</v>
      </c>
      <c r="AC44" s="147">
        <f t="shared" si="39"/>
        <v>1012.644927526061</v>
      </c>
      <c r="AD44" s="156">
        <f>Poor!AD44</f>
        <v>0.25</v>
      </c>
      <c r="AE44" s="147">
        <f t="shared" si="40"/>
        <v>1012.644927526061</v>
      </c>
      <c r="AF44" s="122">
        <f t="shared" si="31"/>
        <v>0.25</v>
      </c>
      <c r="AG44" s="147">
        <f t="shared" si="34"/>
        <v>1012.644927526061</v>
      </c>
      <c r="AH44" s="123">
        <f t="shared" si="35"/>
        <v>1</v>
      </c>
      <c r="AI44" s="112">
        <f t="shared" si="35"/>
        <v>4050.579710104244</v>
      </c>
      <c r="AJ44" s="148">
        <f t="shared" si="36"/>
        <v>2025.289855052122</v>
      </c>
      <c r="AK44" s="147">
        <f t="shared" si="37"/>
        <v>2025.289855052122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4362.1627647276473</v>
      </c>
      <c r="K46" s="40">
        <f t="shared" si="28"/>
        <v>1.8187644526818116E-2</v>
      </c>
      <c r="L46" s="22">
        <f t="shared" si="29"/>
        <v>1.8187644526818116E-2</v>
      </c>
      <c r="M46" s="24">
        <f t="shared" si="30"/>
        <v>1.8889872793568706E-2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1090.5406911819118</v>
      </c>
      <c r="AB46" s="156">
        <f>Poor!AB46</f>
        <v>0.25</v>
      </c>
      <c r="AC46" s="147">
        <f t="shared" si="39"/>
        <v>1090.5406911819118</v>
      </c>
      <c r="AD46" s="156">
        <f>Poor!AD46</f>
        <v>0.25</v>
      </c>
      <c r="AE46" s="147">
        <f t="shared" si="40"/>
        <v>1090.5406911819118</v>
      </c>
      <c r="AF46" s="122">
        <f t="shared" si="31"/>
        <v>0.25</v>
      </c>
      <c r="AG46" s="147">
        <f t="shared" si="34"/>
        <v>1090.5406911819118</v>
      </c>
      <c r="AH46" s="123">
        <f t="shared" si="35"/>
        <v>1</v>
      </c>
      <c r="AI46" s="112">
        <f t="shared" si="35"/>
        <v>4362.1627647276473</v>
      </c>
      <c r="AJ46" s="148">
        <f t="shared" si="36"/>
        <v>2181.0813823638236</v>
      </c>
      <c r="AK46" s="147">
        <f t="shared" si="37"/>
        <v>2181.0813823638236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623.16610924680663</v>
      </c>
      <c r="K47" s="40">
        <f t="shared" si="28"/>
        <v>2.5982349324025879E-3</v>
      </c>
      <c r="L47" s="22">
        <f t="shared" si="29"/>
        <v>2.5982349324025879E-3</v>
      </c>
      <c r="M47" s="24">
        <f t="shared" si="30"/>
        <v>2.6985532562241003E-3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155.79152731170166</v>
      </c>
      <c r="AB47" s="156">
        <f>Poor!AB47</f>
        <v>0.25</v>
      </c>
      <c r="AC47" s="147">
        <f t="shared" si="39"/>
        <v>155.79152731170166</v>
      </c>
      <c r="AD47" s="156">
        <f>Poor!AD47</f>
        <v>0.25</v>
      </c>
      <c r="AE47" s="147">
        <f t="shared" si="40"/>
        <v>155.79152731170166</v>
      </c>
      <c r="AF47" s="122">
        <f t="shared" si="31"/>
        <v>0.25</v>
      </c>
      <c r="AG47" s="147">
        <f t="shared" si="34"/>
        <v>155.79152731170166</v>
      </c>
      <c r="AH47" s="123">
        <f t="shared" si="35"/>
        <v>1</v>
      </c>
      <c r="AI47" s="112">
        <f t="shared" si="35"/>
        <v>623.16610924680663</v>
      </c>
      <c r="AJ47" s="148">
        <f t="shared" si="36"/>
        <v>311.58305462340331</v>
      </c>
      <c r="AK47" s="147">
        <f t="shared" si="37"/>
        <v>311.58305462340331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3024</v>
      </c>
      <c r="J48" s="38">
        <f t="shared" si="33"/>
        <v>3024</v>
      </c>
      <c r="K48" s="40">
        <f t="shared" si="28"/>
        <v>1.3095104059309044E-2</v>
      </c>
      <c r="L48" s="22">
        <f t="shared" si="29"/>
        <v>1.3095104059309044E-2</v>
      </c>
      <c r="M48" s="24">
        <f t="shared" si="30"/>
        <v>1.3095104059309044E-2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756</v>
      </c>
      <c r="AB48" s="156">
        <f>Poor!AB48</f>
        <v>0.25</v>
      </c>
      <c r="AC48" s="147">
        <f t="shared" si="39"/>
        <v>756</v>
      </c>
      <c r="AD48" s="156">
        <f>Poor!AD48</f>
        <v>0.25</v>
      </c>
      <c r="AE48" s="147">
        <f t="shared" si="40"/>
        <v>756</v>
      </c>
      <c r="AF48" s="122">
        <f t="shared" si="31"/>
        <v>0.25</v>
      </c>
      <c r="AG48" s="147">
        <f t="shared" si="34"/>
        <v>756</v>
      </c>
      <c r="AH48" s="123">
        <f t="shared" si="35"/>
        <v>1</v>
      </c>
      <c r="AI48" s="112">
        <f t="shared" si="35"/>
        <v>3024</v>
      </c>
      <c r="AJ48" s="148">
        <f t="shared" si="36"/>
        <v>1512</v>
      </c>
      <c r="AK48" s="147">
        <f t="shared" si="37"/>
        <v>1512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1854</v>
      </c>
      <c r="J49" s="38">
        <f t="shared" si="33"/>
        <v>1854.0000000000002</v>
      </c>
      <c r="K49" s="40">
        <f t="shared" si="28"/>
        <v>8.0285459411239962E-3</v>
      </c>
      <c r="L49" s="22">
        <f t="shared" si="29"/>
        <v>8.0285459411239962E-3</v>
      </c>
      <c r="M49" s="24">
        <f t="shared" si="30"/>
        <v>8.028545941123998E-3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463.50000000000006</v>
      </c>
      <c r="AB49" s="156">
        <f>Poor!AB49</f>
        <v>0.25</v>
      </c>
      <c r="AC49" s="147">
        <f t="shared" si="39"/>
        <v>463.50000000000006</v>
      </c>
      <c r="AD49" s="156">
        <f>Poor!AD49</f>
        <v>0.25</v>
      </c>
      <c r="AE49" s="147">
        <f t="shared" si="40"/>
        <v>463.50000000000006</v>
      </c>
      <c r="AF49" s="122">
        <f t="shared" si="31"/>
        <v>0.25</v>
      </c>
      <c r="AG49" s="147">
        <f t="shared" si="34"/>
        <v>463.50000000000006</v>
      </c>
      <c r="AH49" s="123">
        <f t="shared" si="35"/>
        <v>1</v>
      </c>
      <c r="AI49" s="112">
        <f t="shared" si="35"/>
        <v>1854.0000000000002</v>
      </c>
      <c r="AJ49" s="148">
        <f t="shared" si="36"/>
        <v>927.00000000000011</v>
      </c>
      <c r="AK49" s="147">
        <f t="shared" si="37"/>
        <v>927.00000000000011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480</v>
      </c>
      <c r="J51" s="38">
        <f t="shared" si="33"/>
        <v>480</v>
      </c>
      <c r="K51" s="40">
        <f t="shared" si="28"/>
        <v>2.0785879459220701E-3</v>
      </c>
      <c r="L51" s="22">
        <f t="shared" si="29"/>
        <v>2.0785879459220701E-3</v>
      </c>
      <c r="M51" s="24">
        <f t="shared" si="30"/>
        <v>2.0785879459220701E-3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120</v>
      </c>
      <c r="AB51" s="156">
        <f>Poor!AB56</f>
        <v>0.25</v>
      </c>
      <c r="AC51" s="147">
        <f t="shared" si="39"/>
        <v>120</v>
      </c>
      <c r="AD51" s="156">
        <f>Poor!AD56</f>
        <v>0.25</v>
      </c>
      <c r="AE51" s="147">
        <f t="shared" si="40"/>
        <v>120</v>
      </c>
      <c r="AF51" s="122">
        <f t="shared" si="31"/>
        <v>0.25</v>
      </c>
      <c r="AG51" s="147">
        <f t="shared" si="34"/>
        <v>120</v>
      </c>
      <c r="AH51" s="123">
        <f t="shared" si="35"/>
        <v>1</v>
      </c>
      <c r="AI51" s="112">
        <f t="shared" si="35"/>
        <v>480</v>
      </c>
      <c r="AJ51" s="148">
        <f t="shared" si="36"/>
        <v>240</v>
      </c>
      <c r="AK51" s="147">
        <f t="shared" si="37"/>
        <v>240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12100</v>
      </c>
      <c r="J52" s="38">
        <f t="shared" si="33"/>
        <v>12100.000000000002</v>
      </c>
      <c r="K52" s="40">
        <f t="shared" si="28"/>
        <v>5.2397737803452187E-2</v>
      </c>
      <c r="L52" s="22">
        <f t="shared" si="29"/>
        <v>5.2397737803452187E-2</v>
      </c>
      <c r="M52" s="24">
        <f t="shared" si="30"/>
        <v>5.2397737803452193E-2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3025.0000000000005</v>
      </c>
      <c r="AB52" s="156">
        <f>Poor!AB57</f>
        <v>0.25</v>
      </c>
      <c r="AC52" s="147">
        <f t="shared" si="39"/>
        <v>3025.0000000000005</v>
      </c>
      <c r="AD52" s="156">
        <f>Poor!AD57</f>
        <v>0.25</v>
      </c>
      <c r="AE52" s="147">
        <f t="shared" si="40"/>
        <v>3025.0000000000005</v>
      </c>
      <c r="AF52" s="122">
        <f t="shared" si="31"/>
        <v>0.25</v>
      </c>
      <c r="AG52" s="147">
        <f t="shared" si="34"/>
        <v>3025.0000000000005</v>
      </c>
      <c r="AH52" s="123">
        <f t="shared" si="35"/>
        <v>1</v>
      </c>
      <c r="AI52" s="112">
        <f t="shared" si="35"/>
        <v>12100.000000000002</v>
      </c>
      <c r="AJ52" s="148">
        <f t="shared" si="36"/>
        <v>6050.0000000000009</v>
      </c>
      <c r="AK52" s="147">
        <f t="shared" si="37"/>
        <v>6050.0000000000009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132000</v>
      </c>
      <c r="J57" s="38">
        <f t="shared" si="33"/>
        <v>132000</v>
      </c>
      <c r="K57" s="40">
        <f t="shared" si="43"/>
        <v>0.5716116851285693</v>
      </c>
      <c r="L57" s="22">
        <f t="shared" si="44"/>
        <v>0.5716116851285693</v>
      </c>
      <c r="M57" s="24">
        <f t="shared" si="45"/>
        <v>0.5716116851285693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24000</v>
      </c>
      <c r="J59" s="38">
        <f t="shared" si="33"/>
        <v>23999.999999999996</v>
      </c>
      <c r="K59" s="40">
        <f t="shared" si="43"/>
        <v>0.10392939729610351</v>
      </c>
      <c r="L59" s="22">
        <f t="shared" si="44"/>
        <v>0.10392939729610351</v>
      </c>
      <c r="M59" s="24">
        <f t="shared" si="45"/>
        <v>0.1039293972961035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5999.9999999999991</v>
      </c>
      <c r="AB59" s="156">
        <f>Poor!AB59</f>
        <v>0.25</v>
      </c>
      <c r="AC59" s="147">
        <f t="shared" si="39"/>
        <v>5999.9999999999991</v>
      </c>
      <c r="AD59" s="156">
        <f>Poor!AD59</f>
        <v>0.25</v>
      </c>
      <c r="AE59" s="147">
        <f t="shared" si="40"/>
        <v>5999.9999999999991</v>
      </c>
      <c r="AF59" s="122">
        <f t="shared" si="31"/>
        <v>0.25</v>
      </c>
      <c r="AG59" s="147">
        <f t="shared" si="34"/>
        <v>5999.9999999999991</v>
      </c>
      <c r="AH59" s="123">
        <f t="shared" ref="AH59:AI64" si="46">SUM(Z59,AB59,AD59,AF59)</f>
        <v>1</v>
      </c>
      <c r="AI59" s="112">
        <f t="shared" si="46"/>
        <v>23999.999999999996</v>
      </c>
      <c r="AJ59" s="148">
        <f t="shared" si="36"/>
        <v>11999.999999999998</v>
      </c>
      <c r="AK59" s="147">
        <f t="shared" si="37"/>
        <v>11999.999999999998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7440</v>
      </c>
      <c r="J60" s="38">
        <f t="shared" si="33"/>
        <v>7440</v>
      </c>
      <c r="K60" s="40">
        <f t="shared" si="43"/>
        <v>3.2218113161792086E-2</v>
      </c>
      <c r="L60" s="22">
        <f t="shared" si="44"/>
        <v>3.2218113161792086E-2</v>
      </c>
      <c r="M60" s="24">
        <f t="shared" si="45"/>
        <v>3.2218113161792086E-2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1860</v>
      </c>
      <c r="AB60" s="156">
        <f>Poor!AB60</f>
        <v>0.25</v>
      </c>
      <c r="AC60" s="147">
        <f t="shared" si="39"/>
        <v>1860</v>
      </c>
      <c r="AD60" s="156">
        <f>Poor!AD60</f>
        <v>0.25</v>
      </c>
      <c r="AE60" s="147">
        <f t="shared" si="40"/>
        <v>1860</v>
      </c>
      <c r="AF60" s="122">
        <f t="shared" si="31"/>
        <v>0.25</v>
      </c>
      <c r="AG60" s="147">
        <f t="shared" si="34"/>
        <v>1860</v>
      </c>
      <c r="AH60" s="123">
        <f t="shared" si="46"/>
        <v>1</v>
      </c>
      <c r="AI60" s="112">
        <f t="shared" si="46"/>
        <v>7440</v>
      </c>
      <c r="AJ60" s="148">
        <f t="shared" si="36"/>
        <v>3720</v>
      </c>
      <c r="AK60" s="147">
        <f t="shared" si="37"/>
        <v>3720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219226</v>
      </c>
      <c r="J65" s="39">
        <f>SUM(J37:J64)</f>
        <v>231377.73913031275</v>
      </c>
      <c r="K65" s="40">
        <f>SUM(K37:K64)</f>
        <v>1</v>
      </c>
      <c r="L65" s="22">
        <f>SUM(L37:L64)</f>
        <v>1</v>
      </c>
      <c r="M65" s="24">
        <f>SUM(M37:M64)</f>
        <v>1.0019562073145194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17677.23577457486</v>
      </c>
      <c r="AB65" s="137"/>
      <c r="AC65" s="153">
        <f>SUM(AC37:AC64)</f>
        <v>16275.758036371466</v>
      </c>
      <c r="AD65" s="137"/>
      <c r="AE65" s="153">
        <f>SUM(AE37:AE64)</f>
        <v>19172.845952927364</v>
      </c>
      <c r="AF65" s="137"/>
      <c r="AG65" s="153">
        <f>SUM(AG37:AG64)</f>
        <v>46251.899366439036</v>
      </c>
      <c r="AH65" s="137"/>
      <c r="AI65" s="153">
        <f>SUM(AI37:AI64)</f>
        <v>99377.739130312722</v>
      </c>
      <c r="AJ65" s="153">
        <f>SUM(AJ37:AJ64)</f>
        <v>33952.993810946326</v>
      </c>
      <c r="AK65" s="153">
        <f>SUM(AK37:AK64)</f>
        <v>65424.745319366404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13004.204383460565</v>
      </c>
      <c r="J70" s="51">
        <f>J124*I$83</f>
        <v>13004.204383460565</v>
      </c>
      <c r="K70" s="40">
        <f>B70/B$76</f>
        <v>5.6313296828683496E-2</v>
      </c>
      <c r="L70" s="22">
        <f>(L124*G$37*F$9/F$7)/B$130</f>
        <v>5.6313296828683496E-2</v>
      </c>
      <c r="M70" s="24">
        <f>J70/B$76</f>
        <v>5.6313296828683496E-2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3251.0510958651412</v>
      </c>
      <c r="AB70" s="156">
        <f>Poor!AB70</f>
        <v>0.25</v>
      </c>
      <c r="AC70" s="147">
        <f>$J70*AB70</f>
        <v>3251.0510958651412</v>
      </c>
      <c r="AD70" s="156">
        <f>Poor!AD70</f>
        <v>0.25</v>
      </c>
      <c r="AE70" s="147">
        <f>$J70*AD70</f>
        <v>3251.0510958651412</v>
      </c>
      <c r="AF70" s="156">
        <f>Poor!AF70</f>
        <v>0.25</v>
      </c>
      <c r="AG70" s="147">
        <f>$J70*AF70</f>
        <v>3251.0510958651412</v>
      </c>
      <c r="AH70" s="155">
        <f>SUM(Z70,AB70,AD70,AF70)</f>
        <v>1</v>
      </c>
      <c r="AI70" s="147">
        <f>SUM(AA70,AC70,AE70,AG70)</f>
        <v>13004.204383460565</v>
      </c>
      <c r="AJ70" s="148">
        <f>(AA70+AC70)</f>
        <v>6502.1021917302824</v>
      </c>
      <c r="AK70" s="147">
        <f>(AE70+AG70)</f>
        <v>6502.1021917302824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15726.000000000004</v>
      </c>
      <c r="J71" s="51">
        <f t="shared" ref="J71:J72" si="49">J125*I$83</f>
        <v>15726.000000000004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31211.999999999996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32399.999999999996</v>
      </c>
      <c r="K73" s="40">
        <f>B73/B$76</f>
        <v>0.14030468634973975</v>
      </c>
      <c r="L73" s="22">
        <f>(L127*G$37*F$9/F$7)/B$130</f>
        <v>0.14030468634973975</v>
      </c>
      <c r="M73" s="24">
        <f>J73/B$76</f>
        <v>0.14030468634973972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2916</v>
      </c>
      <c r="AB73" s="156">
        <f>Poor!AB73</f>
        <v>0.09</v>
      </c>
      <c r="AC73" s="147">
        <f>$H$73*$B$73*AB73</f>
        <v>2916</v>
      </c>
      <c r="AD73" s="156">
        <f>Poor!AD73</f>
        <v>0.23</v>
      </c>
      <c r="AE73" s="147">
        <f>$H$73*$B$73*AD73</f>
        <v>7452</v>
      </c>
      <c r="AF73" s="156">
        <f>Poor!AF73</f>
        <v>0.59</v>
      </c>
      <c r="AG73" s="147">
        <f>$H$73*$B$73*AF73</f>
        <v>19116</v>
      </c>
      <c r="AH73" s="155">
        <f>SUM(Z73,AB73,AD73,AF73)</f>
        <v>1</v>
      </c>
      <c r="AI73" s="147">
        <f>SUM(AA73,AC73,AE73,AG73)</f>
        <v>32400</v>
      </c>
      <c r="AJ73" s="148">
        <f>(AA73+AC73)</f>
        <v>5832</v>
      </c>
      <c r="AK73" s="147">
        <f>(AE73+AG73)</f>
        <v>26568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206221.79561653943</v>
      </c>
      <c r="J74" s="51">
        <f>J128*I$83</f>
        <v>261.13623722423773</v>
      </c>
      <c r="K74" s="40">
        <f>B74/B$76</f>
        <v>2.9070907747959899E-2</v>
      </c>
      <c r="L74" s="22">
        <f>(L128*G$37*F$9/F$7)/B$130</f>
        <v>2.9070907747959902E-2</v>
      </c>
      <c r="M74" s="24">
        <f>J74/B$76</f>
        <v>1.1308221561203058E-3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-6.4683712703105148E-13</v>
      </c>
      <c r="AB74" s="156"/>
      <c r="AC74" s="147">
        <f>AC30*$I$83/4</f>
        <v>-6.4683712703105148E-13</v>
      </c>
      <c r="AD74" s="156"/>
      <c r="AE74" s="147">
        <f>AE30*$I$83/4</f>
        <v>-6.4683712703105148E-13</v>
      </c>
      <c r="AF74" s="156"/>
      <c r="AG74" s="147">
        <f>AG30*$I$83/4</f>
        <v>261.13623722423932</v>
      </c>
      <c r="AH74" s="155"/>
      <c r="AI74" s="147">
        <f>SUM(AA74,AC74,AE74,AG74)</f>
        <v>261.13623722423739</v>
      </c>
      <c r="AJ74" s="148">
        <f>(AA74+AC74)</f>
        <v>-1.293674254062103E-12</v>
      </c>
      <c r="AK74" s="147">
        <f>(AE74+AG74)</f>
        <v>261.1362372242387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138774.39850962791</v>
      </c>
      <c r="K75" s="40">
        <f>B75/B$76</f>
        <v>0.57105119031176255</v>
      </c>
      <c r="L75" s="22">
        <f>(L129*G$37*F$9/F$7)/B$130</f>
        <v>0.57105119031176244</v>
      </c>
      <c r="M75" s="24">
        <f>J75/B$76</f>
        <v>0.60094748321812141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14426.184678709718</v>
      </c>
      <c r="AB75" s="158"/>
      <c r="AC75" s="149">
        <f>AA75+AC65-SUM(AC70,AC74)</f>
        <v>27450.891619216043</v>
      </c>
      <c r="AD75" s="158"/>
      <c r="AE75" s="149">
        <f>AC75+AE65-SUM(AE70,AE74)</f>
        <v>43372.686476278264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86112.398509627921</v>
      </c>
      <c r="AJ75" s="151">
        <f>AJ76-SUM(AJ70,AJ74)</f>
        <v>27450.891619216043</v>
      </c>
      <c r="AK75" s="149">
        <f>AJ75+AK76-SUM(AK70,AK74)</f>
        <v>86112.398509627921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219225.99999999997</v>
      </c>
      <c r="J76" s="51">
        <f>J130*I$83</f>
        <v>231377.73913031272</v>
      </c>
      <c r="K76" s="40">
        <f>SUM(K70:K75)</f>
        <v>0.79674008123814566</v>
      </c>
      <c r="L76" s="22">
        <f>SUM(L70:L75)</f>
        <v>0.79674008123814555</v>
      </c>
      <c r="M76" s="24">
        <f>SUM(M70:M75)</f>
        <v>0.79869628855266495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17677.23577457486</v>
      </c>
      <c r="AB76" s="137"/>
      <c r="AC76" s="153">
        <f>AC65</f>
        <v>16275.758036371466</v>
      </c>
      <c r="AD76" s="137"/>
      <c r="AE76" s="153">
        <f>AE65</f>
        <v>19172.845952927364</v>
      </c>
      <c r="AF76" s="137"/>
      <c r="AG76" s="153">
        <f>AG65</f>
        <v>46251.899366439036</v>
      </c>
      <c r="AH76" s="137"/>
      <c r="AI76" s="153">
        <f>SUM(AA76,AC76,AE76,AG76)</f>
        <v>99377.739130312722</v>
      </c>
      <c r="AJ76" s="154">
        <f>SUM(AA76,AC76)</f>
        <v>33952.993810946326</v>
      </c>
      <c r="AK76" s="154">
        <f>SUM(AE76,AG76)</f>
        <v>65424.745319366397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15725.999999999998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14426.184678709718</v>
      </c>
      <c r="AD78" s="112"/>
      <c r="AE78" s="112">
        <f>AC75</f>
        <v>27450.891619216043</v>
      </c>
      <c r="AF78" s="112"/>
      <c r="AG78" s="112">
        <f>AE75</f>
        <v>43372.686476278264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14426.184678709718</v>
      </c>
      <c r="AB79" s="112"/>
      <c r="AC79" s="112">
        <f>AA79-AA74+AC65-AC70</f>
        <v>27450.89161921604</v>
      </c>
      <c r="AD79" s="112"/>
      <c r="AE79" s="112">
        <f>AC79-AC74+AE65-AE70</f>
        <v>43372.686476278264</v>
      </c>
      <c r="AF79" s="112"/>
      <c r="AG79" s="112">
        <f>AE79-AE74+AG65-AG70</f>
        <v>86373.53474685215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11652.381777065782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2913.0954442664456</v>
      </c>
      <c r="AB83" s="112"/>
      <c r="AC83" s="165">
        <f>$I$83*AB82/4</f>
        <v>2913.0954442664456</v>
      </c>
      <c r="AD83" s="112"/>
      <c r="AE83" s="165">
        <f>$I$83*AD82/4</f>
        <v>2913.0954442664456</v>
      </c>
      <c r="AF83" s="112"/>
      <c r="AG83" s="165">
        <f>$I$83*AF82/4</f>
        <v>2913.0954442664456</v>
      </c>
      <c r="AH83" s="165">
        <f>SUM(AA83,AC83,AE83,AG83)</f>
        <v>11652.381777065782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22039.032709385774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1</v>
      </c>
      <c r="I91" s="22">
        <f t="shared" ref="I91" si="52">(D91*H91)</f>
        <v>2.4029422083568868</v>
      </c>
      <c r="J91" s="24">
        <f>IF(I$32&lt;=1+I$131,I91,L91+J$33*(I91-L91))</f>
        <v>2.0464107448505322</v>
      </c>
      <c r="K91" s="22">
        <f t="shared" ref="K91" si="53">(B91)</f>
        <v>2.0596647500201888</v>
      </c>
      <c r="L91" s="22">
        <f t="shared" ref="L91" si="54">(K91*H91)</f>
        <v>2.0596647500201888</v>
      </c>
      <c r="M91" s="226">
        <f t="shared" si="50"/>
        <v>2.0464107448505322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1</v>
      </c>
      <c r="I92" s="22">
        <f t="shared" ref="I92:I118" si="59">(D92*H92)</f>
        <v>0.64364523438130905</v>
      </c>
      <c r="J92" s="24">
        <f t="shared" ref="J92:J118" si="60">IF(I$32&lt;=1+I$131,I92,L92+J$33*(I92-L92))</f>
        <v>0.50994593556642587</v>
      </c>
      <c r="K92" s="22">
        <f t="shared" ref="K92:K118" si="61">(B92)</f>
        <v>0.5149161875050472</v>
      </c>
      <c r="L92" s="22">
        <f t="shared" ref="L92:L118" si="62">(K92*H92)</f>
        <v>0.5149161875050472</v>
      </c>
      <c r="M92" s="226">
        <f t="shared" ref="M92:M118" si="63">(J92)</f>
        <v>0.50994593556642587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1</v>
      </c>
      <c r="I93" s="22">
        <f t="shared" si="59"/>
        <v>2.4029422083568872E-3</v>
      </c>
      <c r="J93" s="24">
        <f t="shared" si="60"/>
        <v>2.4029422083568872E-3</v>
      </c>
      <c r="K93" s="22">
        <f t="shared" si="61"/>
        <v>2.4029422083568872E-3</v>
      </c>
      <c r="L93" s="22">
        <f t="shared" si="62"/>
        <v>2.4029422083568872E-3</v>
      </c>
      <c r="M93" s="226">
        <f t="shared" si="63"/>
        <v>2.4029422083568872E-3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0.43675104279528487</v>
      </c>
      <c r="K94" s="22">
        <f t="shared" si="61"/>
        <v>0.42051488646245527</v>
      </c>
      <c r="L94" s="22">
        <f t="shared" si="62"/>
        <v>0.42051488646245527</v>
      </c>
      <c r="M94" s="226">
        <f t="shared" si="63"/>
        <v>0.43675104279528487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1</v>
      </c>
      <c r="I96" s="22">
        <f t="shared" si="59"/>
        <v>0.24029422083568872</v>
      </c>
      <c r="J96" s="24">
        <f t="shared" si="60"/>
        <v>0.24029422083568872</v>
      </c>
      <c r="K96" s="22">
        <f t="shared" si="61"/>
        <v>0.24029422083568872</v>
      </c>
      <c r="L96" s="22">
        <f t="shared" si="62"/>
        <v>0.24029422083568872</v>
      </c>
      <c r="M96" s="226">
        <f t="shared" si="63"/>
        <v>0.24029422083568872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0.32087831715571946</v>
      </c>
      <c r="K97" s="22">
        <f t="shared" si="61"/>
        <v>0.30894971250302833</v>
      </c>
      <c r="L97" s="22">
        <f t="shared" si="62"/>
        <v>0.30894971250302833</v>
      </c>
      <c r="M97" s="226">
        <f t="shared" si="63"/>
        <v>0.32087831715571946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0.34761817691869612</v>
      </c>
      <c r="K98" s="22">
        <f t="shared" si="61"/>
        <v>0.33469552187828072</v>
      </c>
      <c r="L98" s="22">
        <f t="shared" si="62"/>
        <v>0.33469552187828072</v>
      </c>
      <c r="M98" s="226">
        <f t="shared" si="63"/>
        <v>0.34761817691869612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0.37435803668167272</v>
      </c>
      <c r="K100" s="22">
        <f t="shared" si="61"/>
        <v>0.36044133125353306</v>
      </c>
      <c r="L100" s="22">
        <f t="shared" si="62"/>
        <v>0.36044133125353306</v>
      </c>
      <c r="M100" s="226">
        <f t="shared" si="63"/>
        <v>0.37435803668167272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5.3479719525953241E-2</v>
      </c>
      <c r="K101" s="22">
        <f t="shared" si="61"/>
        <v>5.1491618750504724E-2</v>
      </c>
      <c r="L101" s="22">
        <f t="shared" si="62"/>
        <v>5.1491618750504724E-2</v>
      </c>
      <c r="M101" s="226">
        <f t="shared" si="63"/>
        <v>5.3479719525953241E-2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1</v>
      </c>
      <c r="I102" s="22">
        <f t="shared" si="59"/>
        <v>0.25951775850254383</v>
      </c>
      <c r="J102" s="24">
        <f t="shared" si="60"/>
        <v>0.25951775850254383</v>
      </c>
      <c r="K102" s="22">
        <f t="shared" si="61"/>
        <v>0.25951775850254383</v>
      </c>
      <c r="L102" s="22">
        <f t="shared" si="62"/>
        <v>0.25951775850254383</v>
      </c>
      <c r="M102" s="226">
        <f t="shared" si="63"/>
        <v>0.25951775850254383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1</v>
      </c>
      <c r="I103" s="22">
        <f t="shared" si="59"/>
        <v>0.15910910193905961</v>
      </c>
      <c r="J103" s="24">
        <f t="shared" si="60"/>
        <v>0.15910910193905961</v>
      </c>
      <c r="K103" s="22">
        <f t="shared" si="61"/>
        <v>0.15910910193905961</v>
      </c>
      <c r="L103" s="22">
        <f t="shared" si="62"/>
        <v>0.15910910193905961</v>
      </c>
      <c r="M103" s="226">
        <f t="shared" si="63"/>
        <v>0.15910910193905961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1</v>
      </c>
      <c r="I105" s="22">
        <f t="shared" si="59"/>
        <v>4.1193295000403779E-2</v>
      </c>
      <c r="J105" s="24">
        <f t="shared" si="60"/>
        <v>4.1193295000403779E-2</v>
      </c>
      <c r="K105" s="22">
        <f t="shared" si="61"/>
        <v>4.1193295000403779E-2</v>
      </c>
      <c r="L105" s="22">
        <f t="shared" si="62"/>
        <v>4.1193295000403779E-2</v>
      </c>
      <c r="M105" s="226">
        <f t="shared" si="63"/>
        <v>4.1193295000403779E-2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1</v>
      </c>
      <c r="I106" s="22">
        <f t="shared" si="59"/>
        <v>1.038414311468512</v>
      </c>
      <c r="J106" s="24">
        <f t="shared" si="60"/>
        <v>1.038414311468512</v>
      </c>
      <c r="K106" s="22">
        <f t="shared" si="61"/>
        <v>1.038414311468512</v>
      </c>
      <c r="L106" s="22">
        <f t="shared" si="62"/>
        <v>1.038414311468512</v>
      </c>
      <c r="M106" s="226">
        <f t="shared" si="63"/>
        <v>1.038414311468512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1</v>
      </c>
      <c r="I111" s="22">
        <f t="shared" si="59"/>
        <v>11.32815612511104</v>
      </c>
      <c r="J111" s="24">
        <f t="shared" si="60"/>
        <v>11.32815612511104</v>
      </c>
      <c r="K111" s="22">
        <f t="shared" si="61"/>
        <v>11.32815612511104</v>
      </c>
      <c r="L111" s="22">
        <f t="shared" si="62"/>
        <v>11.32815612511104</v>
      </c>
      <c r="M111" s="226">
        <f t="shared" si="63"/>
        <v>11.32815612511104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1</v>
      </c>
      <c r="I113" s="22">
        <f t="shared" si="59"/>
        <v>2.0596647500201888</v>
      </c>
      <c r="J113" s="24">
        <f t="shared" si="60"/>
        <v>2.0596647500201888</v>
      </c>
      <c r="K113" s="22">
        <f t="shared" si="61"/>
        <v>2.0596647500201888</v>
      </c>
      <c r="L113" s="22">
        <f t="shared" si="62"/>
        <v>2.0596647500201888</v>
      </c>
      <c r="M113" s="226">
        <f t="shared" si="63"/>
        <v>2.0596647500201888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1</v>
      </c>
      <c r="I114" s="22">
        <f t="shared" si="59"/>
        <v>0.63849607250625862</v>
      </c>
      <c r="J114" s="24">
        <f t="shared" si="60"/>
        <v>0.63849607250625862</v>
      </c>
      <c r="K114" s="22">
        <f t="shared" si="61"/>
        <v>0.63849607250625862</v>
      </c>
      <c r="L114" s="22">
        <f t="shared" si="62"/>
        <v>0.63849607250625862</v>
      </c>
      <c r="M114" s="226">
        <f t="shared" si="63"/>
        <v>0.63849607250625862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18.813836020330246</v>
      </c>
      <c r="J119" s="24">
        <f>SUM(J91:J118)</f>
        <v>19.856690551086334</v>
      </c>
      <c r="K119" s="22">
        <f>SUM(K91:K118)</f>
        <v>19.817922585965089</v>
      </c>
      <c r="L119" s="22">
        <f>SUM(L91:L118)</f>
        <v>19.817922585965089</v>
      </c>
      <c r="M119" s="57">
        <f t="shared" si="50"/>
        <v>19.856690551086334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1.1160125571113229</v>
      </c>
      <c r="J124" s="236">
        <f>IF(SUMPRODUCT($B$124:$B124,$H$124:$H124)&lt;J$119,($B124*$H124),J$119)</f>
        <v>1.1160125571113229</v>
      </c>
      <c r="K124" s="22">
        <f>(B124)</f>
        <v>1.1160125571113229</v>
      </c>
      <c r="L124" s="29">
        <f>IF(SUMPRODUCT($B$124:$B124,$H$124:$H124)&lt;L$119,($B124*$H124),L$119)</f>
        <v>1.1160125571113229</v>
      </c>
      <c r="M124" s="57">
        <f t="shared" si="90"/>
        <v>1.1160125571113229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1.3495953274507291</v>
      </c>
      <c r="J125" s="236">
        <f>IF(SUMPRODUCT($B$124:$B125,$H$124:$H125)&lt;J$119,($B125*$H125),IF(SUMPRODUCT($B$124:$B124,$H$124:$H124)&lt;J$119,J$119-SUMPRODUCT($B$124:$B124,$H$124:$H124),0))</f>
        <v>1.3495953274507291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1.3495953274507291</v>
      </c>
      <c r="M125" s="57">
        <f t="shared" ref="M125:M126" si="92">(J125)</f>
        <v>1.3495953274507291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2.6785940074012555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2.6785940074012555</v>
      </c>
      <c r="M126" s="57">
        <f t="shared" si="92"/>
        <v>2.6785940074012555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2.7805474125272549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2.7805474125272549</v>
      </c>
      <c r="M127" s="57">
        <f t="shared" si="90"/>
        <v>2.7805474125272549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17.697823463218924</v>
      </c>
      <c r="J128" s="227">
        <f>(J30)</f>
        <v>2.2410545948486349E-2</v>
      </c>
      <c r="K128" s="22">
        <f>(B128)</f>
        <v>0.57612499925280203</v>
      </c>
      <c r="L128" s="22">
        <f>IF(L124=L119,0,(L119-L124)/(B119-B124)*K128)</f>
        <v>0.57612499925280203</v>
      </c>
      <c r="M128" s="57">
        <f t="shared" si="90"/>
        <v>2.2410545948486349E-2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11.909530700647284</v>
      </c>
      <c r="K129" s="29">
        <f>(B129)</f>
        <v>11.317048282221727</v>
      </c>
      <c r="L129" s="60">
        <f>IF(SUM(L124:L128)&gt;L130,0,L130-SUM(L124:L128))</f>
        <v>11.317048282221725</v>
      </c>
      <c r="M129" s="57">
        <f t="shared" si="90"/>
        <v>11.909530700647284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18.813836020330246</v>
      </c>
      <c r="J130" s="227">
        <f>(J119)</f>
        <v>19.856690551086334</v>
      </c>
      <c r="K130" s="22">
        <f>(B130)</f>
        <v>19.817922585965089</v>
      </c>
      <c r="L130" s="22">
        <f>(L119)</f>
        <v>19.817922585965089</v>
      </c>
      <c r="M130" s="57">
        <f t="shared" si="90"/>
        <v>19.856690551086334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1.3495953274507286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3192.8085087429204</v>
      </c>
      <c r="C72" s="109">
        <f>Poor!R7</f>
        <v>3611.4933831288336</v>
      </c>
      <c r="D72" s="109">
        <f>Middle!R7</f>
        <v>3205.273460169416</v>
      </c>
      <c r="E72" s="109">
        <f>Rich!R7</f>
        <v>5338.1655866454494</v>
      </c>
      <c r="F72" s="109">
        <f>V.Poor!T7</f>
        <v>3192.8085087429204</v>
      </c>
      <c r="G72" s="109">
        <f>Poor!T7</f>
        <v>3425.7565905406741</v>
      </c>
      <c r="H72" s="109">
        <f>Middle!T7</f>
        <v>3000.1625765561844</v>
      </c>
      <c r="I72" s="109">
        <f>Rich!T7</f>
        <v>4778.5572923678374</v>
      </c>
    </row>
    <row r="73" spans="1:9">
      <c r="A73" t="str">
        <f>V.Poor!Q8</f>
        <v>Own crops sold</v>
      </c>
      <c r="B73" s="109">
        <f>V.Poor!R8</f>
        <v>274.28571428571428</v>
      </c>
      <c r="C73" s="109">
        <f>Poor!R8</f>
        <v>1225</v>
      </c>
      <c r="D73" s="109">
        <f>Middle!R8</f>
        <v>7074.2857142857156</v>
      </c>
      <c r="E73" s="109">
        <f>Rich!R8</f>
        <v>33296.000000000015</v>
      </c>
      <c r="F73" s="109">
        <f>V.Poor!T8</f>
        <v>274.28571428571428</v>
      </c>
      <c r="G73" s="109">
        <f>Poor!T8</f>
        <v>1320.0408928164627</v>
      </c>
      <c r="H73" s="109">
        <f>Middle!T8</f>
        <v>7284.3743739137299</v>
      </c>
      <c r="I73" s="109">
        <f>Rich!T8</f>
        <v>33886.306783770488</v>
      </c>
    </row>
    <row r="74" spans="1:9">
      <c r="A74" t="str">
        <f>V.Poor!Q9</f>
        <v>Animal products consumed</v>
      </c>
      <c r="B74" s="109">
        <f>V.Poor!R9</f>
        <v>69.916363671072347</v>
      </c>
      <c r="C74" s="109">
        <f>Poor!R9</f>
        <v>562.70045713856223</v>
      </c>
      <c r="D74" s="109">
        <f>Middle!R9</f>
        <v>1766.0405101552308</v>
      </c>
      <c r="E74" s="109">
        <f>Rich!R9</f>
        <v>1675.9364939071943</v>
      </c>
      <c r="F74" s="109">
        <f>V.Poor!T9</f>
        <v>69.916363671072347</v>
      </c>
      <c r="G74" s="109">
        <f>Poor!T9</f>
        <v>562.70045713856223</v>
      </c>
      <c r="H74" s="109">
        <f>Middle!T9</f>
        <v>1766.0405101552308</v>
      </c>
      <c r="I74" s="109">
        <f>Rich!T9</f>
        <v>1675.9364939071943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228.57142857142853</v>
      </c>
      <c r="C76" s="109">
        <f>Poor!R11</f>
        <v>4223</v>
      </c>
      <c r="D76" s="109">
        <f>Middle!R11</f>
        <v>26568.000000000004</v>
      </c>
      <c r="E76" s="109">
        <f>Rich!R11</f>
        <v>26691.555555555551</v>
      </c>
      <c r="F76" s="109">
        <f>V.Poor!T11</f>
        <v>228.57142857142853</v>
      </c>
      <c r="G76" s="109">
        <f>Poor!T11</f>
        <v>4223</v>
      </c>
      <c r="H76" s="109">
        <f>Middle!T11</f>
        <v>27153.034920826147</v>
      </c>
      <c r="I76" s="109">
        <f>Rich!T11</f>
        <v>26502.794665396385</v>
      </c>
    </row>
    <row r="77" spans="1:9">
      <c r="A77" t="str">
        <f>V.Poor!Q12</f>
        <v>Wild foods consumed and sold</v>
      </c>
      <c r="B77" s="109">
        <f>V.Poor!R12</f>
        <v>831.24235535988555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732.37589658448803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17165.714285714286</v>
      </c>
      <c r="C78" s="109">
        <f>Poor!R13</f>
        <v>3150</v>
      </c>
      <c r="D78" s="109">
        <f>Middle!R13</f>
        <v>0</v>
      </c>
      <c r="E78" s="109">
        <f>Rich!R13</f>
        <v>0</v>
      </c>
      <c r="F78" s="109">
        <f>V.Poor!T13</f>
        <v>17165.714285714286</v>
      </c>
      <c r="G78" s="109">
        <f>Poor!T13</f>
        <v>3150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116571.42857142859</v>
      </c>
      <c r="E79" s="109">
        <f>Rich!R14</f>
        <v>117333.33333333333</v>
      </c>
      <c r="F79" s="109">
        <f>V.Poor!T14</f>
        <v>0</v>
      </c>
      <c r="G79" s="109">
        <f>Poor!T14</f>
        <v>0</v>
      </c>
      <c r="H79" s="109">
        <f>Middle!T14</f>
        <v>116571.42857142859</v>
      </c>
      <c r="I79" s="109">
        <f>Rich!T14</f>
        <v>117333.33333333333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6857.1428571428569</v>
      </c>
      <c r="C81" s="109">
        <f>Poor!R16</f>
        <v>2640</v>
      </c>
      <c r="D81" s="109">
        <f>Middle!R16</f>
        <v>0</v>
      </c>
      <c r="E81" s="109">
        <f>Rich!R16</f>
        <v>0</v>
      </c>
      <c r="F81" s="109">
        <f>V.Poor!T16</f>
        <v>6740.992356761154</v>
      </c>
      <c r="G81" s="109">
        <f>Poor!T16</f>
        <v>2589.8184085929079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21333.333333333328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21333.333333333328</v>
      </c>
    </row>
    <row r="83" spans="1:9">
      <c r="A83" t="str">
        <f>V.Poor!Q18</f>
        <v>Food transfer - official</v>
      </c>
      <c r="B83" s="109">
        <f>V.Poor!R18</f>
        <v>1409.2071688061417</v>
      </c>
      <c r="C83" s="109">
        <f>Poor!R18</f>
        <v>1541.3203408817171</v>
      </c>
      <c r="D83" s="109">
        <f>Middle!R18</f>
        <v>1056.9053766046061</v>
      </c>
      <c r="E83" s="109">
        <f>Rich!R18</f>
        <v>822.03751513691589</v>
      </c>
      <c r="F83" s="109">
        <f>V.Poor!T18</f>
        <v>1409.2071688061417</v>
      </c>
      <c r="G83" s="109">
        <f>Poor!T18</f>
        <v>1541.3203408817171</v>
      </c>
      <c r="H83" s="109">
        <f>Middle!T18</f>
        <v>1056.9053766046061</v>
      </c>
      <c r="I83" s="109">
        <f>Rich!T18</f>
        <v>822.03751513691589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13920</v>
      </c>
      <c r="C85" s="109">
        <f>Poor!R20</f>
        <v>24840</v>
      </c>
      <c r="D85" s="109">
        <f>Middle!R20</f>
        <v>8502.8571428571431</v>
      </c>
      <c r="E85" s="109">
        <f>Rich!R20</f>
        <v>6613.333333333333</v>
      </c>
      <c r="F85" s="109">
        <f>V.Poor!T20</f>
        <v>13920</v>
      </c>
      <c r="G85" s="109">
        <f>Poor!T20</f>
        <v>24840</v>
      </c>
      <c r="H85" s="109">
        <f>Middle!T20</f>
        <v>8502.8571428571431</v>
      </c>
      <c r="I85" s="109">
        <f>Rich!T20</f>
        <v>6613.333333333333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5999.9999999999991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5999.9999999999991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43948.888682294302</v>
      </c>
      <c r="C88" s="109">
        <f>Poor!R23</f>
        <v>47793.514181149112</v>
      </c>
      <c r="D88" s="109">
        <f>Middle!R23</f>
        <v>164744.7907755007</v>
      </c>
      <c r="E88" s="109">
        <f>Rich!R23</f>
        <v>213103.69515124511</v>
      </c>
      <c r="F88" s="109">
        <f>V.Poor!T23</f>
        <v>43733.871723137207</v>
      </c>
      <c r="G88" s="109">
        <f>Poor!T23</f>
        <v>47652.636689970328</v>
      </c>
      <c r="H88" s="109">
        <f>Middle!T23</f>
        <v>165334.80347234162</v>
      </c>
      <c r="I88" s="109">
        <f>Rich!T23</f>
        <v>212945.63275057881</v>
      </c>
    </row>
    <row r="89" spans="1:9">
      <c r="A89" t="str">
        <f>V.Poor!Q24</f>
        <v>Food Poverty line</v>
      </c>
      <c r="B89" s="109">
        <f>V.Poor!R24</f>
        <v>19590.2512972318</v>
      </c>
      <c r="C89" s="109">
        <f>Poor!R24</f>
        <v>19590.2512972318</v>
      </c>
      <c r="D89" s="109">
        <f>Middle!R24</f>
        <v>19590.2512972318</v>
      </c>
      <c r="E89" s="109">
        <f>Rich!R24</f>
        <v>19590.2512972318</v>
      </c>
      <c r="F89" s="109">
        <f>V.Poor!T24</f>
        <v>19590.2512972318</v>
      </c>
      <c r="G89" s="109">
        <f>Poor!T24</f>
        <v>19590.2512972318</v>
      </c>
      <c r="H89" s="109">
        <f>Middle!T24</f>
        <v>19590.2512972318</v>
      </c>
      <c r="I89" s="109">
        <f>Rich!T24</f>
        <v>19590.2512972318</v>
      </c>
    </row>
    <row r="90" spans="1:9">
      <c r="A90" s="108" t="str">
        <f>V.Poor!Q25</f>
        <v>Lower Bound Poverty line</v>
      </c>
      <c r="B90" s="109">
        <f>V.Poor!R25</f>
        <v>33568.917963898471</v>
      </c>
      <c r="C90" s="109">
        <f>Poor!R25</f>
        <v>33568.917963898464</v>
      </c>
      <c r="D90" s="109">
        <f>Middle!R25</f>
        <v>33568.917963898471</v>
      </c>
      <c r="E90" s="109">
        <f>Rich!R25</f>
        <v>33568.917963898471</v>
      </c>
      <c r="F90" s="109">
        <f>V.Poor!T25</f>
        <v>33568.917963898471</v>
      </c>
      <c r="G90" s="109">
        <f>Poor!T25</f>
        <v>33568.917963898464</v>
      </c>
      <c r="H90" s="109">
        <f>Middle!T25</f>
        <v>33568.917963898471</v>
      </c>
      <c r="I90" s="109">
        <f>Rich!T25</f>
        <v>33568.917963898471</v>
      </c>
    </row>
    <row r="91" spans="1:9">
      <c r="A91" s="108" t="str">
        <f>V.Poor!Q26</f>
        <v>Upper Bound Poverty line</v>
      </c>
      <c r="B91" s="109">
        <f>V.Poor!R26</f>
        <v>61312.917963898464</v>
      </c>
      <c r="C91" s="109">
        <f>Poor!R26</f>
        <v>61312.917963898464</v>
      </c>
      <c r="D91" s="109">
        <f>Middle!R26</f>
        <v>61312.917963898464</v>
      </c>
      <c r="E91" s="109">
        <f>Rich!R26</f>
        <v>61312.917963898471</v>
      </c>
      <c r="F91" s="109">
        <f>V.Poor!T26</f>
        <v>61312.917963898464</v>
      </c>
      <c r="G91" s="109">
        <f>Poor!T26</f>
        <v>61312.917963898464</v>
      </c>
      <c r="H91" s="109">
        <f>Middle!T26</f>
        <v>61312.917963898464</v>
      </c>
      <c r="I91" s="109">
        <f>Rich!T26</f>
        <v>61312.917963898471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19590.2512972318</v>
      </c>
      <c r="G93" s="109">
        <f>Poor!T24</f>
        <v>19590.2512972318</v>
      </c>
      <c r="H93" s="109">
        <f>Middle!T24</f>
        <v>19590.2512972318</v>
      </c>
      <c r="I93" s="109">
        <f>Rich!T24</f>
        <v>19590.2512972318</v>
      </c>
    </row>
    <row r="94" spans="1:9">
      <c r="A94" t="str">
        <f>V.Poor!Q25</f>
        <v>Lower Bound Poverty line</v>
      </c>
      <c r="F94" s="109">
        <f>V.Poor!T25</f>
        <v>33568.917963898471</v>
      </c>
      <c r="G94" s="109">
        <f>Poor!T25</f>
        <v>33568.917963898464</v>
      </c>
      <c r="H94" s="109">
        <f>Middle!T25</f>
        <v>33568.917963898471</v>
      </c>
      <c r="I94" s="109">
        <f>Rich!T25</f>
        <v>33568.917963898471</v>
      </c>
    </row>
    <row r="95" spans="1:9">
      <c r="A95" t="str">
        <f>V.Poor!Q26</f>
        <v>Upper Bound Poverty line</v>
      </c>
      <c r="F95" s="109">
        <f>V.Poor!T26</f>
        <v>61312.917963898464</v>
      </c>
      <c r="G95" s="109">
        <f>Poor!T26</f>
        <v>61312.917963898464</v>
      </c>
      <c r="H95" s="109">
        <f>Middle!T26</f>
        <v>61312.917963898464</v>
      </c>
      <c r="I95" s="109">
        <f>Rich!T26</f>
        <v>61312.917963898471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0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17364.029281604162</v>
      </c>
      <c r="C100" s="238">
        <f t="shared" si="0"/>
        <v>13519.403782749352</v>
      </c>
      <c r="D100" s="238">
        <f t="shared" si="0"/>
        <v>0</v>
      </c>
      <c r="E100" s="238">
        <f t="shared" si="0"/>
        <v>0</v>
      </c>
      <c r="F100" s="238">
        <f t="shared" si="0"/>
        <v>17579.046240761258</v>
      </c>
      <c r="G100" s="238">
        <f t="shared" si="0"/>
        <v>13660.281273928136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3192.8085087429204</v>
      </c>
      <c r="C3" s="203">
        <f>Income!C72</f>
        <v>3611.4933831288336</v>
      </c>
      <c r="D3" s="203">
        <f>Income!D72</f>
        <v>3205.273460169416</v>
      </c>
      <c r="E3" s="203">
        <f>Income!E72</f>
        <v>5338.1655866454494</v>
      </c>
      <c r="F3" s="204">
        <f>IF(F$2&lt;=($B$2+$C$2+$D$2),IF(F$2&lt;=($B$2+$C$2),IF(F$2&lt;=$B$2,$B3,$C3),$D3),$E3)</f>
        <v>3192.8085087429204</v>
      </c>
      <c r="G3" s="204">
        <f t="shared" ref="G3:AW7" si="0">IF(G$2&lt;=($B$2+$C$2+$D$2),IF(G$2&lt;=($B$2+$C$2),IF(G$2&lt;=$B$2,$B3,$C3),$D3),$E3)</f>
        <v>3192.8085087429204</v>
      </c>
      <c r="H3" s="204">
        <f t="shared" si="0"/>
        <v>3192.8085087429204</v>
      </c>
      <c r="I3" s="204">
        <f t="shared" si="0"/>
        <v>3192.8085087429204</v>
      </c>
      <c r="J3" s="204">
        <f t="shared" si="0"/>
        <v>3192.8085087429204</v>
      </c>
      <c r="K3" s="204">
        <f t="shared" si="0"/>
        <v>3192.8085087429204</v>
      </c>
      <c r="L3" s="204">
        <f t="shared" si="0"/>
        <v>3192.8085087429204</v>
      </c>
      <c r="M3" s="204">
        <f t="shared" si="0"/>
        <v>3192.8085087429204</v>
      </c>
      <c r="N3" s="204">
        <f t="shared" si="0"/>
        <v>3192.8085087429204</v>
      </c>
      <c r="O3" s="204">
        <f t="shared" si="0"/>
        <v>3192.8085087429204</v>
      </c>
      <c r="P3" s="204">
        <f t="shared" si="0"/>
        <v>3192.8085087429204</v>
      </c>
      <c r="Q3" s="204">
        <f t="shared" si="0"/>
        <v>3192.8085087429204</v>
      </c>
      <c r="R3" s="204">
        <f t="shared" si="0"/>
        <v>3192.8085087429204</v>
      </c>
      <c r="S3" s="204">
        <f t="shared" si="0"/>
        <v>3192.8085087429204</v>
      </c>
      <c r="T3" s="204">
        <f t="shared" si="0"/>
        <v>3192.8085087429204</v>
      </c>
      <c r="U3" s="204">
        <f t="shared" si="0"/>
        <v>3611.4933831288336</v>
      </c>
      <c r="V3" s="204">
        <f t="shared" si="0"/>
        <v>3611.4933831288336</v>
      </c>
      <c r="W3" s="204">
        <f t="shared" si="0"/>
        <v>3611.4933831288336</v>
      </c>
      <c r="X3" s="204">
        <f t="shared" si="0"/>
        <v>3611.4933831288336</v>
      </c>
      <c r="Y3" s="204">
        <f t="shared" si="0"/>
        <v>3611.4933831288336</v>
      </c>
      <c r="Z3" s="204">
        <f t="shared" si="0"/>
        <v>3611.4933831288336</v>
      </c>
      <c r="AA3" s="204">
        <f t="shared" si="0"/>
        <v>3611.4933831288336</v>
      </c>
      <c r="AB3" s="204">
        <f t="shared" si="0"/>
        <v>3611.4933831288336</v>
      </c>
      <c r="AC3" s="204">
        <f t="shared" si="0"/>
        <v>3611.4933831288336</v>
      </c>
      <c r="AD3" s="204">
        <f t="shared" si="0"/>
        <v>3611.4933831288336</v>
      </c>
      <c r="AE3" s="204">
        <f t="shared" si="0"/>
        <v>3611.4933831288336</v>
      </c>
      <c r="AF3" s="204">
        <f t="shared" si="0"/>
        <v>3611.4933831288336</v>
      </c>
      <c r="AG3" s="204">
        <f t="shared" si="0"/>
        <v>3611.4933831288336</v>
      </c>
      <c r="AH3" s="204">
        <f t="shared" si="0"/>
        <v>3611.4933831288336</v>
      </c>
      <c r="AI3" s="204">
        <f t="shared" si="0"/>
        <v>3611.4933831288336</v>
      </c>
      <c r="AJ3" s="204">
        <f t="shared" si="0"/>
        <v>3611.4933831288336</v>
      </c>
      <c r="AK3" s="204">
        <f t="shared" si="0"/>
        <v>3611.4933831288336</v>
      </c>
      <c r="AL3" s="204">
        <f t="shared" si="0"/>
        <v>3611.4933831288336</v>
      </c>
      <c r="AM3" s="204">
        <f t="shared" si="0"/>
        <v>3611.4933831288336</v>
      </c>
      <c r="AN3" s="204">
        <f t="shared" si="0"/>
        <v>3611.4933831288336</v>
      </c>
      <c r="AO3" s="204">
        <f t="shared" si="0"/>
        <v>3611.4933831288336</v>
      </c>
      <c r="AP3" s="204">
        <f t="shared" si="0"/>
        <v>3611.4933831288336</v>
      </c>
      <c r="AQ3" s="204">
        <f t="shared" si="0"/>
        <v>3611.4933831288336</v>
      </c>
      <c r="AR3" s="204">
        <f t="shared" si="0"/>
        <v>3611.4933831288336</v>
      </c>
      <c r="AS3" s="204">
        <f t="shared" si="0"/>
        <v>3611.4933831288336</v>
      </c>
      <c r="AT3" s="204">
        <f t="shared" si="0"/>
        <v>3611.4933831288336</v>
      </c>
      <c r="AU3" s="204">
        <f t="shared" si="0"/>
        <v>3611.4933831288336</v>
      </c>
      <c r="AV3" s="204">
        <f t="shared" si="0"/>
        <v>3611.4933831288336</v>
      </c>
      <c r="AW3" s="204">
        <f t="shared" si="0"/>
        <v>3611.4933831288336</v>
      </c>
      <c r="AX3" s="204">
        <f t="shared" ref="AX3:BZ10" si="1">IF(AX$2&lt;=($B$2+$C$2+$D$2),IF(AX$2&lt;=($B$2+$C$2),IF(AX$2&lt;=$B$2,$B3,$C3),$D3),$E3)</f>
        <v>3611.4933831288336</v>
      </c>
      <c r="AY3" s="204">
        <f t="shared" si="1"/>
        <v>3611.4933831288336</v>
      </c>
      <c r="AZ3" s="204">
        <f t="shared" si="1"/>
        <v>3611.4933831288336</v>
      </c>
      <c r="BA3" s="204">
        <f t="shared" si="1"/>
        <v>3611.4933831288336</v>
      </c>
      <c r="BB3" s="204">
        <f t="shared" si="1"/>
        <v>3611.4933831288336</v>
      </c>
      <c r="BC3" s="204">
        <f t="shared" si="1"/>
        <v>3611.4933831288336</v>
      </c>
      <c r="BD3" s="204">
        <f t="shared" si="1"/>
        <v>3611.4933831288336</v>
      </c>
      <c r="BE3" s="204">
        <f t="shared" si="1"/>
        <v>3611.4933831288336</v>
      </c>
      <c r="BF3" s="204">
        <f t="shared" si="1"/>
        <v>3611.4933831288336</v>
      </c>
      <c r="BG3" s="204">
        <f t="shared" si="1"/>
        <v>3611.4933831288336</v>
      </c>
      <c r="BH3" s="204">
        <f t="shared" si="1"/>
        <v>3611.4933831288336</v>
      </c>
      <c r="BI3" s="204">
        <f t="shared" si="1"/>
        <v>3611.4933831288336</v>
      </c>
      <c r="BJ3" s="204">
        <f t="shared" si="1"/>
        <v>3611.4933831288336</v>
      </c>
      <c r="BK3" s="204">
        <f t="shared" si="1"/>
        <v>3611.4933831288336</v>
      </c>
      <c r="BL3" s="204">
        <f t="shared" si="1"/>
        <v>3611.4933831288336</v>
      </c>
      <c r="BM3" s="204">
        <f t="shared" si="1"/>
        <v>3611.4933831288336</v>
      </c>
      <c r="BN3" s="204">
        <f t="shared" si="1"/>
        <v>3611.4933831288336</v>
      </c>
      <c r="BO3" s="204">
        <f t="shared" si="1"/>
        <v>3611.4933831288336</v>
      </c>
      <c r="BP3" s="204">
        <f t="shared" si="1"/>
        <v>3611.4933831288336</v>
      </c>
      <c r="BQ3" s="204">
        <f t="shared" si="1"/>
        <v>3611.4933831288336</v>
      </c>
      <c r="BR3" s="204">
        <f t="shared" si="1"/>
        <v>3611.4933831288336</v>
      </c>
      <c r="BS3" s="204">
        <f t="shared" si="1"/>
        <v>3611.4933831288336</v>
      </c>
      <c r="BT3" s="204">
        <f t="shared" si="1"/>
        <v>3611.4933831288336</v>
      </c>
      <c r="BU3" s="204">
        <f t="shared" si="1"/>
        <v>3611.4933831288336</v>
      </c>
      <c r="BV3" s="204">
        <f t="shared" si="1"/>
        <v>3611.4933831288336</v>
      </c>
      <c r="BW3" s="204">
        <f t="shared" si="1"/>
        <v>3611.4933831288336</v>
      </c>
      <c r="BX3" s="204">
        <f t="shared" si="1"/>
        <v>3205.273460169416</v>
      </c>
      <c r="BY3" s="204">
        <f t="shared" si="1"/>
        <v>3205.273460169416</v>
      </c>
      <c r="BZ3" s="204">
        <f t="shared" si="1"/>
        <v>3205.273460169416</v>
      </c>
      <c r="CA3" s="204">
        <f t="shared" ref="CA3:CR15" si="2">IF(CA$2&lt;=($B$2+$C$2+$D$2),IF(CA$2&lt;=($B$2+$C$2),IF(CA$2&lt;=$B$2,$B3,$C3),$D3),$E3)</f>
        <v>3205.273460169416</v>
      </c>
      <c r="CB3" s="204">
        <f t="shared" si="2"/>
        <v>3205.273460169416</v>
      </c>
      <c r="CC3" s="204">
        <f t="shared" si="2"/>
        <v>3205.273460169416</v>
      </c>
      <c r="CD3" s="204">
        <f t="shared" si="2"/>
        <v>3205.273460169416</v>
      </c>
      <c r="CE3" s="204">
        <f t="shared" si="2"/>
        <v>3205.273460169416</v>
      </c>
      <c r="CF3" s="204">
        <f t="shared" si="2"/>
        <v>3205.273460169416</v>
      </c>
      <c r="CG3" s="204">
        <f t="shared" si="2"/>
        <v>3205.273460169416</v>
      </c>
      <c r="CH3" s="204">
        <f t="shared" si="2"/>
        <v>3205.273460169416</v>
      </c>
      <c r="CI3" s="204">
        <f t="shared" si="2"/>
        <v>3205.273460169416</v>
      </c>
      <c r="CJ3" s="204">
        <f t="shared" si="2"/>
        <v>3205.273460169416</v>
      </c>
      <c r="CK3" s="204">
        <f t="shared" si="2"/>
        <v>3205.273460169416</v>
      </c>
      <c r="CL3" s="204">
        <f t="shared" si="2"/>
        <v>3205.273460169416</v>
      </c>
      <c r="CM3" s="204">
        <f t="shared" si="2"/>
        <v>3205.273460169416</v>
      </c>
      <c r="CN3" s="204">
        <f t="shared" si="2"/>
        <v>3205.273460169416</v>
      </c>
      <c r="CO3" s="204">
        <f t="shared" si="2"/>
        <v>3205.273460169416</v>
      </c>
      <c r="CP3" s="204">
        <f t="shared" si="2"/>
        <v>3205.273460169416</v>
      </c>
      <c r="CQ3" s="204">
        <f t="shared" si="2"/>
        <v>3205.273460169416</v>
      </c>
      <c r="CR3" s="204">
        <f t="shared" si="2"/>
        <v>3205.273460169416</v>
      </c>
      <c r="CS3" s="204">
        <f t="shared" ref="CS3:DA15" si="3">IF(CS$2&lt;=($B$2+$C$2+$D$2),IF(CS$2&lt;=($B$2+$C$2),IF(CS$2&lt;=$B$2,$B3,$C3),$D3),$E3)</f>
        <v>3205.273460169416</v>
      </c>
      <c r="CT3" s="204">
        <f t="shared" si="3"/>
        <v>3205.273460169416</v>
      </c>
      <c r="CU3" s="204">
        <f t="shared" si="3"/>
        <v>3205.273460169416</v>
      </c>
      <c r="CV3" s="204">
        <f t="shared" si="3"/>
        <v>3205.273460169416</v>
      </c>
      <c r="CW3" s="204">
        <f t="shared" si="3"/>
        <v>5338.1655866454494</v>
      </c>
      <c r="CX3" s="204">
        <f t="shared" si="3"/>
        <v>5338.1655866454494</v>
      </c>
      <c r="CY3" s="204">
        <f t="shared" si="3"/>
        <v>5338.1655866454494</v>
      </c>
      <c r="CZ3" s="204">
        <f t="shared" si="3"/>
        <v>5338.1655866454494</v>
      </c>
      <c r="DA3" s="204">
        <f t="shared" si="3"/>
        <v>5338.1655866454494</v>
      </c>
      <c r="DB3" s="204"/>
    </row>
    <row r="4" spans="1:106">
      <c r="A4" s="201" t="str">
        <f>Income!A73</f>
        <v>Own crops sold</v>
      </c>
      <c r="B4" s="203">
        <f>Income!B73</f>
        <v>274.28571428571428</v>
      </c>
      <c r="C4" s="203">
        <f>Income!C73</f>
        <v>1225</v>
      </c>
      <c r="D4" s="203">
        <f>Income!D73</f>
        <v>7074.2857142857156</v>
      </c>
      <c r="E4" s="203">
        <f>Income!E73</f>
        <v>33296.000000000015</v>
      </c>
      <c r="F4" s="204">
        <f t="shared" ref="F4:U17" si="4">IF(F$2&lt;=($B$2+$C$2+$D$2),IF(F$2&lt;=($B$2+$C$2),IF(F$2&lt;=$B$2,$B4,$C4),$D4),$E4)</f>
        <v>274.28571428571428</v>
      </c>
      <c r="G4" s="204">
        <f t="shared" si="0"/>
        <v>274.28571428571428</v>
      </c>
      <c r="H4" s="204">
        <f t="shared" si="0"/>
        <v>274.28571428571428</v>
      </c>
      <c r="I4" s="204">
        <f t="shared" si="0"/>
        <v>274.28571428571428</v>
      </c>
      <c r="J4" s="204">
        <f t="shared" si="0"/>
        <v>274.28571428571428</v>
      </c>
      <c r="K4" s="204">
        <f t="shared" si="0"/>
        <v>274.28571428571428</v>
      </c>
      <c r="L4" s="204">
        <f t="shared" si="0"/>
        <v>274.28571428571428</v>
      </c>
      <c r="M4" s="204">
        <f t="shared" si="0"/>
        <v>274.28571428571428</v>
      </c>
      <c r="N4" s="204">
        <f t="shared" si="0"/>
        <v>274.28571428571428</v>
      </c>
      <c r="O4" s="204">
        <f t="shared" si="0"/>
        <v>274.28571428571428</v>
      </c>
      <c r="P4" s="204">
        <f t="shared" si="0"/>
        <v>274.28571428571428</v>
      </c>
      <c r="Q4" s="204">
        <f t="shared" si="0"/>
        <v>274.28571428571428</v>
      </c>
      <c r="R4" s="204">
        <f t="shared" si="0"/>
        <v>274.28571428571428</v>
      </c>
      <c r="S4" s="204">
        <f t="shared" si="0"/>
        <v>274.28571428571428</v>
      </c>
      <c r="T4" s="204">
        <f t="shared" si="0"/>
        <v>274.28571428571428</v>
      </c>
      <c r="U4" s="204">
        <f t="shared" si="0"/>
        <v>1225</v>
      </c>
      <c r="V4" s="204">
        <f t="shared" si="0"/>
        <v>1225</v>
      </c>
      <c r="W4" s="204">
        <f t="shared" si="0"/>
        <v>1225</v>
      </c>
      <c r="X4" s="204">
        <f t="shared" si="0"/>
        <v>1225</v>
      </c>
      <c r="Y4" s="204">
        <f t="shared" si="0"/>
        <v>1225</v>
      </c>
      <c r="Z4" s="204">
        <f t="shared" si="0"/>
        <v>1225</v>
      </c>
      <c r="AA4" s="204">
        <f t="shared" si="0"/>
        <v>1225</v>
      </c>
      <c r="AB4" s="204">
        <f t="shared" si="0"/>
        <v>1225</v>
      </c>
      <c r="AC4" s="204">
        <f t="shared" si="0"/>
        <v>1225</v>
      </c>
      <c r="AD4" s="204">
        <f t="shared" si="0"/>
        <v>1225</v>
      </c>
      <c r="AE4" s="204">
        <f t="shared" si="0"/>
        <v>1225</v>
      </c>
      <c r="AF4" s="204">
        <f t="shared" si="0"/>
        <v>1225</v>
      </c>
      <c r="AG4" s="204">
        <f t="shared" si="0"/>
        <v>1225</v>
      </c>
      <c r="AH4" s="204">
        <f t="shared" si="0"/>
        <v>1225</v>
      </c>
      <c r="AI4" s="204">
        <f t="shared" si="0"/>
        <v>1225</v>
      </c>
      <c r="AJ4" s="204">
        <f t="shared" si="0"/>
        <v>1225</v>
      </c>
      <c r="AK4" s="204">
        <f t="shared" si="0"/>
        <v>1225</v>
      </c>
      <c r="AL4" s="204">
        <f t="shared" si="0"/>
        <v>1225</v>
      </c>
      <c r="AM4" s="204">
        <f t="shared" si="0"/>
        <v>1225</v>
      </c>
      <c r="AN4" s="204">
        <f t="shared" si="0"/>
        <v>1225</v>
      </c>
      <c r="AO4" s="204">
        <f t="shared" si="0"/>
        <v>1225</v>
      </c>
      <c r="AP4" s="204">
        <f t="shared" si="0"/>
        <v>1225</v>
      </c>
      <c r="AQ4" s="204">
        <f t="shared" si="0"/>
        <v>1225</v>
      </c>
      <c r="AR4" s="204">
        <f t="shared" si="0"/>
        <v>1225</v>
      </c>
      <c r="AS4" s="204">
        <f t="shared" si="0"/>
        <v>1225</v>
      </c>
      <c r="AT4" s="204">
        <f t="shared" si="0"/>
        <v>1225</v>
      </c>
      <c r="AU4" s="204">
        <f t="shared" si="0"/>
        <v>1225</v>
      </c>
      <c r="AV4" s="204">
        <f t="shared" si="0"/>
        <v>1225</v>
      </c>
      <c r="AW4" s="204">
        <f t="shared" si="0"/>
        <v>1225</v>
      </c>
      <c r="AX4" s="204">
        <f t="shared" si="1"/>
        <v>1225</v>
      </c>
      <c r="AY4" s="204">
        <f t="shared" si="1"/>
        <v>1225</v>
      </c>
      <c r="AZ4" s="204">
        <f t="shared" si="1"/>
        <v>1225</v>
      </c>
      <c r="BA4" s="204">
        <f t="shared" si="1"/>
        <v>1225</v>
      </c>
      <c r="BB4" s="204">
        <f t="shared" si="1"/>
        <v>1225</v>
      </c>
      <c r="BC4" s="204">
        <f t="shared" si="1"/>
        <v>1225</v>
      </c>
      <c r="BD4" s="204">
        <f t="shared" si="1"/>
        <v>1225</v>
      </c>
      <c r="BE4" s="204">
        <f t="shared" si="1"/>
        <v>1225</v>
      </c>
      <c r="BF4" s="204">
        <f t="shared" si="1"/>
        <v>1225</v>
      </c>
      <c r="BG4" s="204">
        <f t="shared" si="1"/>
        <v>1225</v>
      </c>
      <c r="BH4" s="204">
        <f t="shared" si="1"/>
        <v>1225</v>
      </c>
      <c r="BI4" s="204">
        <f t="shared" si="1"/>
        <v>1225</v>
      </c>
      <c r="BJ4" s="204">
        <f t="shared" si="1"/>
        <v>1225</v>
      </c>
      <c r="BK4" s="204">
        <f t="shared" si="1"/>
        <v>1225</v>
      </c>
      <c r="BL4" s="204">
        <f t="shared" si="1"/>
        <v>1225</v>
      </c>
      <c r="BM4" s="204">
        <f t="shared" si="1"/>
        <v>1225</v>
      </c>
      <c r="BN4" s="204">
        <f t="shared" si="1"/>
        <v>1225</v>
      </c>
      <c r="BO4" s="204">
        <f t="shared" si="1"/>
        <v>1225</v>
      </c>
      <c r="BP4" s="204">
        <f t="shared" si="1"/>
        <v>1225</v>
      </c>
      <c r="BQ4" s="204">
        <f t="shared" si="1"/>
        <v>1225</v>
      </c>
      <c r="BR4" s="204">
        <f t="shared" si="1"/>
        <v>1225</v>
      </c>
      <c r="BS4" s="204">
        <f t="shared" si="1"/>
        <v>1225</v>
      </c>
      <c r="BT4" s="204">
        <f t="shared" si="1"/>
        <v>1225</v>
      </c>
      <c r="BU4" s="204">
        <f t="shared" si="1"/>
        <v>1225</v>
      </c>
      <c r="BV4" s="204">
        <f t="shared" si="1"/>
        <v>1225</v>
      </c>
      <c r="BW4" s="204">
        <f t="shared" si="1"/>
        <v>1225</v>
      </c>
      <c r="BX4" s="204">
        <f t="shared" si="1"/>
        <v>7074.2857142857156</v>
      </c>
      <c r="BY4" s="204">
        <f t="shared" si="1"/>
        <v>7074.2857142857156</v>
      </c>
      <c r="BZ4" s="204">
        <f t="shared" si="1"/>
        <v>7074.2857142857156</v>
      </c>
      <c r="CA4" s="204">
        <f t="shared" si="2"/>
        <v>7074.2857142857156</v>
      </c>
      <c r="CB4" s="204">
        <f t="shared" si="2"/>
        <v>7074.2857142857156</v>
      </c>
      <c r="CC4" s="204">
        <f t="shared" si="2"/>
        <v>7074.2857142857156</v>
      </c>
      <c r="CD4" s="204">
        <f t="shared" si="2"/>
        <v>7074.2857142857156</v>
      </c>
      <c r="CE4" s="204">
        <f t="shared" si="2"/>
        <v>7074.2857142857156</v>
      </c>
      <c r="CF4" s="204">
        <f t="shared" si="2"/>
        <v>7074.2857142857156</v>
      </c>
      <c r="CG4" s="204">
        <f t="shared" si="2"/>
        <v>7074.2857142857156</v>
      </c>
      <c r="CH4" s="204">
        <f t="shared" si="2"/>
        <v>7074.2857142857156</v>
      </c>
      <c r="CI4" s="204">
        <f t="shared" si="2"/>
        <v>7074.2857142857156</v>
      </c>
      <c r="CJ4" s="204">
        <f t="shared" si="2"/>
        <v>7074.2857142857156</v>
      </c>
      <c r="CK4" s="204">
        <f t="shared" si="2"/>
        <v>7074.2857142857156</v>
      </c>
      <c r="CL4" s="204">
        <f t="shared" si="2"/>
        <v>7074.2857142857156</v>
      </c>
      <c r="CM4" s="204">
        <f t="shared" si="2"/>
        <v>7074.2857142857156</v>
      </c>
      <c r="CN4" s="204">
        <f t="shared" si="2"/>
        <v>7074.2857142857156</v>
      </c>
      <c r="CO4" s="204">
        <f t="shared" si="2"/>
        <v>7074.2857142857156</v>
      </c>
      <c r="CP4" s="204">
        <f t="shared" si="2"/>
        <v>7074.2857142857156</v>
      </c>
      <c r="CQ4" s="204">
        <f t="shared" si="2"/>
        <v>7074.2857142857156</v>
      </c>
      <c r="CR4" s="204">
        <f t="shared" si="2"/>
        <v>7074.2857142857156</v>
      </c>
      <c r="CS4" s="204">
        <f t="shared" si="3"/>
        <v>7074.2857142857156</v>
      </c>
      <c r="CT4" s="204">
        <f t="shared" si="3"/>
        <v>7074.2857142857156</v>
      </c>
      <c r="CU4" s="204">
        <f t="shared" si="3"/>
        <v>7074.2857142857156</v>
      </c>
      <c r="CV4" s="204">
        <f t="shared" si="3"/>
        <v>7074.2857142857156</v>
      </c>
      <c r="CW4" s="204">
        <f t="shared" si="3"/>
        <v>33296.000000000015</v>
      </c>
      <c r="CX4" s="204">
        <f t="shared" si="3"/>
        <v>33296.000000000015</v>
      </c>
      <c r="CY4" s="204">
        <f t="shared" si="3"/>
        <v>33296.000000000015</v>
      </c>
      <c r="CZ4" s="204">
        <f t="shared" si="3"/>
        <v>33296.000000000015</v>
      </c>
      <c r="DA4" s="204">
        <f t="shared" si="3"/>
        <v>33296.000000000015</v>
      </c>
      <c r="DB4" s="204"/>
    </row>
    <row r="5" spans="1:106">
      <c r="A5" s="201" t="str">
        <f>Income!A74</f>
        <v>Animal products consumed</v>
      </c>
      <c r="B5" s="203">
        <f>Income!B74</f>
        <v>69.916363671072347</v>
      </c>
      <c r="C5" s="203">
        <f>Income!C74</f>
        <v>562.70045713856223</v>
      </c>
      <c r="D5" s="203">
        <f>Income!D74</f>
        <v>1766.0405101552308</v>
      </c>
      <c r="E5" s="203">
        <f>Income!E74</f>
        <v>1675.9364939071943</v>
      </c>
      <c r="F5" s="204">
        <f t="shared" si="4"/>
        <v>69.916363671072347</v>
      </c>
      <c r="G5" s="204">
        <f t="shared" si="0"/>
        <v>69.916363671072347</v>
      </c>
      <c r="H5" s="204">
        <f t="shared" si="0"/>
        <v>69.916363671072347</v>
      </c>
      <c r="I5" s="204">
        <f t="shared" si="0"/>
        <v>69.916363671072347</v>
      </c>
      <c r="J5" s="204">
        <f t="shared" si="0"/>
        <v>69.916363671072347</v>
      </c>
      <c r="K5" s="204">
        <f t="shared" si="0"/>
        <v>69.916363671072347</v>
      </c>
      <c r="L5" s="204">
        <f t="shared" si="0"/>
        <v>69.916363671072347</v>
      </c>
      <c r="M5" s="204">
        <f t="shared" si="0"/>
        <v>69.916363671072347</v>
      </c>
      <c r="N5" s="204">
        <f t="shared" si="0"/>
        <v>69.916363671072347</v>
      </c>
      <c r="O5" s="204">
        <f t="shared" si="0"/>
        <v>69.916363671072347</v>
      </c>
      <c r="P5" s="204">
        <f t="shared" si="0"/>
        <v>69.916363671072347</v>
      </c>
      <c r="Q5" s="204">
        <f t="shared" si="0"/>
        <v>69.916363671072347</v>
      </c>
      <c r="R5" s="204">
        <f t="shared" si="0"/>
        <v>69.916363671072347</v>
      </c>
      <c r="S5" s="204">
        <f t="shared" si="0"/>
        <v>69.916363671072347</v>
      </c>
      <c r="T5" s="204">
        <f t="shared" si="0"/>
        <v>69.916363671072347</v>
      </c>
      <c r="U5" s="204">
        <f t="shared" si="0"/>
        <v>562.70045713856223</v>
      </c>
      <c r="V5" s="204">
        <f t="shared" si="0"/>
        <v>562.70045713856223</v>
      </c>
      <c r="W5" s="204">
        <f t="shared" si="0"/>
        <v>562.70045713856223</v>
      </c>
      <c r="X5" s="204">
        <f t="shared" si="0"/>
        <v>562.70045713856223</v>
      </c>
      <c r="Y5" s="204">
        <f t="shared" si="0"/>
        <v>562.70045713856223</v>
      </c>
      <c r="Z5" s="204">
        <f t="shared" si="0"/>
        <v>562.70045713856223</v>
      </c>
      <c r="AA5" s="204">
        <f t="shared" si="0"/>
        <v>562.70045713856223</v>
      </c>
      <c r="AB5" s="204">
        <f t="shared" si="0"/>
        <v>562.70045713856223</v>
      </c>
      <c r="AC5" s="204">
        <f t="shared" si="0"/>
        <v>562.70045713856223</v>
      </c>
      <c r="AD5" s="204">
        <f t="shared" si="0"/>
        <v>562.70045713856223</v>
      </c>
      <c r="AE5" s="204">
        <f t="shared" si="0"/>
        <v>562.70045713856223</v>
      </c>
      <c r="AF5" s="204">
        <f t="shared" si="0"/>
        <v>562.70045713856223</v>
      </c>
      <c r="AG5" s="204">
        <f t="shared" si="0"/>
        <v>562.70045713856223</v>
      </c>
      <c r="AH5" s="204">
        <f t="shared" si="0"/>
        <v>562.70045713856223</v>
      </c>
      <c r="AI5" s="204">
        <f t="shared" si="0"/>
        <v>562.70045713856223</v>
      </c>
      <c r="AJ5" s="204">
        <f t="shared" si="0"/>
        <v>562.70045713856223</v>
      </c>
      <c r="AK5" s="204">
        <f t="shared" si="0"/>
        <v>562.70045713856223</v>
      </c>
      <c r="AL5" s="204">
        <f t="shared" si="0"/>
        <v>562.70045713856223</v>
      </c>
      <c r="AM5" s="204">
        <f t="shared" si="0"/>
        <v>562.70045713856223</v>
      </c>
      <c r="AN5" s="204">
        <f t="shared" si="0"/>
        <v>562.70045713856223</v>
      </c>
      <c r="AO5" s="204">
        <f t="shared" si="0"/>
        <v>562.70045713856223</v>
      </c>
      <c r="AP5" s="204">
        <f t="shared" si="0"/>
        <v>562.70045713856223</v>
      </c>
      <c r="AQ5" s="204">
        <f t="shared" si="0"/>
        <v>562.70045713856223</v>
      </c>
      <c r="AR5" s="204">
        <f t="shared" si="0"/>
        <v>562.70045713856223</v>
      </c>
      <c r="AS5" s="204">
        <f t="shared" si="0"/>
        <v>562.70045713856223</v>
      </c>
      <c r="AT5" s="204">
        <f t="shared" si="0"/>
        <v>562.70045713856223</v>
      </c>
      <c r="AU5" s="204">
        <f t="shared" si="0"/>
        <v>562.70045713856223</v>
      </c>
      <c r="AV5" s="204">
        <f t="shared" si="0"/>
        <v>562.70045713856223</v>
      </c>
      <c r="AW5" s="204">
        <f t="shared" si="0"/>
        <v>562.70045713856223</v>
      </c>
      <c r="AX5" s="204">
        <f t="shared" si="1"/>
        <v>562.70045713856223</v>
      </c>
      <c r="AY5" s="204">
        <f t="shared" si="1"/>
        <v>562.70045713856223</v>
      </c>
      <c r="AZ5" s="204">
        <f t="shared" si="1"/>
        <v>562.70045713856223</v>
      </c>
      <c r="BA5" s="204">
        <f t="shared" si="1"/>
        <v>562.70045713856223</v>
      </c>
      <c r="BB5" s="204">
        <f t="shared" si="1"/>
        <v>562.70045713856223</v>
      </c>
      <c r="BC5" s="204">
        <f t="shared" si="1"/>
        <v>562.70045713856223</v>
      </c>
      <c r="BD5" s="204">
        <f t="shared" si="1"/>
        <v>562.70045713856223</v>
      </c>
      <c r="BE5" s="204">
        <f t="shared" si="1"/>
        <v>562.70045713856223</v>
      </c>
      <c r="BF5" s="204">
        <f t="shared" si="1"/>
        <v>562.70045713856223</v>
      </c>
      <c r="BG5" s="204">
        <f t="shared" si="1"/>
        <v>562.70045713856223</v>
      </c>
      <c r="BH5" s="204">
        <f t="shared" si="1"/>
        <v>562.70045713856223</v>
      </c>
      <c r="BI5" s="204">
        <f t="shared" si="1"/>
        <v>562.70045713856223</v>
      </c>
      <c r="BJ5" s="204">
        <f t="shared" si="1"/>
        <v>562.70045713856223</v>
      </c>
      <c r="BK5" s="204">
        <f t="shared" si="1"/>
        <v>562.70045713856223</v>
      </c>
      <c r="BL5" s="204">
        <f t="shared" si="1"/>
        <v>562.70045713856223</v>
      </c>
      <c r="BM5" s="204">
        <f t="shared" si="1"/>
        <v>562.70045713856223</v>
      </c>
      <c r="BN5" s="204">
        <f t="shared" si="1"/>
        <v>562.70045713856223</v>
      </c>
      <c r="BO5" s="204">
        <f t="shared" si="1"/>
        <v>562.70045713856223</v>
      </c>
      <c r="BP5" s="204">
        <f t="shared" si="1"/>
        <v>562.70045713856223</v>
      </c>
      <c r="BQ5" s="204">
        <f t="shared" si="1"/>
        <v>562.70045713856223</v>
      </c>
      <c r="BR5" s="204">
        <f t="shared" si="1"/>
        <v>562.70045713856223</v>
      </c>
      <c r="BS5" s="204">
        <f t="shared" si="1"/>
        <v>562.70045713856223</v>
      </c>
      <c r="BT5" s="204">
        <f t="shared" si="1"/>
        <v>562.70045713856223</v>
      </c>
      <c r="BU5" s="204">
        <f t="shared" si="1"/>
        <v>562.70045713856223</v>
      </c>
      <c r="BV5" s="204">
        <f t="shared" si="1"/>
        <v>562.70045713856223</v>
      </c>
      <c r="BW5" s="204">
        <f t="shared" si="1"/>
        <v>562.70045713856223</v>
      </c>
      <c r="BX5" s="204">
        <f t="shared" si="1"/>
        <v>1766.0405101552308</v>
      </c>
      <c r="BY5" s="204">
        <f t="shared" si="1"/>
        <v>1766.0405101552308</v>
      </c>
      <c r="BZ5" s="204">
        <f t="shared" si="1"/>
        <v>1766.0405101552308</v>
      </c>
      <c r="CA5" s="204">
        <f t="shared" si="2"/>
        <v>1766.0405101552308</v>
      </c>
      <c r="CB5" s="204">
        <f t="shared" si="2"/>
        <v>1766.0405101552308</v>
      </c>
      <c r="CC5" s="204">
        <f t="shared" si="2"/>
        <v>1766.0405101552308</v>
      </c>
      <c r="CD5" s="204">
        <f t="shared" si="2"/>
        <v>1766.0405101552308</v>
      </c>
      <c r="CE5" s="204">
        <f t="shared" si="2"/>
        <v>1766.0405101552308</v>
      </c>
      <c r="CF5" s="204">
        <f t="shared" si="2"/>
        <v>1766.0405101552308</v>
      </c>
      <c r="CG5" s="204">
        <f t="shared" si="2"/>
        <v>1766.0405101552308</v>
      </c>
      <c r="CH5" s="204">
        <f t="shared" si="2"/>
        <v>1766.0405101552308</v>
      </c>
      <c r="CI5" s="204">
        <f t="shared" si="2"/>
        <v>1766.0405101552308</v>
      </c>
      <c r="CJ5" s="204">
        <f t="shared" si="2"/>
        <v>1766.0405101552308</v>
      </c>
      <c r="CK5" s="204">
        <f t="shared" si="2"/>
        <v>1766.0405101552308</v>
      </c>
      <c r="CL5" s="204">
        <f t="shared" si="2"/>
        <v>1766.0405101552308</v>
      </c>
      <c r="CM5" s="204">
        <f t="shared" si="2"/>
        <v>1766.0405101552308</v>
      </c>
      <c r="CN5" s="204">
        <f t="shared" si="2"/>
        <v>1766.0405101552308</v>
      </c>
      <c r="CO5" s="204">
        <f t="shared" si="2"/>
        <v>1766.0405101552308</v>
      </c>
      <c r="CP5" s="204">
        <f t="shared" si="2"/>
        <v>1766.0405101552308</v>
      </c>
      <c r="CQ5" s="204">
        <f t="shared" si="2"/>
        <v>1766.0405101552308</v>
      </c>
      <c r="CR5" s="204">
        <f t="shared" si="2"/>
        <v>1766.0405101552308</v>
      </c>
      <c r="CS5" s="204">
        <f t="shared" si="3"/>
        <v>1766.0405101552308</v>
      </c>
      <c r="CT5" s="204">
        <f t="shared" si="3"/>
        <v>1766.0405101552308</v>
      </c>
      <c r="CU5" s="204">
        <f t="shared" si="3"/>
        <v>1766.0405101552308</v>
      </c>
      <c r="CV5" s="204">
        <f t="shared" si="3"/>
        <v>1766.0405101552308</v>
      </c>
      <c r="CW5" s="204">
        <f t="shared" si="3"/>
        <v>1675.9364939071943</v>
      </c>
      <c r="CX5" s="204">
        <f t="shared" si="3"/>
        <v>1675.9364939071943</v>
      </c>
      <c r="CY5" s="204">
        <f t="shared" si="3"/>
        <v>1675.9364939071943</v>
      </c>
      <c r="CZ5" s="204">
        <f t="shared" si="3"/>
        <v>1675.9364939071943</v>
      </c>
      <c r="DA5" s="204">
        <f t="shared" si="3"/>
        <v>1675.9364939071943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228.57142857142853</v>
      </c>
      <c r="C7" s="203">
        <f>Income!C76</f>
        <v>4223</v>
      </c>
      <c r="D7" s="203">
        <f>Income!D76</f>
        <v>26568.000000000004</v>
      </c>
      <c r="E7" s="203">
        <f>Income!E76</f>
        <v>26691.555555555551</v>
      </c>
      <c r="F7" s="204">
        <f t="shared" si="4"/>
        <v>228.57142857142853</v>
      </c>
      <c r="G7" s="204">
        <f t="shared" si="0"/>
        <v>228.57142857142853</v>
      </c>
      <c r="H7" s="204">
        <f t="shared" si="0"/>
        <v>228.57142857142853</v>
      </c>
      <c r="I7" s="204">
        <f t="shared" si="0"/>
        <v>228.57142857142853</v>
      </c>
      <c r="J7" s="204">
        <f t="shared" si="0"/>
        <v>228.57142857142853</v>
      </c>
      <c r="K7" s="204">
        <f t="shared" si="0"/>
        <v>228.57142857142853</v>
      </c>
      <c r="L7" s="204">
        <f t="shared" si="0"/>
        <v>228.57142857142853</v>
      </c>
      <c r="M7" s="204">
        <f t="shared" si="0"/>
        <v>228.57142857142853</v>
      </c>
      <c r="N7" s="204">
        <f t="shared" si="0"/>
        <v>228.57142857142853</v>
      </c>
      <c r="O7" s="204">
        <f t="shared" si="0"/>
        <v>228.57142857142853</v>
      </c>
      <c r="P7" s="204">
        <f t="shared" si="0"/>
        <v>228.57142857142853</v>
      </c>
      <c r="Q7" s="204">
        <f t="shared" si="0"/>
        <v>228.57142857142853</v>
      </c>
      <c r="R7" s="204">
        <f t="shared" si="0"/>
        <v>228.57142857142853</v>
      </c>
      <c r="S7" s="204">
        <f t="shared" si="0"/>
        <v>228.57142857142853</v>
      </c>
      <c r="T7" s="204">
        <f t="shared" si="0"/>
        <v>228.57142857142853</v>
      </c>
      <c r="U7" s="204">
        <f t="shared" si="0"/>
        <v>4223</v>
      </c>
      <c r="V7" s="204">
        <f t="shared" si="0"/>
        <v>4223</v>
      </c>
      <c r="W7" s="204">
        <f t="shared" si="0"/>
        <v>4223</v>
      </c>
      <c r="X7" s="204">
        <f t="shared" si="0"/>
        <v>4223</v>
      </c>
      <c r="Y7" s="204">
        <f t="shared" si="0"/>
        <v>4223</v>
      </c>
      <c r="Z7" s="204">
        <f t="shared" si="0"/>
        <v>4223</v>
      </c>
      <c r="AA7" s="204">
        <f t="shared" si="0"/>
        <v>4223</v>
      </c>
      <c r="AB7" s="204">
        <f t="shared" si="0"/>
        <v>4223</v>
      </c>
      <c r="AC7" s="204">
        <f t="shared" si="0"/>
        <v>4223</v>
      </c>
      <c r="AD7" s="204">
        <f t="shared" si="0"/>
        <v>4223</v>
      </c>
      <c r="AE7" s="204">
        <f t="shared" si="0"/>
        <v>4223</v>
      </c>
      <c r="AF7" s="204">
        <f t="shared" si="0"/>
        <v>4223</v>
      </c>
      <c r="AG7" s="204">
        <f t="shared" si="0"/>
        <v>4223</v>
      </c>
      <c r="AH7" s="204">
        <f t="shared" si="0"/>
        <v>4223</v>
      </c>
      <c r="AI7" s="204">
        <f t="shared" si="0"/>
        <v>4223</v>
      </c>
      <c r="AJ7" s="204">
        <f t="shared" si="0"/>
        <v>4223</v>
      </c>
      <c r="AK7" s="204">
        <f t="shared" si="0"/>
        <v>4223</v>
      </c>
      <c r="AL7" s="204">
        <f t="shared" si="0"/>
        <v>4223</v>
      </c>
      <c r="AM7" s="204">
        <f t="shared" si="0"/>
        <v>4223</v>
      </c>
      <c r="AN7" s="204">
        <f t="shared" si="0"/>
        <v>4223</v>
      </c>
      <c r="AO7" s="204">
        <f t="shared" si="0"/>
        <v>4223</v>
      </c>
      <c r="AP7" s="204">
        <f t="shared" si="0"/>
        <v>4223</v>
      </c>
      <c r="AQ7" s="204">
        <f t="shared" si="0"/>
        <v>4223</v>
      </c>
      <c r="AR7" s="204">
        <f t="shared" si="0"/>
        <v>4223</v>
      </c>
      <c r="AS7" s="204">
        <f t="shared" si="0"/>
        <v>4223</v>
      </c>
      <c r="AT7" s="204">
        <f t="shared" si="0"/>
        <v>4223</v>
      </c>
      <c r="AU7" s="204">
        <f t="shared" ref="AU7:BJ8" si="5">IF(AU$2&lt;=($B$2+$C$2+$D$2),IF(AU$2&lt;=($B$2+$C$2),IF(AU$2&lt;=$B$2,$B7,$C7),$D7),$E7)</f>
        <v>4223</v>
      </c>
      <c r="AV7" s="204">
        <f t="shared" si="5"/>
        <v>4223</v>
      </c>
      <c r="AW7" s="204">
        <f t="shared" si="5"/>
        <v>4223</v>
      </c>
      <c r="AX7" s="204">
        <f t="shared" si="5"/>
        <v>4223</v>
      </c>
      <c r="AY7" s="204">
        <f t="shared" si="5"/>
        <v>4223</v>
      </c>
      <c r="AZ7" s="204">
        <f t="shared" si="5"/>
        <v>4223</v>
      </c>
      <c r="BA7" s="204">
        <f t="shared" si="5"/>
        <v>4223</v>
      </c>
      <c r="BB7" s="204">
        <f t="shared" si="5"/>
        <v>4223</v>
      </c>
      <c r="BC7" s="204">
        <f t="shared" si="5"/>
        <v>4223</v>
      </c>
      <c r="BD7" s="204">
        <f t="shared" si="5"/>
        <v>4223</v>
      </c>
      <c r="BE7" s="204">
        <f t="shared" si="5"/>
        <v>4223</v>
      </c>
      <c r="BF7" s="204">
        <f t="shared" si="5"/>
        <v>4223</v>
      </c>
      <c r="BG7" s="204">
        <f t="shared" si="5"/>
        <v>4223</v>
      </c>
      <c r="BH7" s="204">
        <f t="shared" si="5"/>
        <v>4223</v>
      </c>
      <c r="BI7" s="204">
        <f t="shared" si="5"/>
        <v>4223</v>
      </c>
      <c r="BJ7" s="204">
        <f t="shared" si="5"/>
        <v>4223</v>
      </c>
      <c r="BK7" s="204">
        <f t="shared" si="1"/>
        <v>4223</v>
      </c>
      <c r="BL7" s="204">
        <f t="shared" si="1"/>
        <v>4223</v>
      </c>
      <c r="BM7" s="204">
        <f t="shared" si="1"/>
        <v>4223</v>
      </c>
      <c r="BN7" s="204">
        <f t="shared" si="1"/>
        <v>4223</v>
      </c>
      <c r="BO7" s="204">
        <f t="shared" si="1"/>
        <v>4223</v>
      </c>
      <c r="BP7" s="204">
        <f t="shared" si="1"/>
        <v>4223</v>
      </c>
      <c r="BQ7" s="204">
        <f t="shared" si="1"/>
        <v>4223</v>
      </c>
      <c r="BR7" s="204">
        <f t="shared" si="1"/>
        <v>4223</v>
      </c>
      <c r="BS7" s="204">
        <f t="shared" si="1"/>
        <v>4223</v>
      </c>
      <c r="BT7" s="204">
        <f t="shared" si="1"/>
        <v>4223</v>
      </c>
      <c r="BU7" s="204">
        <f t="shared" si="1"/>
        <v>4223</v>
      </c>
      <c r="BV7" s="204">
        <f t="shared" si="1"/>
        <v>4223</v>
      </c>
      <c r="BW7" s="204">
        <f t="shared" si="1"/>
        <v>4223</v>
      </c>
      <c r="BX7" s="204">
        <f t="shared" si="1"/>
        <v>26568.000000000004</v>
      </c>
      <c r="BY7" s="204">
        <f t="shared" si="1"/>
        <v>26568.000000000004</v>
      </c>
      <c r="BZ7" s="204">
        <f t="shared" si="1"/>
        <v>26568.000000000004</v>
      </c>
      <c r="CA7" s="204">
        <f t="shared" si="2"/>
        <v>26568.000000000004</v>
      </c>
      <c r="CB7" s="204">
        <f t="shared" si="2"/>
        <v>26568.000000000004</v>
      </c>
      <c r="CC7" s="204">
        <f t="shared" si="2"/>
        <v>26568.000000000004</v>
      </c>
      <c r="CD7" s="204">
        <f t="shared" si="2"/>
        <v>26568.000000000004</v>
      </c>
      <c r="CE7" s="204">
        <f t="shared" si="2"/>
        <v>26568.000000000004</v>
      </c>
      <c r="CF7" s="204">
        <f t="shared" si="2"/>
        <v>26568.000000000004</v>
      </c>
      <c r="CG7" s="204">
        <f t="shared" si="2"/>
        <v>26568.000000000004</v>
      </c>
      <c r="CH7" s="204">
        <f t="shared" si="2"/>
        <v>26568.000000000004</v>
      </c>
      <c r="CI7" s="204">
        <f t="shared" si="2"/>
        <v>26568.000000000004</v>
      </c>
      <c r="CJ7" s="204">
        <f t="shared" si="2"/>
        <v>26568.000000000004</v>
      </c>
      <c r="CK7" s="204">
        <f t="shared" si="2"/>
        <v>26568.000000000004</v>
      </c>
      <c r="CL7" s="204">
        <f t="shared" si="2"/>
        <v>26568.000000000004</v>
      </c>
      <c r="CM7" s="204">
        <f t="shared" si="2"/>
        <v>26568.000000000004</v>
      </c>
      <c r="CN7" s="204">
        <f t="shared" si="2"/>
        <v>26568.000000000004</v>
      </c>
      <c r="CO7" s="204">
        <f t="shared" si="2"/>
        <v>26568.000000000004</v>
      </c>
      <c r="CP7" s="204">
        <f t="shared" si="2"/>
        <v>26568.000000000004</v>
      </c>
      <c r="CQ7" s="204">
        <f t="shared" si="2"/>
        <v>26568.000000000004</v>
      </c>
      <c r="CR7" s="204">
        <f t="shared" si="2"/>
        <v>26568.000000000004</v>
      </c>
      <c r="CS7" s="204">
        <f t="shared" si="3"/>
        <v>26568.000000000004</v>
      </c>
      <c r="CT7" s="204">
        <f t="shared" si="3"/>
        <v>26568.000000000004</v>
      </c>
      <c r="CU7" s="204">
        <f t="shared" si="3"/>
        <v>26568.000000000004</v>
      </c>
      <c r="CV7" s="204">
        <f t="shared" si="3"/>
        <v>26568.000000000004</v>
      </c>
      <c r="CW7" s="204">
        <f t="shared" si="3"/>
        <v>26691.555555555551</v>
      </c>
      <c r="CX7" s="204">
        <f t="shared" si="3"/>
        <v>26691.555555555551</v>
      </c>
      <c r="CY7" s="204">
        <f t="shared" si="3"/>
        <v>26691.555555555551</v>
      </c>
      <c r="CZ7" s="204">
        <f t="shared" si="3"/>
        <v>26691.555555555551</v>
      </c>
      <c r="DA7" s="204">
        <f t="shared" si="3"/>
        <v>26691.555555555551</v>
      </c>
      <c r="DB7" s="204"/>
    </row>
    <row r="8" spans="1:106">
      <c r="A8" s="201" t="str">
        <f>Income!A77</f>
        <v>Wild foods consumed and sold</v>
      </c>
      <c r="B8" s="203">
        <f>Income!B77</f>
        <v>831.24235535988555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831.24235535988555</v>
      </c>
      <c r="G8" s="204">
        <f t="shared" si="4"/>
        <v>831.24235535988555</v>
      </c>
      <c r="H8" s="204">
        <f t="shared" si="4"/>
        <v>831.24235535988555</v>
      </c>
      <c r="I8" s="204">
        <f t="shared" si="4"/>
        <v>831.24235535988555</v>
      </c>
      <c r="J8" s="204">
        <f t="shared" si="4"/>
        <v>831.24235535988555</v>
      </c>
      <c r="K8" s="204">
        <f t="shared" si="4"/>
        <v>831.24235535988555</v>
      </c>
      <c r="L8" s="204">
        <f t="shared" si="4"/>
        <v>831.24235535988555</v>
      </c>
      <c r="M8" s="204">
        <f t="shared" si="4"/>
        <v>831.24235535988555</v>
      </c>
      <c r="N8" s="204">
        <f t="shared" si="4"/>
        <v>831.24235535988555</v>
      </c>
      <c r="O8" s="204">
        <f t="shared" si="4"/>
        <v>831.24235535988555</v>
      </c>
      <c r="P8" s="204">
        <f t="shared" si="4"/>
        <v>831.24235535988555</v>
      </c>
      <c r="Q8" s="204">
        <f t="shared" si="4"/>
        <v>831.24235535988555</v>
      </c>
      <c r="R8" s="204">
        <f t="shared" si="4"/>
        <v>831.24235535988555</v>
      </c>
      <c r="S8" s="204">
        <f t="shared" si="4"/>
        <v>831.24235535988555</v>
      </c>
      <c r="T8" s="204">
        <f t="shared" si="4"/>
        <v>831.24235535988555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17165.714285714286</v>
      </c>
      <c r="C9" s="203">
        <f>Income!C78</f>
        <v>3150</v>
      </c>
      <c r="D9" s="203">
        <f>Income!D78</f>
        <v>0</v>
      </c>
      <c r="E9" s="203">
        <f>Income!E78</f>
        <v>0</v>
      </c>
      <c r="F9" s="204">
        <f t="shared" si="4"/>
        <v>17165.714285714286</v>
      </c>
      <c r="G9" s="204">
        <f t="shared" si="4"/>
        <v>17165.714285714286</v>
      </c>
      <c r="H9" s="204">
        <f t="shared" si="4"/>
        <v>17165.714285714286</v>
      </c>
      <c r="I9" s="204">
        <f t="shared" si="4"/>
        <v>17165.714285714286</v>
      </c>
      <c r="J9" s="204">
        <f t="shared" si="4"/>
        <v>17165.714285714286</v>
      </c>
      <c r="K9" s="204">
        <f t="shared" si="4"/>
        <v>17165.714285714286</v>
      </c>
      <c r="L9" s="204">
        <f t="shared" si="4"/>
        <v>17165.714285714286</v>
      </c>
      <c r="M9" s="204">
        <f t="shared" si="4"/>
        <v>17165.714285714286</v>
      </c>
      <c r="N9" s="204">
        <f t="shared" si="4"/>
        <v>17165.714285714286</v>
      </c>
      <c r="O9" s="204">
        <f t="shared" si="4"/>
        <v>17165.714285714286</v>
      </c>
      <c r="P9" s="204">
        <f t="shared" si="4"/>
        <v>17165.714285714286</v>
      </c>
      <c r="Q9" s="204">
        <f t="shared" si="4"/>
        <v>17165.714285714286</v>
      </c>
      <c r="R9" s="204">
        <f t="shared" si="4"/>
        <v>17165.714285714286</v>
      </c>
      <c r="S9" s="204">
        <f t="shared" si="4"/>
        <v>17165.714285714286</v>
      </c>
      <c r="T9" s="204">
        <f t="shared" si="4"/>
        <v>17165.714285714286</v>
      </c>
      <c r="U9" s="204">
        <f t="shared" si="4"/>
        <v>3150</v>
      </c>
      <c r="V9" s="204">
        <f t="shared" si="6"/>
        <v>3150</v>
      </c>
      <c r="W9" s="204">
        <f t="shared" si="6"/>
        <v>3150</v>
      </c>
      <c r="X9" s="204">
        <f t="shared" si="6"/>
        <v>3150</v>
      </c>
      <c r="Y9" s="204">
        <f t="shared" si="6"/>
        <v>3150</v>
      </c>
      <c r="Z9" s="204">
        <f t="shared" si="6"/>
        <v>3150</v>
      </c>
      <c r="AA9" s="204">
        <f t="shared" si="6"/>
        <v>3150</v>
      </c>
      <c r="AB9" s="204">
        <f t="shared" si="6"/>
        <v>3150</v>
      </c>
      <c r="AC9" s="204">
        <f t="shared" si="6"/>
        <v>3150</v>
      </c>
      <c r="AD9" s="204">
        <f t="shared" si="6"/>
        <v>3150</v>
      </c>
      <c r="AE9" s="204">
        <f t="shared" si="6"/>
        <v>3150</v>
      </c>
      <c r="AF9" s="204">
        <f t="shared" si="6"/>
        <v>3150</v>
      </c>
      <c r="AG9" s="204">
        <f t="shared" si="6"/>
        <v>3150</v>
      </c>
      <c r="AH9" s="204">
        <f t="shared" si="6"/>
        <v>3150</v>
      </c>
      <c r="AI9" s="204">
        <f t="shared" si="6"/>
        <v>3150</v>
      </c>
      <c r="AJ9" s="204">
        <f t="shared" si="6"/>
        <v>3150</v>
      </c>
      <c r="AK9" s="204">
        <f t="shared" si="6"/>
        <v>3150</v>
      </c>
      <c r="AL9" s="204">
        <f t="shared" si="7"/>
        <v>3150</v>
      </c>
      <c r="AM9" s="204">
        <f t="shared" si="7"/>
        <v>3150</v>
      </c>
      <c r="AN9" s="204">
        <f t="shared" si="7"/>
        <v>3150</v>
      </c>
      <c r="AO9" s="204">
        <f t="shared" si="7"/>
        <v>3150</v>
      </c>
      <c r="AP9" s="204">
        <f t="shared" si="7"/>
        <v>3150</v>
      </c>
      <c r="AQ9" s="204">
        <f t="shared" si="7"/>
        <v>3150</v>
      </c>
      <c r="AR9" s="204">
        <f t="shared" si="7"/>
        <v>3150</v>
      </c>
      <c r="AS9" s="204">
        <f t="shared" si="7"/>
        <v>3150</v>
      </c>
      <c r="AT9" s="204">
        <f t="shared" si="7"/>
        <v>3150</v>
      </c>
      <c r="AU9" s="204">
        <f t="shared" si="7"/>
        <v>3150</v>
      </c>
      <c r="AV9" s="204">
        <f t="shared" si="7"/>
        <v>3150</v>
      </c>
      <c r="AW9" s="204">
        <f t="shared" si="7"/>
        <v>3150</v>
      </c>
      <c r="AX9" s="204">
        <f t="shared" si="1"/>
        <v>3150</v>
      </c>
      <c r="AY9" s="204">
        <f t="shared" si="1"/>
        <v>3150</v>
      </c>
      <c r="AZ9" s="204">
        <f t="shared" si="1"/>
        <v>3150</v>
      </c>
      <c r="BA9" s="204">
        <f t="shared" si="1"/>
        <v>3150</v>
      </c>
      <c r="BB9" s="204">
        <f t="shared" si="1"/>
        <v>3150</v>
      </c>
      <c r="BC9" s="204">
        <f t="shared" si="1"/>
        <v>3150</v>
      </c>
      <c r="BD9" s="204">
        <f t="shared" si="1"/>
        <v>3150</v>
      </c>
      <c r="BE9" s="204">
        <f t="shared" si="1"/>
        <v>3150</v>
      </c>
      <c r="BF9" s="204">
        <f t="shared" si="1"/>
        <v>3150</v>
      </c>
      <c r="BG9" s="204">
        <f t="shared" si="1"/>
        <v>3150</v>
      </c>
      <c r="BH9" s="204">
        <f t="shared" si="1"/>
        <v>3150</v>
      </c>
      <c r="BI9" s="204">
        <f t="shared" si="1"/>
        <v>3150</v>
      </c>
      <c r="BJ9" s="204">
        <f t="shared" si="1"/>
        <v>3150</v>
      </c>
      <c r="BK9" s="204">
        <f t="shared" si="1"/>
        <v>3150</v>
      </c>
      <c r="BL9" s="204">
        <f t="shared" si="1"/>
        <v>3150</v>
      </c>
      <c r="BM9" s="204">
        <f t="shared" si="1"/>
        <v>3150</v>
      </c>
      <c r="BN9" s="204">
        <f t="shared" si="1"/>
        <v>3150</v>
      </c>
      <c r="BO9" s="204">
        <f t="shared" si="1"/>
        <v>3150</v>
      </c>
      <c r="BP9" s="204">
        <f t="shared" si="1"/>
        <v>3150</v>
      </c>
      <c r="BQ9" s="204">
        <f t="shared" si="1"/>
        <v>3150</v>
      </c>
      <c r="BR9" s="204">
        <f t="shared" si="1"/>
        <v>3150</v>
      </c>
      <c r="BS9" s="204">
        <f t="shared" si="1"/>
        <v>3150</v>
      </c>
      <c r="BT9" s="204">
        <f t="shared" si="1"/>
        <v>3150</v>
      </c>
      <c r="BU9" s="204">
        <f t="shared" si="1"/>
        <v>3150</v>
      </c>
      <c r="BV9" s="204">
        <f t="shared" si="1"/>
        <v>3150</v>
      </c>
      <c r="BW9" s="204">
        <f t="shared" si="1"/>
        <v>3150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116571.42857142859</v>
      </c>
      <c r="E10" s="203">
        <f>Income!E79</f>
        <v>117333.33333333333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116571.42857142859</v>
      </c>
      <c r="BY10" s="204">
        <f t="shared" si="8"/>
        <v>116571.42857142859</v>
      </c>
      <c r="BZ10" s="204">
        <f t="shared" si="8"/>
        <v>116571.42857142859</v>
      </c>
      <c r="CA10" s="204">
        <f t="shared" si="2"/>
        <v>116571.42857142859</v>
      </c>
      <c r="CB10" s="204">
        <f t="shared" si="2"/>
        <v>116571.42857142859</v>
      </c>
      <c r="CC10" s="204">
        <f t="shared" si="2"/>
        <v>116571.42857142859</v>
      </c>
      <c r="CD10" s="204">
        <f t="shared" si="2"/>
        <v>116571.42857142859</v>
      </c>
      <c r="CE10" s="204">
        <f t="shared" si="2"/>
        <v>116571.42857142859</v>
      </c>
      <c r="CF10" s="204">
        <f t="shared" si="2"/>
        <v>116571.42857142859</v>
      </c>
      <c r="CG10" s="204">
        <f t="shared" si="2"/>
        <v>116571.42857142859</v>
      </c>
      <c r="CH10" s="204">
        <f t="shared" si="2"/>
        <v>116571.42857142859</v>
      </c>
      <c r="CI10" s="204">
        <f t="shared" si="2"/>
        <v>116571.42857142859</v>
      </c>
      <c r="CJ10" s="204">
        <f t="shared" si="2"/>
        <v>116571.42857142859</v>
      </c>
      <c r="CK10" s="204">
        <f t="shared" si="2"/>
        <v>116571.42857142859</v>
      </c>
      <c r="CL10" s="204">
        <f t="shared" si="2"/>
        <v>116571.42857142859</v>
      </c>
      <c r="CM10" s="204">
        <f t="shared" si="2"/>
        <v>116571.42857142859</v>
      </c>
      <c r="CN10" s="204">
        <f t="shared" si="2"/>
        <v>116571.42857142859</v>
      </c>
      <c r="CO10" s="204">
        <f t="shared" si="2"/>
        <v>116571.42857142859</v>
      </c>
      <c r="CP10" s="204">
        <f t="shared" si="2"/>
        <v>116571.42857142859</v>
      </c>
      <c r="CQ10" s="204">
        <f t="shared" si="2"/>
        <v>116571.42857142859</v>
      </c>
      <c r="CR10" s="204">
        <f t="shared" si="2"/>
        <v>116571.42857142859</v>
      </c>
      <c r="CS10" s="204">
        <f t="shared" si="3"/>
        <v>116571.42857142859</v>
      </c>
      <c r="CT10" s="204">
        <f t="shared" si="3"/>
        <v>116571.42857142859</v>
      </c>
      <c r="CU10" s="204">
        <f t="shared" si="3"/>
        <v>116571.42857142859</v>
      </c>
      <c r="CV10" s="204">
        <f t="shared" si="3"/>
        <v>116571.42857142859</v>
      </c>
      <c r="CW10" s="204">
        <f t="shared" si="3"/>
        <v>117333.33333333333</v>
      </c>
      <c r="CX10" s="204">
        <f t="shared" si="3"/>
        <v>117333.33333333333</v>
      </c>
      <c r="CY10" s="204">
        <f t="shared" si="3"/>
        <v>117333.33333333333</v>
      </c>
      <c r="CZ10" s="204">
        <f t="shared" si="3"/>
        <v>117333.33333333333</v>
      </c>
      <c r="DA10" s="204">
        <f t="shared" si="3"/>
        <v>117333.33333333333</v>
      </c>
      <c r="DB10" s="204"/>
    </row>
    <row r="11" spans="1:106">
      <c r="A11" s="201" t="str">
        <f>Income!A81</f>
        <v>Self - employment</v>
      </c>
      <c r="B11" s="203">
        <f>Income!B81</f>
        <v>6857.1428571428569</v>
      </c>
      <c r="C11" s="203">
        <f>Income!C81</f>
        <v>2640</v>
      </c>
      <c r="D11" s="203">
        <f>Income!D81</f>
        <v>0</v>
      </c>
      <c r="E11" s="203">
        <f>Income!E81</f>
        <v>0</v>
      </c>
      <c r="F11" s="204">
        <f t="shared" si="4"/>
        <v>6857.1428571428569</v>
      </c>
      <c r="G11" s="204">
        <f t="shared" si="4"/>
        <v>6857.1428571428569</v>
      </c>
      <c r="H11" s="204">
        <f t="shared" si="4"/>
        <v>6857.1428571428569</v>
      </c>
      <c r="I11" s="204">
        <f t="shared" si="4"/>
        <v>6857.1428571428569</v>
      </c>
      <c r="J11" s="204">
        <f t="shared" si="4"/>
        <v>6857.1428571428569</v>
      </c>
      <c r="K11" s="204">
        <f t="shared" si="4"/>
        <v>6857.1428571428569</v>
      </c>
      <c r="L11" s="204">
        <f t="shared" si="4"/>
        <v>6857.1428571428569</v>
      </c>
      <c r="M11" s="204">
        <f t="shared" si="4"/>
        <v>6857.1428571428569</v>
      </c>
      <c r="N11" s="204">
        <f t="shared" si="4"/>
        <v>6857.1428571428569</v>
      </c>
      <c r="O11" s="204">
        <f t="shared" si="4"/>
        <v>6857.1428571428569</v>
      </c>
      <c r="P11" s="204">
        <f t="shared" si="4"/>
        <v>6857.1428571428569</v>
      </c>
      <c r="Q11" s="204">
        <f t="shared" si="4"/>
        <v>6857.1428571428569</v>
      </c>
      <c r="R11" s="204">
        <f t="shared" si="4"/>
        <v>6857.1428571428569</v>
      </c>
      <c r="S11" s="204">
        <f t="shared" si="4"/>
        <v>6857.1428571428569</v>
      </c>
      <c r="T11" s="204">
        <f t="shared" si="4"/>
        <v>6857.1428571428569</v>
      </c>
      <c r="U11" s="204">
        <f t="shared" si="4"/>
        <v>2640</v>
      </c>
      <c r="V11" s="204">
        <f t="shared" si="6"/>
        <v>2640</v>
      </c>
      <c r="W11" s="204">
        <f t="shared" si="6"/>
        <v>2640</v>
      </c>
      <c r="X11" s="204">
        <f t="shared" si="6"/>
        <v>2640</v>
      </c>
      <c r="Y11" s="204">
        <f t="shared" si="6"/>
        <v>2640</v>
      </c>
      <c r="Z11" s="204">
        <f t="shared" si="6"/>
        <v>2640</v>
      </c>
      <c r="AA11" s="204">
        <f t="shared" si="6"/>
        <v>2640</v>
      </c>
      <c r="AB11" s="204">
        <f t="shared" si="6"/>
        <v>2640</v>
      </c>
      <c r="AC11" s="204">
        <f t="shared" si="6"/>
        <v>2640</v>
      </c>
      <c r="AD11" s="204">
        <f t="shared" si="6"/>
        <v>2640</v>
      </c>
      <c r="AE11" s="204">
        <f t="shared" si="6"/>
        <v>2640</v>
      </c>
      <c r="AF11" s="204">
        <f t="shared" si="6"/>
        <v>2640</v>
      </c>
      <c r="AG11" s="204">
        <f t="shared" si="6"/>
        <v>2640</v>
      </c>
      <c r="AH11" s="204">
        <f t="shared" si="6"/>
        <v>2640</v>
      </c>
      <c r="AI11" s="204">
        <f t="shared" si="6"/>
        <v>2640</v>
      </c>
      <c r="AJ11" s="204">
        <f t="shared" si="6"/>
        <v>2640</v>
      </c>
      <c r="AK11" s="204">
        <f t="shared" si="6"/>
        <v>2640</v>
      </c>
      <c r="AL11" s="204">
        <f t="shared" si="7"/>
        <v>2640</v>
      </c>
      <c r="AM11" s="204">
        <f t="shared" si="7"/>
        <v>2640</v>
      </c>
      <c r="AN11" s="204">
        <f t="shared" si="7"/>
        <v>2640</v>
      </c>
      <c r="AO11" s="204">
        <f t="shared" si="7"/>
        <v>2640</v>
      </c>
      <c r="AP11" s="204">
        <f t="shared" si="7"/>
        <v>2640</v>
      </c>
      <c r="AQ11" s="204">
        <f t="shared" si="7"/>
        <v>2640</v>
      </c>
      <c r="AR11" s="204">
        <f t="shared" si="7"/>
        <v>2640</v>
      </c>
      <c r="AS11" s="204">
        <f t="shared" si="7"/>
        <v>2640</v>
      </c>
      <c r="AT11" s="204">
        <f t="shared" si="7"/>
        <v>2640</v>
      </c>
      <c r="AU11" s="204">
        <f t="shared" si="7"/>
        <v>2640</v>
      </c>
      <c r="AV11" s="204">
        <f t="shared" si="7"/>
        <v>2640</v>
      </c>
      <c r="AW11" s="204">
        <f t="shared" si="7"/>
        <v>2640</v>
      </c>
      <c r="AX11" s="204">
        <f t="shared" si="8"/>
        <v>2640</v>
      </c>
      <c r="AY11" s="204">
        <f t="shared" si="8"/>
        <v>2640</v>
      </c>
      <c r="AZ11" s="204">
        <f t="shared" si="8"/>
        <v>2640</v>
      </c>
      <c r="BA11" s="204">
        <f t="shared" si="8"/>
        <v>2640</v>
      </c>
      <c r="BB11" s="204">
        <f t="shared" si="8"/>
        <v>2640</v>
      </c>
      <c r="BC11" s="204">
        <f t="shared" si="8"/>
        <v>2640</v>
      </c>
      <c r="BD11" s="204">
        <f t="shared" si="8"/>
        <v>2640</v>
      </c>
      <c r="BE11" s="204">
        <f t="shared" si="8"/>
        <v>2640</v>
      </c>
      <c r="BF11" s="204">
        <f t="shared" si="8"/>
        <v>2640</v>
      </c>
      <c r="BG11" s="204">
        <f t="shared" si="8"/>
        <v>2640</v>
      </c>
      <c r="BH11" s="204">
        <f t="shared" si="8"/>
        <v>2640</v>
      </c>
      <c r="BI11" s="204">
        <f t="shared" si="8"/>
        <v>2640</v>
      </c>
      <c r="BJ11" s="204">
        <f t="shared" si="8"/>
        <v>2640</v>
      </c>
      <c r="BK11" s="204">
        <f t="shared" si="8"/>
        <v>2640</v>
      </c>
      <c r="BL11" s="204">
        <f t="shared" si="8"/>
        <v>2640</v>
      </c>
      <c r="BM11" s="204">
        <f t="shared" si="8"/>
        <v>2640</v>
      </c>
      <c r="BN11" s="204">
        <f t="shared" si="8"/>
        <v>2640</v>
      </c>
      <c r="BO11" s="204">
        <f t="shared" si="8"/>
        <v>2640</v>
      </c>
      <c r="BP11" s="204">
        <f t="shared" si="8"/>
        <v>2640</v>
      </c>
      <c r="BQ11" s="204">
        <f t="shared" si="8"/>
        <v>2640</v>
      </c>
      <c r="BR11" s="204">
        <f t="shared" si="8"/>
        <v>2640</v>
      </c>
      <c r="BS11" s="204">
        <f t="shared" si="8"/>
        <v>2640</v>
      </c>
      <c r="BT11" s="204">
        <f t="shared" si="8"/>
        <v>2640</v>
      </c>
      <c r="BU11" s="204">
        <f t="shared" si="8"/>
        <v>2640</v>
      </c>
      <c r="BV11" s="204">
        <f t="shared" si="8"/>
        <v>2640</v>
      </c>
      <c r="BW11" s="204">
        <f t="shared" si="8"/>
        <v>2640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21333.333333333328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21333.333333333328</v>
      </c>
      <c r="CX12" s="204">
        <f t="shared" si="3"/>
        <v>21333.333333333328</v>
      </c>
      <c r="CY12" s="204">
        <f t="shared" si="3"/>
        <v>21333.333333333328</v>
      </c>
      <c r="CZ12" s="204">
        <f t="shared" si="3"/>
        <v>21333.333333333328</v>
      </c>
      <c r="DA12" s="204">
        <f t="shared" si="3"/>
        <v>21333.333333333328</v>
      </c>
      <c r="DB12" s="204"/>
    </row>
    <row r="13" spans="1:106">
      <c r="A13" s="201" t="str">
        <f>Income!A83</f>
        <v>Food transfer - official</v>
      </c>
      <c r="B13" s="203">
        <f>Income!B83</f>
        <v>1409.2071688061417</v>
      </c>
      <c r="C13" s="203">
        <f>Income!C83</f>
        <v>1541.3203408817171</v>
      </c>
      <c r="D13" s="203">
        <f>Income!D83</f>
        <v>1056.9053766046061</v>
      </c>
      <c r="E13" s="203">
        <f>Income!E83</f>
        <v>822.03751513691589</v>
      </c>
      <c r="F13" s="204">
        <f t="shared" si="4"/>
        <v>1409.2071688061417</v>
      </c>
      <c r="G13" s="204">
        <f t="shared" si="4"/>
        <v>1409.2071688061417</v>
      </c>
      <c r="H13" s="204">
        <f t="shared" si="4"/>
        <v>1409.2071688061417</v>
      </c>
      <c r="I13" s="204">
        <f t="shared" si="4"/>
        <v>1409.2071688061417</v>
      </c>
      <c r="J13" s="204">
        <f t="shared" si="4"/>
        <v>1409.2071688061417</v>
      </c>
      <c r="K13" s="204">
        <f t="shared" si="4"/>
        <v>1409.2071688061417</v>
      </c>
      <c r="L13" s="204">
        <f t="shared" si="4"/>
        <v>1409.2071688061417</v>
      </c>
      <c r="M13" s="204">
        <f t="shared" si="4"/>
        <v>1409.2071688061417</v>
      </c>
      <c r="N13" s="204">
        <f t="shared" si="4"/>
        <v>1409.2071688061417</v>
      </c>
      <c r="O13" s="204">
        <f t="shared" si="4"/>
        <v>1409.2071688061417</v>
      </c>
      <c r="P13" s="204">
        <f t="shared" si="4"/>
        <v>1409.2071688061417</v>
      </c>
      <c r="Q13" s="204">
        <f t="shared" si="4"/>
        <v>1409.2071688061417</v>
      </c>
      <c r="R13" s="204">
        <f t="shared" si="4"/>
        <v>1409.2071688061417</v>
      </c>
      <c r="S13" s="204">
        <f t="shared" si="4"/>
        <v>1409.2071688061417</v>
      </c>
      <c r="T13" s="204">
        <f t="shared" si="4"/>
        <v>1409.2071688061417</v>
      </c>
      <c r="U13" s="204">
        <f t="shared" si="4"/>
        <v>1541.3203408817171</v>
      </c>
      <c r="V13" s="204">
        <f t="shared" si="6"/>
        <v>1541.3203408817171</v>
      </c>
      <c r="W13" s="204">
        <f t="shared" si="6"/>
        <v>1541.3203408817171</v>
      </c>
      <c r="X13" s="204">
        <f t="shared" si="6"/>
        <v>1541.3203408817171</v>
      </c>
      <c r="Y13" s="204">
        <f t="shared" si="6"/>
        <v>1541.3203408817171</v>
      </c>
      <c r="Z13" s="204">
        <f t="shared" si="6"/>
        <v>1541.3203408817171</v>
      </c>
      <c r="AA13" s="204">
        <f t="shared" si="6"/>
        <v>1541.3203408817171</v>
      </c>
      <c r="AB13" s="204">
        <f t="shared" si="6"/>
        <v>1541.3203408817171</v>
      </c>
      <c r="AC13" s="204">
        <f t="shared" si="6"/>
        <v>1541.3203408817171</v>
      </c>
      <c r="AD13" s="204">
        <f t="shared" si="6"/>
        <v>1541.3203408817171</v>
      </c>
      <c r="AE13" s="204">
        <f t="shared" si="6"/>
        <v>1541.3203408817171</v>
      </c>
      <c r="AF13" s="204">
        <f t="shared" si="6"/>
        <v>1541.3203408817171</v>
      </c>
      <c r="AG13" s="204">
        <f t="shared" si="6"/>
        <v>1541.3203408817171</v>
      </c>
      <c r="AH13" s="204">
        <f t="shared" si="6"/>
        <v>1541.3203408817171</v>
      </c>
      <c r="AI13" s="204">
        <f t="shared" si="6"/>
        <v>1541.3203408817171</v>
      </c>
      <c r="AJ13" s="204">
        <f t="shared" si="6"/>
        <v>1541.3203408817171</v>
      </c>
      <c r="AK13" s="204">
        <f t="shared" si="6"/>
        <v>1541.3203408817171</v>
      </c>
      <c r="AL13" s="204">
        <f t="shared" si="7"/>
        <v>1541.3203408817171</v>
      </c>
      <c r="AM13" s="204">
        <f t="shared" si="7"/>
        <v>1541.3203408817171</v>
      </c>
      <c r="AN13" s="204">
        <f t="shared" si="7"/>
        <v>1541.3203408817171</v>
      </c>
      <c r="AO13" s="204">
        <f t="shared" si="7"/>
        <v>1541.3203408817171</v>
      </c>
      <c r="AP13" s="204">
        <f t="shared" si="7"/>
        <v>1541.3203408817171</v>
      </c>
      <c r="AQ13" s="204">
        <f t="shared" si="7"/>
        <v>1541.3203408817171</v>
      </c>
      <c r="AR13" s="204">
        <f t="shared" si="7"/>
        <v>1541.3203408817171</v>
      </c>
      <c r="AS13" s="204">
        <f t="shared" si="7"/>
        <v>1541.3203408817171</v>
      </c>
      <c r="AT13" s="204">
        <f t="shared" si="7"/>
        <v>1541.3203408817171</v>
      </c>
      <c r="AU13" s="204">
        <f t="shared" si="7"/>
        <v>1541.3203408817171</v>
      </c>
      <c r="AV13" s="204">
        <f t="shared" si="7"/>
        <v>1541.3203408817171</v>
      </c>
      <c r="AW13" s="204">
        <f t="shared" si="7"/>
        <v>1541.3203408817171</v>
      </c>
      <c r="AX13" s="204">
        <f t="shared" si="8"/>
        <v>1541.3203408817171</v>
      </c>
      <c r="AY13" s="204">
        <f t="shared" si="8"/>
        <v>1541.3203408817171</v>
      </c>
      <c r="AZ13" s="204">
        <f t="shared" si="8"/>
        <v>1541.3203408817171</v>
      </c>
      <c r="BA13" s="204">
        <f t="shared" si="8"/>
        <v>1541.3203408817171</v>
      </c>
      <c r="BB13" s="204">
        <f t="shared" si="8"/>
        <v>1541.3203408817171</v>
      </c>
      <c r="BC13" s="204">
        <f t="shared" si="8"/>
        <v>1541.3203408817171</v>
      </c>
      <c r="BD13" s="204">
        <f t="shared" si="8"/>
        <v>1541.3203408817171</v>
      </c>
      <c r="BE13" s="204">
        <f t="shared" si="8"/>
        <v>1541.3203408817171</v>
      </c>
      <c r="BF13" s="204">
        <f t="shared" si="8"/>
        <v>1541.3203408817171</v>
      </c>
      <c r="BG13" s="204">
        <f t="shared" si="8"/>
        <v>1541.3203408817171</v>
      </c>
      <c r="BH13" s="204">
        <f t="shared" si="8"/>
        <v>1541.3203408817171</v>
      </c>
      <c r="BI13" s="204">
        <f t="shared" si="8"/>
        <v>1541.3203408817171</v>
      </c>
      <c r="BJ13" s="204">
        <f t="shared" si="8"/>
        <v>1541.3203408817171</v>
      </c>
      <c r="BK13" s="204">
        <f t="shared" si="8"/>
        <v>1541.3203408817171</v>
      </c>
      <c r="BL13" s="204">
        <f t="shared" si="8"/>
        <v>1541.3203408817171</v>
      </c>
      <c r="BM13" s="204">
        <f t="shared" si="8"/>
        <v>1541.3203408817171</v>
      </c>
      <c r="BN13" s="204">
        <f t="shared" si="8"/>
        <v>1541.3203408817171</v>
      </c>
      <c r="BO13" s="204">
        <f t="shared" si="8"/>
        <v>1541.3203408817171</v>
      </c>
      <c r="BP13" s="204">
        <f t="shared" si="8"/>
        <v>1541.3203408817171</v>
      </c>
      <c r="BQ13" s="204">
        <f t="shared" si="8"/>
        <v>1541.3203408817171</v>
      </c>
      <c r="BR13" s="204">
        <f t="shared" si="8"/>
        <v>1541.3203408817171</v>
      </c>
      <c r="BS13" s="204">
        <f t="shared" si="8"/>
        <v>1541.3203408817171</v>
      </c>
      <c r="BT13" s="204">
        <f t="shared" si="8"/>
        <v>1541.3203408817171</v>
      </c>
      <c r="BU13" s="204">
        <f t="shared" si="8"/>
        <v>1541.3203408817171</v>
      </c>
      <c r="BV13" s="204">
        <f t="shared" si="8"/>
        <v>1541.3203408817171</v>
      </c>
      <c r="BW13" s="204">
        <f t="shared" si="8"/>
        <v>1541.3203408817171</v>
      </c>
      <c r="BX13" s="204">
        <f t="shared" si="8"/>
        <v>1056.9053766046061</v>
      </c>
      <c r="BY13" s="204">
        <f t="shared" si="8"/>
        <v>1056.9053766046061</v>
      </c>
      <c r="BZ13" s="204">
        <f t="shared" si="8"/>
        <v>1056.9053766046061</v>
      </c>
      <c r="CA13" s="204">
        <f t="shared" si="2"/>
        <v>1056.9053766046061</v>
      </c>
      <c r="CB13" s="204">
        <f t="shared" si="2"/>
        <v>1056.9053766046061</v>
      </c>
      <c r="CC13" s="204">
        <f t="shared" si="2"/>
        <v>1056.9053766046061</v>
      </c>
      <c r="CD13" s="204">
        <f t="shared" si="2"/>
        <v>1056.9053766046061</v>
      </c>
      <c r="CE13" s="204">
        <f t="shared" si="2"/>
        <v>1056.9053766046061</v>
      </c>
      <c r="CF13" s="204">
        <f t="shared" si="2"/>
        <v>1056.9053766046061</v>
      </c>
      <c r="CG13" s="204">
        <f t="shared" si="2"/>
        <v>1056.9053766046061</v>
      </c>
      <c r="CH13" s="204">
        <f t="shared" si="2"/>
        <v>1056.9053766046061</v>
      </c>
      <c r="CI13" s="204">
        <f t="shared" si="2"/>
        <v>1056.9053766046061</v>
      </c>
      <c r="CJ13" s="204">
        <f t="shared" si="2"/>
        <v>1056.9053766046061</v>
      </c>
      <c r="CK13" s="204">
        <f t="shared" si="2"/>
        <v>1056.9053766046061</v>
      </c>
      <c r="CL13" s="204">
        <f t="shared" si="2"/>
        <v>1056.9053766046061</v>
      </c>
      <c r="CM13" s="204">
        <f t="shared" si="2"/>
        <v>1056.9053766046061</v>
      </c>
      <c r="CN13" s="204">
        <f t="shared" si="2"/>
        <v>1056.9053766046061</v>
      </c>
      <c r="CO13" s="204">
        <f t="shared" si="2"/>
        <v>1056.9053766046061</v>
      </c>
      <c r="CP13" s="204">
        <f t="shared" si="2"/>
        <v>1056.9053766046061</v>
      </c>
      <c r="CQ13" s="204">
        <f t="shared" si="2"/>
        <v>1056.9053766046061</v>
      </c>
      <c r="CR13" s="204">
        <f t="shared" si="2"/>
        <v>1056.9053766046061</v>
      </c>
      <c r="CS13" s="204">
        <f t="shared" si="3"/>
        <v>1056.9053766046061</v>
      </c>
      <c r="CT13" s="204">
        <f t="shared" si="3"/>
        <v>1056.9053766046061</v>
      </c>
      <c r="CU13" s="204">
        <f t="shared" si="3"/>
        <v>1056.9053766046061</v>
      </c>
      <c r="CV13" s="204">
        <f t="shared" si="3"/>
        <v>1056.9053766046061</v>
      </c>
      <c r="CW13" s="204">
        <f t="shared" si="3"/>
        <v>822.03751513691589</v>
      </c>
      <c r="CX13" s="204">
        <f t="shared" si="3"/>
        <v>822.03751513691589</v>
      </c>
      <c r="CY13" s="204">
        <f t="shared" si="3"/>
        <v>822.03751513691589</v>
      </c>
      <c r="CZ13" s="204">
        <f t="shared" si="3"/>
        <v>822.03751513691589</v>
      </c>
      <c r="DA13" s="204">
        <f t="shared" si="3"/>
        <v>822.03751513691589</v>
      </c>
      <c r="DB13" s="204"/>
    </row>
    <row r="14" spans="1:106">
      <c r="A14" s="201" t="str">
        <f>Income!A85</f>
        <v>Cash transfer - official</v>
      </c>
      <c r="B14" s="203">
        <f>Income!B85</f>
        <v>13920</v>
      </c>
      <c r="C14" s="203">
        <f>Income!C85</f>
        <v>24840</v>
      </c>
      <c r="D14" s="203">
        <f>Income!D85</f>
        <v>8502.8571428571431</v>
      </c>
      <c r="E14" s="203">
        <f>Income!E85</f>
        <v>6613.333333333333</v>
      </c>
      <c r="F14" s="204">
        <f t="shared" si="4"/>
        <v>13920</v>
      </c>
      <c r="G14" s="204">
        <f t="shared" si="4"/>
        <v>13920</v>
      </c>
      <c r="H14" s="204">
        <f t="shared" si="4"/>
        <v>13920</v>
      </c>
      <c r="I14" s="204">
        <f t="shared" si="4"/>
        <v>13920</v>
      </c>
      <c r="J14" s="204">
        <f t="shared" si="4"/>
        <v>13920</v>
      </c>
      <c r="K14" s="204">
        <f t="shared" si="4"/>
        <v>13920</v>
      </c>
      <c r="L14" s="204">
        <f t="shared" si="4"/>
        <v>13920</v>
      </c>
      <c r="M14" s="204">
        <f t="shared" si="4"/>
        <v>13920</v>
      </c>
      <c r="N14" s="204">
        <f t="shared" si="4"/>
        <v>13920</v>
      </c>
      <c r="O14" s="204">
        <f t="shared" si="4"/>
        <v>13920</v>
      </c>
      <c r="P14" s="204">
        <f t="shared" si="4"/>
        <v>13920</v>
      </c>
      <c r="Q14" s="204">
        <f t="shared" si="4"/>
        <v>13920</v>
      </c>
      <c r="R14" s="204">
        <f t="shared" si="4"/>
        <v>13920</v>
      </c>
      <c r="S14" s="204">
        <f t="shared" si="4"/>
        <v>13920</v>
      </c>
      <c r="T14" s="204">
        <f t="shared" si="4"/>
        <v>13920</v>
      </c>
      <c r="U14" s="204">
        <f t="shared" si="4"/>
        <v>24840</v>
      </c>
      <c r="V14" s="204">
        <f t="shared" si="6"/>
        <v>24840</v>
      </c>
      <c r="W14" s="204">
        <f t="shared" si="6"/>
        <v>24840</v>
      </c>
      <c r="X14" s="204">
        <f t="shared" si="6"/>
        <v>24840</v>
      </c>
      <c r="Y14" s="204">
        <f t="shared" si="6"/>
        <v>24840</v>
      </c>
      <c r="Z14" s="204">
        <f t="shared" si="6"/>
        <v>24840</v>
      </c>
      <c r="AA14" s="204">
        <f t="shared" si="6"/>
        <v>24840</v>
      </c>
      <c r="AB14" s="204">
        <f t="shared" si="6"/>
        <v>24840</v>
      </c>
      <c r="AC14" s="204">
        <f t="shared" si="6"/>
        <v>24840</v>
      </c>
      <c r="AD14" s="204">
        <f t="shared" si="6"/>
        <v>24840</v>
      </c>
      <c r="AE14" s="204">
        <f t="shared" si="6"/>
        <v>24840</v>
      </c>
      <c r="AF14" s="204">
        <f t="shared" si="6"/>
        <v>24840</v>
      </c>
      <c r="AG14" s="204">
        <f t="shared" si="6"/>
        <v>24840</v>
      </c>
      <c r="AH14" s="204">
        <f t="shared" si="6"/>
        <v>24840</v>
      </c>
      <c r="AI14" s="204">
        <f t="shared" si="6"/>
        <v>24840</v>
      </c>
      <c r="AJ14" s="204">
        <f t="shared" si="6"/>
        <v>24840</v>
      </c>
      <c r="AK14" s="204">
        <f t="shared" si="6"/>
        <v>24840</v>
      </c>
      <c r="AL14" s="204">
        <f t="shared" si="7"/>
        <v>24840</v>
      </c>
      <c r="AM14" s="204">
        <f t="shared" si="7"/>
        <v>24840</v>
      </c>
      <c r="AN14" s="204">
        <f t="shared" si="7"/>
        <v>24840</v>
      </c>
      <c r="AO14" s="204">
        <f t="shared" si="7"/>
        <v>24840</v>
      </c>
      <c r="AP14" s="204">
        <f t="shared" si="7"/>
        <v>24840</v>
      </c>
      <c r="AQ14" s="204">
        <f t="shared" si="7"/>
        <v>24840</v>
      </c>
      <c r="AR14" s="204">
        <f t="shared" si="7"/>
        <v>24840</v>
      </c>
      <c r="AS14" s="204">
        <f t="shared" si="7"/>
        <v>24840</v>
      </c>
      <c r="AT14" s="204">
        <f t="shared" si="7"/>
        <v>24840</v>
      </c>
      <c r="AU14" s="204">
        <f t="shared" si="7"/>
        <v>24840</v>
      </c>
      <c r="AV14" s="204">
        <f t="shared" si="7"/>
        <v>24840</v>
      </c>
      <c r="AW14" s="204">
        <f t="shared" si="7"/>
        <v>24840</v>
      </c>
      <c r="AX14" s="204">
        <f t="shared" si="7"/>
        <v>24840</v>
      </c>
      <c r="AY14" s="204">
        <f t="shared" si="7"/>
        <v>24840</v>
      </c>
      <c r="AZ14" s="204">
        <f t="shared" si="7"/>
        <v>24840</v>
      </c>
      <c r="BA14" s="204">
        <f t="shared" si="7"/>
        <v>24840</v>
      </c>
      <c r="BB14" s="204">
        <f t="shared" si="8"/>
        <v>24840</v>
      </c>
      <c r="BC14" s="204">
        <f t="shared" si="8"/>
        <v>24840</v>
      </c>
      <c r="BD14" s="204">
        <f t="shared" si="8"/>
        <v>24840</v>
      </c>
      <c r="BE14" s="204">
        <f t="shared" si="8"/>
        <v>24840</v>
      </c>
      <c r="BF14" s="204">
        <f t="shared" si="8"/>
        <v>24840</v>
      </c>
      <c r="BG14" s="204">
        <f t="shared" si="8"/>
        <v>24840</v>
      </c>
      <c r="BH14" s="204">
        <f t="shared" si="8"/>
        <v>24840</v>
      </c>
      <c r="BI14" s="204">
        <f t="shared" si="8"/>
        <v>24840</v>
      </c>
      <c r="BJ14" s="204">
        <f t="shared" si="8"/>
        <v>24840</v>
      </c>
      <c r="BK14" s="204">
        <f t="shared" si="8"/>
        <v>24840</v>
      </c>
      <c r="BL14" s="204">
        <f t="shared" si="8"/>
        <v>24840</v>
      </c>
      <c r="BM14" s="204">
        <f t="shared" si="8"/>
        <v>24840</v>
      </c>
      <c r="BN14" s="204">
        <f t="shared" si="8"/>
        <v>24840</v>
      </c>
      <c r="BO14" s="204">
        <f t="shared" si="8"/>
        <v>24840</v>
      </c>
      <c r="BP14" s="204">
        <f t="shared" si="8"/>
        <v>24840</v>
      </c>
      <c r="BQ14" s="204">
        <f t="shared" si="8"/>
        <v>24840</v>
      </c>
      <c r="BR14" s="204">
        <f t="shared" si="8"/>
        <v>24840</v>
      </c>
      <c r="BS14" s="204">
        <f t="shared" si="8"/>
        <v>24840</v>
      </c>
      <c r="BT14" s="204">
        <f t="shared" si="8"/>
        <v>24840</v>
      </c>
      <c r="BU14" s="204">
        <f t="shared" si="8"/>
        <v>24840</v>
      </c>
      <c r="BV14" s="204">
        <f t="shared" si="8"/>
        <v>24840</v>
      </c>
      <c r="BW14" s="204">
        <f t="shared" si="8"/>
        <v>24840</v>
      </c>
      <c r="BX14" s="204">
        <f t="shared" si="8"/>
        <v>8502.8571428571431</v>
      </c>
      <c r="BY14" s="204">
        <f t="shared" si="8"/>
        <v>8502.8571428571431</v>
      </c>
      <c r="BZ14" s="204">
        <f t="shared" si="8"/>
        <v>8502.8571428571431</v>
      </c>
      <c r="CA14" s="204">
        <f t="shared" si="2"/>
        <v>8502.8571428571431</v>
      </c>
      <c r="CB14" s="204">
        <f t="shared" si="2"/>
        <v>8502.8571428571431</v>
      </c>
      <c r="CC14" s="204">
        <f t="shared" si="2"/>
        <v>8502.8571428571431</v>
      </c>
      <c r="CD14" s="204">
        <f t="shared" si="2"/>
        <v>8502.8571428571431</v>
      </c>
      <c r="CE14" s="204">
        <f t="shared" si="2"/>
        <v>8502.8571428571431</v>
      </c>
      <c r="CF14" s="204">
        <f t="shared" si="2"/>
        <v>8502.8571428571431</v>
      </c>
      <c r="CG14" s="204">
        <f t="shared" si="2"/>
        <v>8502.8571428571431</v>
      </c>
      <c r="CH14" s="204">
        <f t="shared" si="2"/>
        <v>8502.8571428571431</v>
      </c>
      <c r="CI14" s="204">
        <f t="shared" si="2"/>
        <v>8502.8571428571431</v>
      </c>
      <c r="CJ14" s="204">
        <f t="shared" si="2"/>
        <v>8502.8571428571431</v>
      </c>
      <c r="CK14" s="204">
        <f t="shared" si="2"/>
        <v>8502.8571428571431</v>
      </c>
      <c r="CL14" s="204">
        <f t="shared" si="2"/>
        <v>8502.8571428571431</v>
      </c>
      <c r="CM14" s="204">
        <f t="shared" si="2"/>
        <v>8502.8571428571431</v>
      </c>
      <c r="CN14" s="204">
        <f t="shared" si="2"/>
        <v>8502.8571428571431</v>
      </c>
      <c r="CO14" s="204">
        <f t="shared" si="2"/>
        <v>8502.8571428571431</v>
      </c>
      <c r="CP14" s="204">
        <f t="shared" si="2"/>
        <v>8502.8571428571431</v>
      </c>
      <c r="CQ14" s="204">
        <f t="shared" si="2"/>
        <v>8502.8571428571431</v>
      </c>
      <c r="CR14" s="204">
        <f t="shared" si="2"/>
        <v>8502.8571428571431</v>
      </c>
      <c r="CS14" s="204">
        <f t="shared" si="3"/>
        <v>8502.8571428571431</v>
      </c>
      <c r="CT14" s="204">
        <f t="shared" si="3"/>
        <v>8502.8571428571431</v>
      </c>
      <c r="CU14" s="204">
        <f t="shared" si="3"/>
        <v>8502.8571428571431</v>
      </c>
      <c r="CV14" s="204">
        <f t="shared" si="3"/>
        <v>8502.8571428571431</v>
      </c>
      <c r="CW14" s="204">
        <f t="shared" si="3"/>
        <v>6613.333333333333</v>
      </c>
      <c r="CX14" s="204">
        <f t="shared" si="3"/>
        <v>6613.333333333333</v>
      </c>
      <c r="CY14" s="204">
        <f t="shared" si="3"/>
        <v>6613.333333333333</v>
      </c>
      <c r="CZ14" s="204">
        <f t="shared" si="3"/>
        <v>6613.333333333333</v>
      </c>
      <c r="DA14" s="204">
        <f t="shared" si="3"/>
        <v>6613.333333333333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5999.9999999999991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5999.9999999999991</v>
      </c>
      <c r="V15" s="204">
        <f t="shared" si="6"/>
        <v>5999.9999999999991</v>
      </c>
      <c r="W15" s="204">
        <f t="shared" si="6"/>
        <v>5999.9999999999991</v>
      </c>
      <c r="X15" s="204">
        <f t="shared" si="6"/>
        <v>5999.9999999999991</v>
      </c>
      <c r="Y15" s="204">
        <f t="shared" si="6"/>
        <v>5999.9999999999991</v>
      </c>
      <c r="Z15" s="204">
        <f t="shared" si="6"/>
        <v>5999.9999999999991</v>
      </c>
      <c r="AA15" s="204">
        <f t="shared" si="6"/>
        <v>5999.9999999999991</v>
      </c>
      <c r="AB15" s="204">
        <f t="shared" si="6"/>
        <v>5999.9999999999991</v>
      </c>
      <c r="AC15" s="204">
        <f t="shared" si="6"/>
        <v>5999.9999999999991</v>
      </c>
      <c r="AD15" s="204">
        <f t="shared" si="6"/>
        <v>5999.9999999999991</v>
      </c>
      <c r="AE15" s="204">
        <f t="shared" si="6"/>
        <v>5999.9999999999991</v>
      </c>
      <c r="AF15" s="204">
        <f t="shared" si="6"/>
        <v>5999.9999999999991</v>
      </c>
      <c r="AG15" s="204">
        <f t="shared" si="6"/>
        <v>5999.9999999999991</v>
      </c>
      <c r="AH15" s="204">
        <f t="shared" si="6"/>
        <v>5999.9999999999991</v>
      </c>
      <c r="AI15" s="204">
        <f t="shared" si="6"/>
        <v>5999.9999999999991</v>
      </c>
      <c r="AJ15" s="204">
        <f t="shared" si="6"/>
        <v>5999.9999999999991</v>
      </c>
      <c r="AK15" s="204">
        <f t="shared" si="6"/>
        <v>5999.9999999999991</v>
      </c>
      <c r="AL15" s="204">
        <f t="shared" si="7"/>
        <v>5999.9999999999991</v>
      </c>
      <c r="AM15" s="204">
        <f t="shared" si="7"/>
        <v>5999.9999999999991</v>
      </c>
      <c r="AN15" s="204">
        <f t="shared" si="7"/>
        <v>5999.9999999999991</v>
      </c>
      <c r="AO15" s="204">
        <f t="shared" si="7"/>
        <v>5999.9999999999991</v>
      </c>
      <c r="AP15" s="204">
        <f t="shared" si="7"/>
        <v>5999.9999999999991</v>
      </c>
      <c r="AQ15" s="204">
        <f t="shared" si="7"/>
        <v>5999.9999999999991</v>
      </c>
      <c r="AR15" s="204">
        <f t="shared" si="7"/>
        <v>5999.9999999999991</v>
      </c>
      <c r="AS15" s="204">
        <f t="shared" si="7"/>
        <v>5999.9999999999991</v>
      </c>
      <c r="AT15" s="204">
        <f t="shared" si="7"/>
        <v>5999.9999999999991</v>
      </c>
      <c r="AU15" s="204">
        <f t="shared" si="7"/>
        <v>5999.9999999999991</v>
      </c>
      <c r="AV15" s="204">
        <f t="shared" si="7"/>
        <v>5999.9999999999991</v>
      </c>
      <c r="AW15" s="204">
        <f t="shared" si="7"/>
        <v>5999.9999999999991</v>
      </c>
      <c r="AX15" s="204">
        <f t="shared" si="8"/>
        <v>5999.9999999999991</v>
      </c>
      <c r="AY15" s="204">
        <f t="shared" si="8"/>
        <v>5999.9999999999991</v>
      </c>
      <c r="AZ15" s="204">
        <f t="shared" si="8"/>
        <v>5999.9999999999991</v>
      </c>
      <c r="BA15" s="204">
        <f t="shared" si="8"/>
        <v>5999.9999999999991</v>
      </c>
      <c r="BB15" s="204">
        <f t="shared" si="8"/>
        <v>5999.9999999999991</v>
      </c>
      <c r="BC15" s="204">
        <f t="shared" si="8"/>
        <v>5999.9999999999991</v>
      </c>
      <c r="BD15" s="204">
        <f t="shared" si="8"/>
        <v>5999.9999999999991</v>
      </c>
      <c r="BE15" s="204">
        <f t="shared" si="8"/>
        <v>5999.9999999999991</v>
      </c>
      <c r="BF15" s="204">
        <f t="shared" si="8"/>
        <v>5999.9999999999991</v>
      </c>
      <c r="BG15" s="204">
        <f t="shared" si="8"/>
        <v>5999.9999999999991</v>
      </c>
      <c r="BH15" s="204">
        <f t="shared" si="8"/>
        <v>5999.9999999999991</v>
      </c>
      <c r="BI15" s="204">
        <f t="shared" si="8"/>
        <v>5999.9999999999991</v>
      </c>
      <c r="BJ15" s="204">
        <f t="shared" si="8"/>
        <v>5999.9999999999991</v>
      </c>
      <c r="BK15" s="204">
        <f t="shared" si="8"/>
        <v>5999.9999999999991</v>
      </c>
      <c r="BL15" s="204">
        <f t="shared" si="8"/>
        <v>5999.9999999999991</v>
      </c>
      <c r="BM15" s="204">
        <f t="shared" si="8"/>
        <v>5999.9999999999991</v>
      </c>
      <c r="BN15" s="204">
        <f t="shared" si="8"/>
        <v>5999.9999999999991</v>
      </c>
      <c r="BO15" s="204">
        <f t="shared" si="8"/>
        <v>5999.9999999999991</v>
      </c>
      <c r="BP15" s="204">
        <f t="shared" si="8"/>
        <v>5999.9999999999991</v>
      </c>
      <c r="BQ15" s="204">
        <f t="shared" si="8"/>
        <v>5999.9999999999991</v>
      </c>
      <c r="BR15" s="204">
        <f t="shared" si="8"/>
        <v>5999.9999999999991</v>
      </c>
      <c r="BS15" s="204">
        <f t="shared" si="8"/>
        <v>5999.9999999999991</v>
      </c>
      <c r="BT15" s="204">
        <f t="shared" si="8"/>
        <v>5999.9999999999991</v>
      </c>
      <c r="BU15" s="204">
        <f t="shared" si="8"/>
        <v>5999.9999999999991</v>
      </c>
      <c r="BV15" s="204">
        <f t="shared" si="8"/>
        <v>5999.9999999999991</v>
      </c>
      <c r="BW15" s="204">
        <f t="shared" si="8"/>
        <v>5999.9999999999991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43948.888682294302</v>
      </c>
      <c r="C16" s="203">
        <f>Income!C88</f>
        <v>47793.514181149112</v>
      </c>
      <c r="D16" s="203">
        <f>Income!D88</f>
        <v>164744.7907755007</v>
      </c>
      <c r="E16" s="203">
        <f>Income!E88</f>
        <v>213103.69515124511</v>
      </c>
      <c r="F16" s="204">
        <f t="shared" si="4"/>
        <v>43948.888682294302</v>
      </c>
      <c r="G16" s="204">
        <f t="shared" si="4"/>
        <v>43948.888682294302</v>
      </c>
      <c r="H16" s="204">
        <f t="shared" si="4"/>
        <v>43948.888682294302</v>
      </c>
      <c r="I16" s="204">
        <f t="shared" si="4"/>
        <v>43948.888682294302</v>
      </c>
      <c r="J16" s="204">
        <f t="shared" si="4"/>
        <v>43948.888682294302</v>
      </c>
      <c r="K16" s="204">
        <f t="shared" si="4"/>
        <v>43948.888682294302</v>
      </c>
      <c r="L16" s="204">
        <f t="shared" si="4"/>
        <v>43948.888682294302</v>
      </c>
      <c r="M16" s="204">
        <f t="shared" si="4"/>
        <v>43948.888682294302</v>
      </c>
      <c r="N16" s="204">
        <f t="shared" si="4"/>
        <v>43948.888682294302</v>
      </c>
      <c r="O16" s="204">
        <f t="shared" si="4"/>
        <v>43948.888682294302</v>
      </c>
      <c r="P16" s="204">
        <f t="shared" si="4"/>
        <v>43948.888682294302</v>
      </c>
      <c r="Q16" s="204">
        <f t="shared" si="4"/>
        <v>43948.888682294302</v>
      </c>
      <c r="R16" s="204">
        <f t="shared" si="4"/>
        <v>43948.888682294302</v>
      </c>
      <c r="S16" s="204">
        <f t="shared" si="4"/>
        <v>43948.888682294302</v>
      </c>
      <c r="T16" s="204">
        <f t="shared" si="4"/>
        <v>43948.888682294302</v>
      </c>
      <c r="U16" s="204">
        <f t="shared" si="4"/>
        <v>47793.514181149112</v>
      </c>
      <c r="V16" s="204">
        <f t="shared" si="6"/>
        <v>47793.514181149112</v>
      </c>
      <c r="W16" s="204">
        <f t="shared" si="6"/>
        <v>47793.514181149112</v>
      </c>
      <c r="X16" s="204">
        <f t="shared" si="6"/>
        <v>47793.514181149112</v>
      </c>
      <c r="Y16" s="204">
        <f t="shared" si="6"/>
        <v>47793.514181149112</v>
      </c>
      <c r="Z16" s="204">
        <f t="shared" si="6"/>
        <v>47793.514181149112</v>
      </c>
      <c r="AA16" s="204">
        <f t="shared" si="6"/>
        <v>47793.514181149112</v>
      </c>
      <c r="AB16" s="204">
        <f t="shared" si="6"/>
        <v>47793.514181149112</v>
      </c>
      <c r="AC16" s="204">
        <f t="shared" si="6"/>
        <v>47793.514181149112</v>
      </c>
      <c r="AD16" s="204">
        <f t="shared" si="6"/>
        <v>47793.514181149112</v>
      </c>
      <c r="AE16" s="204">
        <f>IF(AE$2&lt;=($B$2+$C$2+$D$2),IF(AE$2&lt;=($B$2+$C$2),IF(AE$2&lt;=$B$2,$B16,$C16),$D16),$E16)</f>
        <v>47793.514181149112</v>
      </c>
      <c r="AF16" s="204">
        <f t="shared" si="6"/>
        <v>47793.514181149112</v>
      </c>
      <c r="AG16" s="204">
        <f t="shared" si="6"/>
        <v>47793.514181149112</v>
      </c>
      <c r="AH16" s="204">
        <f t="shared" si="6"/>
        <v>47793.514181149112</v>
      </c>
      <c r="AI16" s="204">
        <f t="shared" si="6"/>
        <v>47793.514181149112</v>
      </c>
      <c r="AJ16" s="204">
        <f t="shared" si="6"/>
        <v>47793.514181149112</v>
      </c>
      <c r="AK16" s="204">
        <f t="shared" si="6"/>
        <v>47793.514181149112</v>
      </c>
      <c r="AL16" s="204">
        <f t="shared" si="7"/>
        <v>47793.514181149112</v>
      </c>
      <c r="AM16" s="204">
        <f t="shared" si="7"/>
        <v>47793.514181149112</v>
      </c>
      <c r="AN16" s="204">
        <f t="shared" si="7"/>
        <v>47793.514181149112</v>
      </c>
      <c r="AO16" s="204">
        <f t="shared" si="7"/>
        <v>47793.514181149112</v>
      </c>
      <c r="AP16" s="204">
        <f t="shared" si="7"/>
        <v>47793.514181149112</v>
      </c>
      <c r="AQ16" s="204">
        <f t="shared" si="7"/>
        <v>47793.514181149112</v>
      </c>
      <c r="AR16" s="204">
        <f t="shared" si="7"/>
        <v>47793.514181149112</v>
      </c>
      <c r="AS16" s="204">
        <f t="shared" si="7"/>
        <v>47793.514181149112</v>
      </c>
      <c r="AT16" s="204">
        <f t="shared" si="7"/>
        <v>47793.514181149112</v>
      </c>
      <c r="AU16" s="204">
        <f t="shared" si="7"/>
        <v>47793.514181149112</v>
      </c>
      <c r="AV16" s="204">
        <f t="shared" si="7"/>
        <v>47793.514181149112</v>
      </c>
      <c r="AW16" s="204">
        <f t="shared" si="7"/>
        <v>47793.514181149112</v>
      </c>
      <c r="AX16" s="204">
        <f t="shared" si="8"/>
        <v>47793.514181149112</v>
      </c>
      <c r="AY16" s="204">
        <f t="shared" si="8"/>
        <v>47793.514181149112</v>
      </c>
      <c r="AZ16" s="204">
        <f t="shared" si="8"/>
        <v>47793.514181149112</v>
      </c>
      <c r="BA16" s="204">
        <f t="shared" si="8"/>
        <v>47793.514181149112</v>
      </c>
      <c r="BB16" s="204">
        <f t="shared" si="8"/>
        <v>47793.514181149112</v>
      </c>
      <c r="BC16" s="204">
        <f t="shared" si="8"/>
        <v>47793.514181149112</v>
      </c>
      <c r="BD16" s="204">
        <f t="shared" si="8"/>
        <v>47793.514181149112</v>
      </c>
      <c r="BE16" s="204">
        <f t="shared" si="8"/>
        <v>47793.514181149112</v>
      </c>
      <c r="BF16" s="204">
        <f t="shared" si="8"/>
        <v>47793.514181149112</v>
      </c>
      <c r="BG16" s="204">
        <f t="shared" si="8"/>
        <v>47793.514181149112</v>
      </c>
      <c r="BH16" s="204">
        <f t="shared" si="8"/>
        <v>47793.514181149112</v>
      </c>
      <c r="BI16" s="204">
        <f t="shared" si="8"/>
        <v>47793.514181149112</v>
      </c>
      <c r="BJ16" s="204">
        <f t="shared" si="8"/>
        <v>47793.514181149112</v>
      </c>
      <c r="BK16" s="204">
        <f t="shared" si="8"/>
        <v>47793.514181149112</v>
      </c>
      <c r="BL16" s="204">
        <f t="shared" si="8"/>
        <v>47793.514181149112</v>
      </c>
      <c r="BM16" s="204">
        <f t="shared" si="8"/>
        <v>47793.514181149112</v>
      </c>
      <c r="BN16" s="204">
        <f t="shared" si="8"/>
        <v>47793.514181149112</v>
      </c>
      <c r="BO16" s="204">
        <f t="shared" si="8"/>
        <v>47793.514181149112</v>
      </c>
      <c r="BP16" s="204">
        <f t="shared" si="8"/>
        <v>47793.514181149112</v>
      </c>
      <c r="BQ16" s="204">
        <f t="shared" si="8"/>
        <v>47793.514181149112</v>
      </c>
      <c r="BR16" s="204">
        <f t="shared" si="8"/>
        <v>47793.514181149112</v>
      </c>
      <c r="BS16" s="204">
        <f t="shared" si="8"/>
        <v>47793.514181149112</v>
      </c>
      <c r="BT16" s="204">
        <f t="shared" si="8"/>
        <v>47793.514181149112</v>
      </c>
      <c r="BU16" s="204">
        <f t="shared" si="8"/>
        <v>47793.514181149112</v>
      </c>
      <c r="BV16" s="204">
        <f t="shared" si="8"/>
        <v>47793.514181149112</v>
      </c>
      <c r="BW16" s="204">
        <f t="shared" si="8"/>
        <v>47793.514181149112</v>
      </c>
      <c r="BX16" s="204">
        <f t="shared" si="8"/>
        <v>164744.7907755007</v>
      </c>
      <c r="BY16" s="204">
        <f t="shared" si="8"/>
        <v>164744.7907755007</v>
      </c>
      <c r="BZ16" s="204">
        <f t="shared" si="8"/>
        <v>164744.7907755007</v>
      </c>
      <c r="CA16" s="204">
        <f t="shared" ref="CA16:CB18" si="10">IF(CA$2&lt;=($B$2+$C$2+$D$2),IF(CA$2&lt;=($B$2+$C$2),IF(CA$2&lt;=$B$2,$B16,$C16),$D16),$E16)</f>
        <v>164744.7907755007</v>
      </c>
      <c r="CB16" s="204">
        <f t="shared" si="10"/>
        <v>164744.7907755007</v>
      </c>
      <c r="CC16" s="204">
        <f t="shared" si="9"/>
        <v>164744.7907755007</v>
      </c>
      <c r="CD16" s="204">
        <f t="shared" si="9"/>
        <v>164744.7907755007</v>
      </c>
      <c r="CE16" s="204">
        <f t="shared" si="9"/>
        <v>164744.7907755007</v>
      </c>
      <c r="CF16" s="204">
        <f t="shared" si="9"/>
        <v>164744.7907755007</v>
      </c>
      <c r="CG16" s="204">
        <f t="shared" si="9"/>
        <v>164744.7907755007</v>
      </c>
      <c r="CH16" s="204">
        <f t="shared" si="9"/>
        <v>164744.7907755007</v>
      </c>
      <c r="CI16" s="204">
        <f t="shared" si="9"/>
        <v>164744.7907755007</v>
      </c>
      <c r="CJ16" s="204">
        <f t="shared" si="9"/>
        <v>164744.7907755007</v>
      </c>
      <c r="CK16" s="204">
        <f t="shared" si="9"/>
        <v>164744.7907755007</v>
      </c>
      <c r="CL16" s="204">
        <f t="shared" si="9"/>
        <v>164744.7907755007</v>
      </c>
      <c r="CM16" s="204">
        <f t="shared" si="9"/>
        <v>164744.7907755007</v>
      </c>
      <c r="CN16" s="204">
        <f t="shared" si="9"/>
        <v>164744.7907755007</v>
      </c>
      <c r="CO16" s="204">
        <f t="shared" si="9"/>
        <v>164744.7907755007</v>
      </c>
      <c r="CP16" s="204">
        <f t="shared" si="9"/>
        <v>164744.7907755007</v>
      </c>
      <c r="CQ16" s="204">
        <f t="shared" si="9"/>
        <v>164744.7907755007</v>
      </c>
      <c r="CR16" s="204">
        <f t="shared" si="9"/>
        <v>164744.7907755007</v>
      </c>
      <c r="CS16" s="204">
        <f t="shared" ref="CS16:DA18" si="11">IF(CS$2&lt;=($B$2+$C$2+$D$2),IF(CS$2&lt;=($B$2+$C$2),IF(CS$2&lt;=$B$2,$B16,$C16),$D16),$E16)</f>
        <v>164744.7907755007</v>
      </c>
      <c r="CT16" s="204">
        <f t="shared" si="11"/>
        <v>164744.7907755007</v>
      </c>
      <c r="CU16" s="204">
        <f t="shared" si="11"/>
        <v>164744.7907755007</v>
      </c>
      <c r="CV16" s="204">
        <f t="shared" si="11"/>
        <v>164744.7907755007</v>
      </c>
      <c r="CW16" s="204">
        <f t="shared" si="11"/>
        <v>213103.69515124511</v>
      </c>
      <c r="CX16" s="204">
        <f t="shared" si="11"/>
        <v>213103.69515124511</v>
      </c>
      <c r="CY16" s="204">
        <f t="shared" si="11"/>
        <v>213103.69515124511</v>
      </c>
      <c r="CZ16" s="204">
        <f t="shared" si="11"/>
        <v>213103.69515124511</v>
      </c>
      <c r="DA16" s="204">
        <f t="shared" si="11"/>
        <v>213103.69515124511</v>
      </c>
      <c r="DB16" s="204"/>
    </row>
    <row r="17" spans="1:105">
      <c r="A17" s="201" t="s">
        <v>101</v>
      </c>
      <c r="B17" s="203">
        <f>Income!B89</f>
        <v>19590.2512972318</v>
      </c>
      <c r="C17" s="203">
        <f>Income!C89</f>
        <v>19590.2512972318</v>
      </c>
      <c r="D17" s="203">
        <f>Income!D89</f>
        <v>19590.2512972318</v>
      </c>
      <c r="E17" s="203">
        <f>Income!E89</f>
        <v>19590.2512972318</v>
      </c>
      <c r="F17" s="204">
        <f t="shared" si="4"/>
        <v>19590.2512972318</v>
      </c>
      <c r="G17" s="204">
        <f t="shared" si="4"/>
        <v>19590.2512972318</v>
      </c>
      <c r="H17" s="204">
        <f t="shared" si="4"/>
        <v>19590.2512972318</v>
      </c>
      <c r="I17" s="204">
        <f t="shared" si="4"/>
        <v>19590.2512972318</v>
      </c>
      <c r="J17" s="204">
        <f t="shared" si="4"/>
        <v>19590.2512972318</v>
      </c>
      <c r="K17" s="204">
        <f t="shared" si="4"/>
        <v>19590.2512972318</v>
      </c>
      <c r="L17" s="204">
        <f t="shared" si="4"/>
        <v>19590.2512972318</v>
      </c>
      <c r="M17" s="204">
        <f t="shared" si="4"/>
        <v>19590.2512972318</v>
      </c>
      <c r="N17" s="204">
        <f t="shared" si="4"/>
        <v>19590.2512972318</v>
      </c>
      <c r="O17" s="204">
        <f t="shared" si="4"/>
        <v>19590.2512972318</v>
      </c>
      <c r="P17" s="204">
        <f t="shared" si="4"/>
        <v>19590.2512972318</v>
      </c>
      <c r="Q17" s="204">
        <f t="shared" si="4"/>
        <v>19590.2512972318</v>
      </c>
      <c r="R17" s="204">
        <f t="shared" si="4"/>
        <v>19590.2512972318</v>
      </c>
      <c r="S17" s="204">
        <f t="shared" si="4"/>
        <v>19590.2512972318</v>
      </c>
      <c r="T17" s="204">
        <f t="shared" si="4"/>
        <v>19590.2512972318</v>
      </c>
      <c r="U17" s="204">
        <f t="shared" si="4"/>
        <v>19590.2512972318</v>
      </c>
      <c r="V17" s="204">
        <f t="shared" si="6"/>
        <v>19590.2512972318</v>
      </c>
      <c r="W17" s="204">
        <f t="shared" si="6"/>
        <v>19590.2512972318</v>
      </c>
      <c r="X17" s="204">
        <f t="shared" si="6"/>
        <v>19590.2512972318</v>
      </c>
      <c r="Y17" s="204">
        <f t="shared" si="6"/>
        <v>19590.2512972318</v>
      </c>
      <c r="Z17" s="204">
        <f t="shared" si="6"/>
        <v>19590.2512972318</v>
      </c>
      <c r="AA17" s="204">
        <f t="shared" si="6"/>
        <v>19590.2512972318</v>
      </c>
      <c r="AB17" s="204">
        <f t="shared" si="6"/>
        <v>19590.2512972318</v>
      </c>
      <c r="AC17" s="204">
        <f t="shared" si="6"/>
        <v>19590.2512972318</v>
      </c>
      <c r="AD17" s="204">
        <f t="shared" si="6"/>
        <v>19590.2512972318</v>
      </c>
      <c r="AE17" s="204">
        <f t="shared" si="6"/>
        <v>19590.2512972318</v>
      </c>
      <c r="AF17" s="204">
        <f t="shared" si="6"/>
        <v>19590.2512972318</v>
      </c>
      <c r="AG17" s="204">
        <f t="shared" si="6"/>
        <v>19590.2512972318</v>
      </c>
      <c r="AH17" s="204">
        <f t="shared" si="6"/>
        <v>19590.2512972318</v>
      </c>
      <c r="AI17" s="204">
        <f t="shared" si="6"/>
        <v>19590.2512972318</v>
      </c>
      <c r="AJ17" s="204">
        <f t="shared" si="6"/>
        <v>19590.2512972318</v>
      </c>
      <c r="AK17" s="204">
        <f t="shared" si="6"/>
        <v>19590.2512972318</v>
      </c>
      <c r="AL17" s="204">
        <f t="shared" si="7"/>
        <v>19590.2512972318</v>
      </c>
      <c r="AM17" s="204">
        <f t="shared" si="7"/>
        <v>19590.2512972318</v>
      </c>
      <c r="AN17" s="204">
        <f t="shared" si="7"/>
        <v>19590.2512972318</v>
      </c>
      <c r="AO17" s="204">
        <f t="shared" si="7"/>
        <v>19590.2512972318</v>
      </c>
      <c r="AP17" s="204">
        <f t="shared" si="7"/>
        <v>19590.2512972318</v>
      </c>
      <c r="AQ17" s="204">
        <f t="shared" si="7"/>
        <v>19590.2512972318</v>
      </c>
      <c r="AR17" s="204">
        <f t="shared" si="7"/>
        <v>19590.2512972318</v>
      </c>
      <c r="AS17" s="204">
        <f t="shared" si="7"/>
        <v>19590.2512972318</v>
      </c>
      <c r="AT17" s="204">
        <f t="shared" si="7"/>
        <v>19590.2512972318</v>
      </c>
      <c r="AU17" s="204">
        <f t="shared" si="7"/>
        <v>19590.2512972318</v>
      </c>
      <c r="AV17" s="204">
        <f t="shared" si="7"/>
        <v>19590.2512972318</v>
      </c>
      <c r="AW17" s="204">
        <f t="shared" si="7"/>
        <v>19590.2512972318</v>
      </c>
      <c r="AX17" s="204">
        <f t="shared" si="8"/>
        <v>19590.2512972318</v>
      </c>
      <c r="AY17" s="204">
        <f t="shared" si="8"/>
        <v>19590.2512972318</v>
      </c>
      <c r="AZ17" s="204">
        <f t="shared" si="8"/>
        <v>19590.2512972318</v>
      </c>
      <c r="BA17" s="204">
        <f t="shared" si="8"/>
        <v>19590.2512972318</v>
      </c>
      <c r="BB17" s="204">
        <f t="shared" si="8"/>
        <v>19590.2512972318</v>
      </c>
      <c r="BC17" s="204">
        <f t="shared" si="8"/>
        <v>19590.2512972318</v>
      </c>
      <c r="BD17" s="204">
        <f t="shared" si="8"/>
        <v>19590.2512972318</v>
      </c>
      <c r="BE17" s="204">
        <f t="shared" si="8"/>
        <v>19590.2512972318</v>
      </c>
      <c r="BF17" s="204">
        <f t="shared" si="8"/>
        <v>19590.2512972318</v>
      </c>
      <c r="BG17" s="204">
        <f t="shared" si="8"/>
        <v>19590.2512972318</v>
      </c>
      <c r="BH17" s="204">
        <f t="shared" si="8"/>
        <v>19590.2512972318</v>
      </c>
      <c r="BI17" s="204">
        <f t="shared" si="8"/>
        <v>19590.2512972318</v>
      </c>
      <c r="BJ17" s="204">
        <f t="shared" si="8"/>
        <v>19590.2512972318</v>
      </c>
      <c r="BK17" s="204">
        <f t="shared" si="8"/>
        <v>19590.2512972318</v>
      </c>
      <c r="BL17" s="204">
        <f t="shared" si="8"/>
        <v>19590.2512972318</v>
      </c>
      <c r="BM17" s="204">
        <f t="shared" si="8"/>
        <v>19590.2512972318</v>
      </c>
      <c r="BN17" s="204">
        <f t="shared" si="8"/>
        <v>19590.2512972318</v>
      </c>
      <c r="BO17" s="204">
        <f t="shared" si="8"/>
        <v>19590.2512972318</v>
      </c>
      <c r="BP17" s="204">
        <f t="shared" si="8"/>
        <v>19590.2512972318</v>
      </c>
      <c r="BQ17" s="204">
        <f t="shared" si="8"/>
        <v>19590.2512972318</v>
      </c>
      <c r="BR17" s="204">
        <f t="shared" si="8"/>
        <v>19590.2512972318</v>
      </c>
      <c r="BS17" s="204">
        <f t="shared" si="8"/>
        <v>19590.2512972318</v>
      </c>
      <c r="BT17" s="204">
        <f t="shared" si="8"/>
        <v>19590.2512972318</v>
      </c>
      <c r="BU17" s="204">
        <f t="shared" si="8"/>
        <v>19590.2512972318</v>
      </c>
      <c r="BV17" s="204">
        <f t="shared" si="8"/>
        <v>19590.2512972318</v>
      </c>
      <c r="BW17" s="204">
        <f t="shared" si="8"/>
        <v>19590.2512972318</v>
      </c>
      <c r="BX17" s="204">
        <f t="shared" si="8"/>
        <v>19590.2512972318</v>
      </c>
      <c r="BY17" s="204">
        <f t="shared" si="8"/>
        <v>19590.2512972318</v>
      </c>
      <c r="BZ17" s="204">
        <f t="shared" si="8"/>
        <v>19590.2512972318</v>
      </c>
      <c r="CA17" s="204">
        <f t="shared" si="10"/>
        <v>19590.2512972318</v>
      </c>
      <c r="CB17" s="204">
        <f t="shared" si="10"/>
        <v>19590.2512972318</v>
      </c>
      <c r="CC17" s="204">
        <f t="shared" si="9"/>
        <v>19590.2512972318</v>
      </c>
      <c r="CD17" s="204">
        <f t="shared" si="9"/>
        <v>19590.2512972318</v>
      </c>
      <c r="CE17" s="204">
        <f t="shared" si="9"/>
        <v>19590.2512972318</v>
      </c>
      <c r="CF17" s="204">
        <f t="shared" si="9"/>
        <v>19590.2512972318</v>
      </c>
      <c r="CG17" s="204">
        <f t="shared" si="9"/>
        <v>19590.2512972318</v>
      </c>
      <c r="CH17" s="204">
        <f t="shared" si="9"/>
        <v>19590.2512972318</v>
      </c>
      <c r="CI17" s="204">
        <f t="shared" si="9"/>
        <v>19590.2512972318</v>
      </c>
      <c r="CJ17" s="204">
        <f t="shared" si="9"/>
        <v>19590.2512972318</v>
      </c>
      <c r="CK17" s="204">
        <f t="shared" si="9"/>
        <v>19590.2512972318</v>
      </c>
      <c r="CL17" s="204">
        <f t="shared" si="9"/>
        <v>19590.2512972318</v>
      </c>
      <c r="CM17" s="204">
        <f t="shared" si="9"/>
        <v>19590.2512972318</v>
      </c>
      <c r="CN17" s="204">
        <f t="shared" si="9"/>
        <v>19590.2512972318</v>
      </c>
      <c r="CO17" s="204">
        <f t="shared" si="9"/>
        <v>19590.2512972318</v>
      </c>
      <c r="CP17" s="204">
        <f t="shared" si="9"/>
        <v>19590.2512972318</v>
      </c>
      <c r="CQ17" s="204">
        <f t="shared" si="9"/>
        <v>19590.2512972318</v>
      </c>
      <c r="CR17" s="204">
        <f t="shared" si="9"/>
        <v>19590.2512972318</v>
      </c>
      <c r="CS17" s="204">
        <f t="shared" si="11"/>
        <v>19590.2512972318</v>
      </c>
      <c r="CT17" s="204">
        <f t="shared" si="11"/>
        <v>19590.2512972318</v>
      </c>
      <c r="CU17" s="204">
        <f t="shared" si="11"/>
        <v>19590.2512972318</v>
      </c>
      <c r="CV17" s="204">
        <f t="shared" si="11"/>
        <v>19590.2512972318</v>
      </c>
      <c r="CW17" s="204">
        <f t="shared" si="11"/>
        <v>19590.2512972318</v>
      </c>
      <c r="CX17" s="204">
        <f t="shared" si="11"/>
        <v>19590.2512972318</v>
      </c>
      <c r="CY17" s="204">
        <f t="shared" si="11"/>
        <v>19590.2512972318</v>
      </c>
      <c r="CZ17" s="204">
        <f t="shared" si="11"/>
        <v>19590.2512972318</v>
      </c>
      <c r="DA17" s="204">
        <f t="shared" si="11"/>
        <v>19590.2512972318</v>
      </c>
    </row>
    <row r="18" spans="1:105">
      <c r="A18" s="201" t="s">
        <v>85</v>
      </c>
      <c r="B18" s="203">
        <f>Income!B90</f>
        <v>33568.917963898471</v>
      </c>
      <c r="C18" s="203">
        <f>Income!C90</f>
        <v>33568.917963898464</v>
      </c>
      <c r="D18" s="203">
        <f>Income!D90</f>
        <v>33568.917963898471</v>
      </c>
      <c r="E18" s="203">
        <f>Income!E90</f>
        <v>33568.917963898471</v>
      </c>
      <c r="F18" s="204">
        <f t="shared" ref="F18:U18" si="12">IF(F$2&lt;=($B$2+$C$2+$D$2),IF(F$2&lt;=($B$2+$C$2),IF(F$2&lt;=$B$2,$B18,$C18),$D18),$E18)</f>
        <v>33568.917963898471</v>
      </c>
      <c r="G18" s="204">
        <f t="shared" si="12"/>
        <v>33568.917963898471</v>
      </c>
      <c r="H18" s="204">
        <f t="shared" si="12"/>
        <v>33568.917963898471</v>
      </c>
      <c r="I18" s="204">
        <f t="shared" si="12"/>
        <v>33568.917963898471</v>
      </c>
      <c r="J18" s="204">
        <f t="shared" si="12"/>
        <v>33568.917963898471</v>
      </c>
      <c r="K18" s="204">
        <f t="shared" si="12"/>
        <v>33568.917963898471</v>
      </c>
      <c r="L18" s="204">
        <f t="shared" si="12"/>
        <v>33568.917963898471</v>
      </c>
      <c r="M18" s="204">
        <f t="shared" si="12"/>
        <v>33568.917963898471</v>
      </c>
      <c r="N18" s="204">
        <f t="shared" si="12"/>
        <v>33568.917963898471</v>
      </c>
      <c r="O18" s="204">
        <f t="shared" si="12"/>
        <v>33568.917963898471</v>
      </c>
      <c r="P18" s="204">
        <f t="shared" si="12"/>
        <v>33568.917963898471</v>
      </c>
      <c r="Q18" s="204">
        <f t="shared" si="12"/>
        <v>33568.917963898471</v>
      </c>
      <c r="R18" s="204">
        <f t="shared" si="12"/>
        <v>33568.917963898471</v>
      </c>
      <c r="S18" s="204">
        <f t="shared" si="12"/>
        <v>33568.917963898471</v>
      </c>
      <c r="T18" s="204">
        <f t="shared" si="12"/>
        <v>33568.917963898471</v>
      </c>
      <c r="U18" s="204">
        <f t="shared" si="12"/>
        <v>33568.917963898464</v>
      </c>
      <c r="V18" s="204">
        <f t="shared" si="6"/>
        <v>33568.917963898464</v>
      </c>
      <c r="W18" s="204">
        <f t="shared" si="6"/>
        <v>33568.917963898464</v>
      </c>
      <c r="X18" s="204">
        <f t="shared" si="6"/>
        <v>33568.917963898464</v>
      </c>
      <c r="Y18" s="204">
        <f t="shared" si="6"/>
        <v>33568.917963898464</v>
      </c>
      <c r="Z18" s="204">
        <f t="shared" si="6"/>
        <v>33568.917963898464</v>
      </c>
      <c r="AA18" s="204">
        <f t="shared" si="6"/>
        <v>33568.917963898464</v>
      </c>
      <c r="AB18" s="204">
        <f t="shared" si="6"/>
        <v>33568.917963898464</v>
      </c>
      <c r="AC18" s="204">
        <f t="shared" si="6"/>
        <v>33568.917963898464</v>
      </c>
      <c r="AD18" s="204">
        <f t="shared" si="6"/>
        <v>33568.917963898464</v>
      </c>
      <c r="AE18" s="204">
        <f t="shared" si="6"/>
        <v>33568.917963898464</v>
      </c>
      <c r="AF18" s="204">
        <f t="shared" si="6"/>
        <v>33568.917963898464</v>
      </c>
      <c r="AG18" s="204">
        <f t="shared" si="6"/>
        <v>33568.917963898464</v>
      </c>
      <c r="AH18" s="204">
        <f t="shared" si="6"/>
        <v>33568.917963898464</v>
      </c>
      <c r="AI18" s="204">
        <f t="shared" si="6"/>
        <v>33568.917963898464</v>
      </c>
      <c r="AJ18" s="204">
        <f t="shared" si="6"/>
        <v>33568.917963898464</v>
      </c>
      <c r="AK18" s="204">
        <f t="shared" si="6"/>
        <v>33568.917963898464</v>
      </c>
      <c r="AL18" s="204">
        <f t="shared" si="7"/>
        <v>33568.917963898464</v>
      </c>
      <c r="AM18" s="204">
        <f t="shared" si="7"/>
        <v>33568.917963898464</v>
      </c>
      <c r="AN18" s="204">
        <f t="shared" si="7"/>
        <v>33568.917963898464</v>
      </c>
      <c r="AO18" s="204">
        <f t="shared" si="7"/>
        <v>33568.917963898464</v>
      </c>
      <c r="AP18" s="204">
        <f t="shared" si="7"/>
        <v>33568.917963898464</v>
      </c>
      <c r="AQ18" s="204">
        <f t="shared" si="7"/>
        <v>33568.917963898464</v>
      </c>
      <c r="AR18" s="204">
        <f t="shared" si="7"/>
        <v>33568.917963898464</v>
      </c>
      <c r="AS18" s="204">
        <f t="shared" si="7"/>
        <v>33568.917963898464</v>
      </c>
      <c r="AT18" s="204">
        <f t="shared" si="7"/>
        <v>33568.917963898464</v>
      </c>
      <c r="AU18" s="204">
        <f t="shared" si="7"/>
        <v>33568.917963898464</v>
      </c>
      <c r="AV18" s="204">
        <f t="shared" si="7"/>
        <v>33568.917963898464</v>
      </c>
      <c r="AW18" s="204">
        <f t="shared" si="7"/>
        <v>33568.917963898464</v>
      </c>
      <c r="AX18" s="204">
        <f t="shared" si="8"/>
        <v>33568.917963898464</v>
      </c>
      <c r="AY18" s="204">
        <f t="shared" si="8"/>
        <v>33568.917963898464</v>
      </c>
      <c r="AZ18" s="204">
        <f t="shared" si="8"/>
        <v>33568.917963898464</v>
      </c>
      <c r="BA18" s="204">
        <f t="shared" si="8"/>
        <v>33568.917963898464</v>
      </c>
      <c r="BB18" s="204">
        <f t="shared" si="8"/>
        <v>33568.917963898464</v>
      </c>
      <c r="BC18" s="204">
        <f t="shared" si="8"/>
        <v>33568.917963898464</v>
      </c>
      <c r="BD18" s="204">
        <f t="shared" si="8"/>
        <v>33568.917963898464</v>
      </c>
      <c r="BE18" s="204">
        <f t="shared" si="8"/>
        <v>33568.917963898464</v>
      </c>
      <c r="BF18" s="204">
        <f t="shared" si="8"/>
        <v>33568.917963898464</v>
      </c>
      <c r="BG18" s="204">
        <f t="shared" si="8"/>
        <v>33568.917963898464</v>
      </c>
      <c r="BH18" s="204">
        <f t="shared" si="8"/>
        <v>33568.917963898464</v>
      </c>
      <c r="BI18" s="204">
        <f t="shared" si="8"/>
        <v>33568.917963898464</v>
      </c>
      <c r="BJ18" s="204">
        <f t="shared" si="8"/>
        <v>33568.917963898464</v>
      </c>
      <c r="BK18" s="204">
        <f t="shared" si="8"/>
        <v>33568.917963898464</v>
      </c>
      <c r="BL18" s="204">
        <f t="shared" ref="BL18:BZ18" si="13">IF(BL$2&lt;=($B$2+$C$2+$D$2),IF(BL$2&lt;=($B$2+$C$2),IF(BL$2&lt;=$B$2,$B18,$C18),$D18),$E18)</f>
        <v>33568.917963898464</v>
      </c>
      <c r="BM18" s="204">
        <f t="shared" si="13"/>
        <v>33568.917963898464</v>
      </c>
      <c r="BN18" s="204">
        <f t="shared" si="13"/>
        <v>33568.917963898464</v>
      </c>
      <c r="BO18" s="204">
        <f t="shared" si="13"/>
        <v>33568.917963898464</v>
      </c>
      <c r="BP18" s="204">
        <f t="shared" si="13"/>
        <v>33568.917963898464</v>
      </c>
      <c r="BQ18" s="204">
        <f t="shared" si="13"/>
        <v>33568.917963898464</v>
      </c>
      <c r="BR18" s="204">
        <f t="shared" si="13"/>
        <v>33568.917963898464</v>
      </c>
      <c r="BS18" s="204">
        <f t="shared" si="13"/>
        <v>33568.917963898464</v>
      </c>
      <c r="BT18" s="204">
        <f t="shared" si="13"/>
        <v>33568.917963898464</v>
      </c>
      <c r="BU18" s="204">
        <f t="shared" si="13"/>
        <v>33568.917963898464</v>
      </c>
      <c r="BV18" s="204">
        <f t="shared" si="13"/>
        <v>33568.917963898464</v>
      </c>
      <c r="BW18" s="204">
        <f t="shared" si="13"/>
        <v>33568.917963898464</v>
      </c>
      <c r="BX18" s="204">
        <f t="shared" si="13"/>
        <v>33568.917963898471</v>
      </c>
      <c r="BY18" s="204">
        <f t="shared" si="13"/>
        <v>33568.917963898471</v>
      </c>
      <c r="BZ18" s="204">
        <f t="shared" si="13"/>
        <v>33568.917963898471</v>
      </c>
      <c r="CA18" s="204">
        <f t="shared" si="10"/>
        <v>33568.917963898471</v>
      </c>
      <c r="CB18" s="204">
        <f t="shared" si="10"/>
        <v>33568.917963898471</v>
      </c>
      <c r="CC18" s="204">
        <f t="shared" si="9"/>
        <v>33568.917963898471</v>
      </c>
      <c r="CD18" s="204">
        <f t="shared" si="9"/>
        <v>33568.917963898471</v>
      </c>
      <c r="CE18" s="204">
        <f t="shared" si="9"/>
        <v>33568.917963898471</v>
      </c>
      <c r="CF18" s="204">
        <f t="shared" si="9"/>
        <v>33568.917963898471</v>
      </c>
      <c r="CG18" s="204">
        <f t="shared" si="9"/>
        <v>33568.917963898471</v>
      </c>
      <c r="CH18" s="204">
        <f t="shared" si="9"/>
        <v>33568.917963898471</v>
      </c>
      <c r="CI18" s="204">
        <f t="shared" si="9"/>
        <v>33568.917963898471</v>
      </c>
      <c r="CJ18" s="204">
        <f t="shared" si="9"/>
        <v>33568.917963898471</v>
      </c>
      <c r="CK18" s="204">
        <f t="shared" si="9"/>
        <v>33568.917963898471</v>
      </c>
      <c r="CL18" s="204">
        <f t="shared" si="9"/>
        <v>33568.917963898471</v>
      </c>
      <c r="CM18" s="204">
        <f t="shared" si="9"/>
        <v>33568.917963898471</v>
      </c>
      <c r="CN18" s="204">
        <f t="shared" si="9"/>
        <v>33568.917963898471</v>
      </c>
      <c r="CO18" s="204">
        <f t="shared" si="9"/>
        <v>33568.917963898471</v>
      </c>
      <c r="CP18" s="204">
        <f t="shared" si="9"/>
        <v>33568.917963898471</v>
      </c>
      <c r="CQ18" s="204">
        <f t="shared" si="9"/>
        <v>33568.917963898471</v>
      </c>
      <c r="CR18" s="204">
        <f t="shared" si="9"/>
        <v>33568.917963898471</v>
      </c>
      <c r="CS18" s="204">
        <f t="shared" si="11"/>
        <v>33568.917963898471</v>
      </c>
      <c r="CT18" s="204">
        <f t="shared" si="11"/>
        <v>33568.917963898471</v>
      </c>
      <c r="CU18" s="204">
        <f t="shared" si="11"/>
        <v>33568.917963898471</v>
      </c>
      <c r="CV18" s="204">
        <f t="shared" si="11"/>
        <v>33568.917963898471</v>
      </c>
      <c r="CW18" s="204">
        <f t="shared" si="11"/>
        <v>33568.917963898471</v>
      </c>
      <c r="CX18" s="204">
        <f t="shared" si="11"/>
        <v>33568.917963898471</v>
      </c>
      <c r="CY18" s="204">
        <f t="shared" si="11"/>
        <v>33568.917963898471</v>
      </c>
      <c r="CZ18" s="204">
        <f t="shared" si="11"/>
        <v>33568.917963898471</v>
      </c>
      <c r="DA18" s="204">
        <f t="shared" si="11"/>
        <v>33568.917963898471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44003.811903706512</v>
      </c>
      <c r="O19" s="201">
        <f t="shared" si="14"/>
        <v>44113.658346530938</v>
      </c>
      <c r="P19" s="201">
        <f t="shared" si="14"/>
        <v>44223.504789355356</v>
      </c>
      <c r="Q19" s="201">
        <f t="shared" si="14"/>
        <v>44333.351232179783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44443.197675004209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44553.044117828627</v>
      </c>
      <c r="T19" s="201">
        <f t="shared" si="14"/>
        <v>44662.890560653053</v>
      </c>
      <c r="U19" s="201">
        <f t="shared" si="14"/>
        <v>44772.737003477479</v>
      </c>
      <c r="V19" s="201">
        <f t="shared" si="14"/>
        <v>44882.583446301898</v>
      </c>
      <c r="W19" s="201">
        <f t="shared" si="14"/>
        <v>44992.429889126324</v>
      </c>
      <c r="X19" s="201">
        <f t="shared" si="14"/>
        <v>45102.276331950743</v>
      </c>
      <c r="Y19" s="201">
        <f t="shared" si="14"/>
        <v>45212.122774775169</v>
      </c>
      <c r="Z19" s="201">
        <f t="shared" si="14"/>
        <v>45321.969217599588</v>
      </c>
      <c r="AA19" s="201">
        <f t="shared" si="14"/>
        <v>45431.815660424014</v>
      </c>
      <c r="AB19" s="201">
        <f t="shared" si="14"/>
        <v>45541.66210324844</v>
      </c>
      <c r="AC19" s="201">
        <f t="shared" si="14"/>
        <v>45651.508546072859</v>
      </c>
      <c r="AD19" s="201">
        <f t="shared" si="14"/>
        <v>45761.354988897285</v>
      </c>
      <c r="AE19" s="201">
        <f t="shared" si="14"/>
        <v>45871.201431721711</v>
      </c>
      <c r="AF19" s="201">
        <f t="shared" si="14"/>
        <v>45981.04787454613</v>
      </c>
      <c r="AG19" s="201">
        <f t="shared" si="14"/>
        <v>46090.894317370556</v>
      </c>
      <c r="AH19" s="201">
        <f t="shared" si="14"/>
        <v>46200.740760194974</v>
      </c>
      <c r="AI19" s="201">
        <f t="shared" si="14"/>
        <v>46310.5872030194</v>
      </c>
      <c r="AJ19" s="201">
        <f t="shared" si="14"/>
        <v>46420.433645843819</v>
      </c>
      <c r="AK19" s="201">
        <f t="shared" si="14"/>
        <v>46530.280088668245</v>
      </c>
      <c r="AL19" s="201">
        <f t="shared" si="14"/>
        <v>46640.126531492671</v>
      </c>
      <c r="AM19" s="201">
        <f t="shared" si="14"/>
        <v>46749.97297431709</v>
      </c>
      <c r="AN19" s="201">
        <f t="shared" si="14"/>
        <v>46859.819417141516</v>
      </c>
      <c r="AO19" s="201">
        <f t="shared" si="14"/>
        <v>46969.665859965942</v>
      </c>
      <c r="AP19" s="201">
        <f t="shared" si="14"/>
        <v>47079.512302790361</v>
      </c>
      <c r="AQ19" s="201">
        <f t="shared" si="14"/>
        <v>47189.358745614787</v>
      </c>
      <c r="AR19" s="201">
        <f t="shared" si="14"/>
        <v>47299.205188439206</v>
      </c>
      <c r="AS19" s="201">
        <f t="shared" si="14"/>
        <v>47409.051631263632</v>
      </c>
      <c r="AT19" s="201">
        <f t="shared" si="14"/>
        <v>47518.898074088051</v>
      </c>
      <c r="AU19" s="201">
        <f t="shared" si="14"/>
        <v>47628.744516912477</v>
      </c>
      <c r="AV19" s="201">
        <f t="shared" si="14"/>
        <v>47738.590959736903</v>
      </c>
      <c r="AW19" s="201">
        <f t="shared" si="14"/>
        <v>49255.405138578506</v>
      </c>
      <c r="AX19" s="201">
        <f t="shared" si="14"/>
        <v>52179.187053437301</v>
      </c>
      <c r="AY19" s="201">
        <f t="shared" si="14"/>
        <v>55102.968968296089</v>
      </c>
      <c r="AZ19" s="201">
        <f t="shared" si="14"/>
        <v>58026.750883154877</v>
      </c>
      <c r="BA19" s="201">
        <f t="shared" si="14"/>
        <v>60950.532798013664</v>
      </c>
      <c r="BB19" s="201">
        <f t="shared" si="14"/>
        <v>63874.314712872459</v>
      </c>
      <c r="BC19" s="201">
        <f t="shared" si="14"/>
        <v>66798.096627731255</v>
      </c>
      <c r="BD19" s="201">
        <f t="shared" si="14"/>
        <v>69721.878542590042</v>
      </c>
      <c r="BE19" s="201">
        <f t="shared" si="14"/>
        <v>72645.66045744883</v>
      </c>
      <c r="BF19" s="201">
        <f t="shared" si="14"/>
        <v>75569.442372307618</v>
      </c>
      <c r="BG19" s="201">
        <f t="shared" si="14"/>
        <v>78493.224287166406</v>
      </c>
      <c r="BH19" s="201">
        <f t="shared" si="14"/>
        <v>81417.006202025193</v>
      </c>
      <c r="BI19" s="201">
        <f t="shared" si="14"/>
        <v>84340.788116883981</v>
      </c>
      <c r="BJ19" s="201">
        <f t="shared" si="14"/>
        <v>87264.570031742769</v>
      </c>
      <c r="BK19" s="201">
        <f t="shared" si="14"/>
        <v>90188.351946601571</v>
      </c>
      <c r="BL19" s="201">
        <f t="shared" si="14"/>
        <v>93112.133861460359</v>
      </c>
      <c r="BM19" s="201">
        <f t="shared" si="14"/>
        <v>96035.915776319147</v>
      </c>
      <c r="BN19" s="201">
        <f t="shared" si="14"/>
        <v>98959.697691177935</v>
      </c>
      <c r="BO19" s="201">
        <f t="shared" si="14"/>
        <v>101883.47960603674</v>
      </c>
      <c r="BP19" s="201">
        <f t="shared" si="14"/>
        <v>104807.26152089552</v>
      </c>
      <c r="BQ19" s="201">
        <f t="shared" si="14"/>
        <v>107731.04343575431</v>
      </c>
      <c r="BR19" s="201">
        <f t="shared" si="14"/>
        <v>110654.8253506131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113578.60726547189</v>
      </c>
      <c r="BT19" s="201">
        <f t="shared" si="15"/>
        <v>116502.38918033068</v>
      </c>
      <c r="BU19" s="201">
        <f t="shared" si="15"/>
        <v>119426.17109518946</v>
      </c>
      <c r="BV19" s="201">
        <f t="shared" si="15"/>
        <v>122349.95301004825</v>
      </c>
      <c r="BW19" s="201">
        <f t="shared" si="15"/>
        <v>125273.73492490704</v>
      </c>
      <c r="BX19" s="201">
        <f t="shared" si="15"/>
        <v>128197.51683976583</v>
      </c>
      <c r="BY19" s="201">
        <f t="shared" si="15"/>
        <v>131121.29875462461</v>
      </c>
      <c r="BZ19" s="201">
        <f t="shared" si="15"/>
        <v>134045.08066948343</v>
      </c>
      <c r="CA19" s="201">
        <f t="shared" si="15"/>
        <v>136968.86258434222</v>
      </c>
      <c r="CB19" s="201">
        <f t="shared" si="15"/>
        <v>139892.64449920101</v>
      </c>
      <c r="CC19" s="201">
        <f t="shared" si="15"/>
        <v>142816.4264140598</v>
      </c>
      <c r="CD19" s="201">
        <f t="shared" si="15"/>
        <v>145740.20832891858</v>
      </c>
      <c r="CE19" s="201">
        <f t="shared" si="15"/>
        <v>148663.99024377737</v>
      </c>
      <c r="CF19" s="201">
        <f t="shared" si="15"/>
        <v>151587.77215863616</v>
      </c>
      <c r="CG19" s="201">
        <f t="shared" si="15"/>
        <v>154511.55407349495</v>
      </c>
      <c r="CH19" s="201">
        <f t="shared" si="15"/>
        <v>157435.33598835373</v>
      </c>
      <c r="CI19" s="201">
        <f t="shared" si="15"/>
        <v>160359.11790321252</v>
      </c>
      <c r="CJ19" s="201">
        <f t="shared" si="15"/>
        <v>163282.89981807131</v>
      </c>
      <c r="CK19" s="201">
        <f t="shared" si="15"/>
        <v>166356.75425469218</v>
      </c>
      <c r="CL19" s="201">
        <f t="shared" si="15"/>
        <v>169580.68121307515</v>
      </c>
      <c r="CM19" s="201">
        <f t="shared" si="15"/>
        <v>172804.60817145809</v>
      </c>
      <c r="CN19" s="201">
        <f t="shared" si="15"/>
        <v>176028.53512984107</v>
      </c>
      <c r="CO19" s="201">
        <f t="shared" si="15"/>
        <v>179252.46208822401</v>
      </c>
      <c r="CP19" s="201">
        <f t="shared" si="15"/>
        <v>182476.38904660699</v>
      </c>
      <c r="CQ19" s="201">
        <f t="shared" si="15"/>
        <v>185700.31600498996</v>
      </c>
      <c r="CR19" s="201">
        <f t="shared" si="15"/>
        <v>188924.2429633729</v>
      </c>
      <c r="CS19" s="201">
        <f t="shared" si="15"/>
        <v>192148.16992175585</v>
      </c>
      <c r="CT19" s="201">
        <f t="shared" si="15"/>
        <v>195372.09688013882</v>
      </c>
      <c r="CU19" s="201">
        <f t="shared" si="15"/>
        <v>198596.0238385218</v>
      </c>
      <c r="CV19" s="201">
        <f t="shared" si="15"/>
        <v>201819.95079690474</v>
      </c>
      <c r="CW19" s="201">
        <f t="shared" si="15"/>
        <v>205043.87775528771</v>
      </c>
      <c r="CX19" s="201">
        <f t="shared" si="15"/>
        <v>208267.80471367066</v>
      </c>
      <c r="CY19" s="201">
        <f t="shared" si="15"/>
        <v>211491.73167205363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3192.8085087429204</v>
      </c>
      <c r="C25" s="203">
        <f>Income!C72</f>
        <v>3611.4933831288336</v>
      </c>
      <c r="D25" s="203">
        <f>Income!D72</f>
        <v>3205.273460169416</v>
      </c>
      <c r="E25" s="203">
        <f>Income!E72</f>
        <v>5338.1655866454494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3192.8085087429204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3192.8085087429204</v>
      </c>
      <c r="H25" s="210">
        <f t="shared" si="16"/>
        <v>3192.8085087429204</v>
      </c>
      <c r="I25" s="210">
        <f t="shared" si="16"/>
        <v>3192.8085087429204</v>
      </c>
      <c r="J25" s="210">
        <f t="shared" si="16"/>
        <v>3192.8085087429204</v>
      </c>
      <c r="K25" s="210">
        <f t="shared" si="16"/>
        <v>3192.8085087429204</v>
      </c>
      <c r="L25" s="210">
        <f t="shared" si="16"/>
        <v>3192.8085087429204</v>
      </c>
      <c r="M25" s="210">
        <f t="shared" si="16"/>
        <v>3192.8085087429204</v>
      </c>
      <c r="N25" s="210">
        <f t="shared" si="16"/>
        <v>3198.7897212341477</v>
      </c>
      <c r="O25" s="210">
        <f t="shared" si="16"/>
        <v>3210.7521462166023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3222.714571199057</v>
      </c>
      <c r="Q25" s="210">
        <f t="shared" si="17"/>
        <v>3234.6769961815116</v>
      </c>
      <c r="R25" s="210">
        <f t="shared" si="17"/>
        <v>3246.6394211639663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3258.6018461464209</v>
      </c>
      <c r="T25" s="210">
        <f t="shared" si="17"/>
        <v>3270.5642711288756</v>
      </c>
      <c r="U25" s="210">
        <f t="shared" si="17"/>
        <v>3282.5266961113302</v>
      </c>
      <c r="V25" s="210">
        <f t="shared" si="17"/>
        <v>3294.4891210937849</v>
      </c>
      <c r="W25" s="210">
        <f t="shared" si="17"/>
        <v>3306.4515460762395</v>
      </c>
      <c r="X25" s="210">
        <f t="shared" si="17"/>
        <v>3318.4139710586942</v>
      </c>
      <c r="Y25" s="210">
        <f t="shared" si="17"/>
        <v>3330.3763960411488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3342.3388210236035</v>
      </c>
      <c r="AA25" s="210">
        <f t="shared" si="18"/>
        <v>3354.3012460060581</v>
      </c>
      <c r="AB25" s="210">
        <f t="shared" si="18"/>
        <v>3366.2636709885128</v>
      </c>
      <c r="AC25" s="210">
        <f t="shared" si="18"/>
        <v>3378.2260959709674</v>
      </c>
      <c r="AD25" s="210">
        <f t="shared" si="18"/>
        <v>3390.1885209534221</v>
      </c>
      <c r="AE25" s="210">
        <f t="shared" si="18"/>
        <v>3402.1509459358767</v>
      </c>
      <c r="AF25" s="210">
        <f t="shared" si="18"/>
        <v>3414.1133709183318</v>
      </c>
      <c r="AG25" s="210">
        <f t="shared" si="18"/>
        <v>3426.0757959007865</v>
      </c>
      <c r="AH25" s="210">
        <f t="shared" si="18"/>
        <v>3438.0382208832411</v>
      </c>
      <c r="AI25" s="210">
        <f t="shared" si="18"/>
        <v>3450.0006458656958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3461.9630708481504</v>
      </c>
      <c r="AK25" s="210">
        <f t="shared" si="19"/>
        <v>3473.9254958306051</v>
      </c>
      <c r="AL25" s="210">
        <f t="shared" si="19"/>
        <v>3485.8879208130597</v>
      </c>
      <c r="AM25" s="210">
        <f t="shared" si="19"/>
        <v>3497.8503457955144</v>
      </c>
      <c r="AN25" s="210">
        <f t="shared" si="19"/>
        <v>3509.812770777969</v>
      </c>
      <c r="AO25" s="210">
        <f t="shared" si="19"/>
        <v>3521.7751957604237</v>
      </c>
      <c r="AP25" s="210">
        <f t="shared" si="19"/>
        <v>3533.7376207428783</v>
      </c>
      <c r="AQ25" s="210">
        <f t="shared" si="19"/>
        <v>3545.700045725333</v>
      </c>
      <c r="AR25" s="210">
        <f t="shared" si="19"/>
        <v>3557.6624707077876</v>
      </c>
      <c r="AS25" s="210">
        <f t="shared" si="19"/>
        <v>3569.6248956902423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3581.5873206726969</v>
      </c>
      <c r="AU25" s="210">
        <f t="shared" si="20"/>
        <v>3593.5497456551516</v>
      </c>
      <c r="AV25" s="210">
        <f t="shared" si="20"/>
        <v>3605.5121706376062</v>
      </c>
      <c r="AW25" s="210">
        <f t="shared" si="20"/>
        <v>3606.4156340918407</v>
      </c>
      <c r="AX25" s="210">
        <f t="shared" si="20"/>
        <v>3596.2601360178555</v>
      </c>
      <c r="AY25" s="210">
        <f t="shared" si="20"/>
        <v>3586.1046379438699</v>
      </c>
      <c r="AZ25" s="210">
        <f t="shared" si="20"/>
        <v>3575.9491398698847</v>
      </c>
      <c r="BA25" s="210">
        <f t="shared" si="20"/>
        <v>3565.793641795899</v>
      </c>
      <c r="BB25" s="210">
        <f t="shared" si="20"/>
        <v>3555.6381437219138</v>
      </c>
      <c r="BC25" s="210">
        <f t="shared" si="20"/>
        <v>3545.4826456479282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3535.327147573943</v>
      </c>
      <c r="BE25" s="210">
        <f t="shared" si="21"/>
        <v>3525.1716494999573</v>
      </c>
      <c r="BF25" s="210">
        <f t="shared" si="21"/>
        <v>3515.0161514259717</v>
      </c>
      <c r="BG25" s="210">
        <f t="shared" si="21"/>
        <v>3504.8606533519865</v>
      </c>
      <c r="BH25" s="210">
        <f t="shared" si="21"/>
        <v>3494.7051552780008</v>
      </c>
      <c r="BI25" s="210">
        <f t="shared" si="21"/>
        <v>3484.5496572040156</v>
      </c>
      <c r="BJ25" s="210">
        <f t="shared" si="21"/>
        <v>3474.3941591300299</v>
      </c>
      <c r="BK25" s="210">
        <f t="shared" si="21"/>
        <v>3464.2386610560447</v>
      </c>
      <c r="BL25" s="210">
        <f t="shared" si="21"/>
        <v>3454.0831629820591</v>
      </c>
      <c r="BM25" s="210">
        <f t="shared" si="21"/>
        <v>3443.9276649080739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3433.7721668340882</v>
      </c>
      <c r="BO25" s="210">
        <f t="shared" si="22"/>
        <v>3423.616668760103</v>
      </c>
      <c r="BP25" s="210">
        <f t="shared" si="22"/>
        <v>3413.4611706861174</v>
      </c>
      <c r="BQ25" s="210">
        <f t="shared" si="22"/>
        <v>3403.3056726121322</v>
      </c>
      <c r="BR25" s="210">
        <f t="shared" si="22"/>
        <v>3393.1501745381465</v>
      </c>
      <c r="BS25" s="210">
        <f t="shared" si="22"/>
        <v>3382.9946764641613</v>
      </c>
      <c r="BT25" s="210">
        <f t="shared" si="22"/>
        <v>3372.8391783901757</v>
      </c>
      <c r="BU25" s="210">
        <f t="shared" si="22"/>
        <v>3362.6836803161905</v>
      </c>
      <c r="BV25" s="210">
        <f t="shared" si="22"/>
        <v>3352.5281822422048</v>
      </c>
      <c r="BW25" s="210">
        <f t="shared" si="22"/>
        <v>3342.3726841682196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3332.217186094234</v>
      </c>
      <c r="BY25" s="210">
        <f t="shared" si="23"/>
        <v>3322.0616880202488</v>
      </c>
      <c r="BZ25" s="210">
        <f t="shared" si="23"/>
        <v>3311.9061899462631</v>
      </c>
      <c r="CA25" s="210">
        <f t="shared" si="23"/>
        <v>3301.7506918722775</v>
      </c>
      <c r="CB25" s="210">
        <f t="shared" si="23"/>
        <v>3291.5951937982923</v>
      </c>
      <c r="CC25" s="210">
        <f t="shared" si="23"/>
        <v>3281.4396957243066</v>
      </c>
      <c r="CD25" s="210">
        <f t="shared" si="23"/>
        <v>3271.2841976503214</v>
      </c>
      <c r="CE25" s="210">
        <f t="shared" si="23"/>
        <v>3261.1286995763357</v>
      </c>
      <c r="CF25" s="210">
        <f t="shared" si="23"/>
        <v>3250.9732015023505</v>
      </c>
      <c r="CG25" s="210">
        <f t="shared" si="23"/>
        <v>3240.8177034283649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3230.6622053543797</v>
      </c>
      <c r="CI25" s="210">
        <f t="shared" si="24"/>
        <v>3220.506707280394</v>
      </c>
      <c r="CJ25" s="210">
        <f t="shared" si="24"/>
        <v>3210.3512092064088</v>
      </c>
      <c r="CK25" s="210">
        <f t="shared" si="24"/>
        <v>3276.369864385284</v>
      </c>
      <c r="CL25" s="210">
        <f t="shared" si="24"/>
        <v>3418.5626728170191</v>
      </c>
      <c r="CM25" s="210">
        <f t="shared" si="24"/>
        <v>3560.7554812487551</v>
      </c>
      <c r="CN25" s="210">
        <f t="shared" si="24"/>
        <v>3702.9482896804902</v>
      </c>
      <c r="CO25" s="210">
        <f t="shared" si="24"/>
        <v>3845.1410981122262</v>
      </c>
      <c r="CP25" s="210">
        <f t="shared" si="24"/>
        <v>3987.3339065439613</v>
      </c>
      <c r="CQ25" s="210">
        <f t="shared" si="24"/>
        <v>4129.5267149756974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4271.7195234074325</v>
      </c>
      <c r="CS25" s="210">
        <f t="shared" si="25"/>
        <v>4413.9123318391685</v>
      </c>
      <c r="CT25" s="210">
        <f t="shared" si="25"/>
        <v>4556.1051402709036</v>
      </c>
      <c r="CU25" s="210">
        <f t="shared" si="25"/>
        <v>4698.2979487026396</v>
      </c>
      <c r="CV25" s="210">
        <f t="shared" si="25"/>
        <v>4840.4907571343747</v>
      </c>
      <c r="CW25" s="210">
        <f t="shared" si="25"/>
        <v>4982.6835655661107</v>
      </c>
      <c r="CX25" s="210">
        <f t="shared" si="25"/>
        <v>5124.8763739978458</v>
      </c>
      <c r="CY25" s="210">
        <f t="shared" si="25"/>
        <v>5267.0691824295818</v>
      </c>
      <c r="CZ25" s="210">
        <f t="shared" si="25"/>
        <v>5338.1655866454494</v>
      </c>
      <c r="DA25" s="210">
        <f t="shared" si="25"/>
        <v>5338.1655866454494</v>
      </c>
    </row>
    <row r="26" spans="1:105">
      <c r="A26" s="201" t="str">
        <f>Income!A73</f>
        <v>Own crops sold</v>
      </c>
      <c r="B26" s="203">
        <f>Income!B73</f>
        <v>274.28571428571428</v>
      </c>
      <c r="C26" s="203">
        <f>Income!C73</f>
        <v>1225</v>
      </c>
      <c r="D26" s="203">
        <f>Income!D73</f>
        <v>7074.2857142857156</v>
      </c>
      <c r="E26" s="203">
        <f>Income!E73</f>
        <v>33296.000000000015</v>
      </c>
      <c r="F26" s="210">
        <f t="shared" si="16"/>
        <v>274.28571428571428</v>
      </c>
      <c r="G26" s="210">
        <f t="shared" si="16"/>
        <v>274.28571428571428</v>
      </c>
      <c r="H26" s="210">
        <f t="shared" si="16"/>
        <v>274.28571428571428</v>
      </c>
      <c r="I26" s="210">
        <f t="shared" si="16"/>
        <v>274.28571428571428</v>
      </c>
      <c r="J26" s="210">
        <f t="shared" si="16"/>
        <v>274.28571428571428</v>
      </c>
      <c r="K26" s="210">
        <f t="shared" si="16"/>
        <v>274.28571428571428</v>
      </c>
      <c r="L26" s="210">
        <f t="shared" si="16"/>
        <v>274.28571428571428</v>
      </c>
      <c r="M26" s="210">
        <f t="shared" si="16"/>
        <v>274.28571428571428</v>
      </c>
      <c r="N26" s="210">
        <f t="shared" si="16"/>
        <v>287.86734693877548</v>
      </c>
      <c r="O26" s="210">
        <f t="shared" si="16"/>
        <v>315.03061224489795</v>
      </c>
      <c r="P26" s="210">
        <f t="shared" si="17"/>
        <v>342.19387755102042</v>
      </c>
      <c r="Q26" s="210">
        <f t="shared" si="17"/>
        <v>369.35714285714283</v>
      </c>
      <c r="R26" s="210">
        <f t="shared" si="17"/>
        <v>396.5204081632653</v>
      </c>
      <c r="S26" s="210">
        <f t="shared" si="17"/>
        <v>423.68367346938771</v>
      </c>
      <c r="T26" s="210">
        <f t="shared" si="17"/>
        <v>450.84693877551024</v>
      </c>
      <c r="U26" s="210">
        <f t="shared" si="17"/>
        <v>478.01020408163265</v>
      </c>
      <c r="V26" s="210">
        <f t="shared" si="17"/>
        <v>505.17346938775512</v>
      </c>
      <c r="W26" s="210">
        <f t="shared" si="17"/>
        <v>532.33673469387759</v>
      </c>
      <c r="X26" s="210">
        <f t="shared" si="17"/>
        <v>559.5</v>
      </c>
      <c r="Y26" s="210">
        <f t="shared" si="17"/>
        <v>586.66326530612241</v>
      </c>
      <c r="Z26" s="210">
        <f t="shared" si="18"/>
        <v>613.82653061224494</v>
      </c>
      <c r="AA26" s="210">
        <f t="shared" si="18"/>
        <v>640.98979591836746</v>
      </c>
      <c r="AB26" s="210">
        <f t="shared" si="18"/>
        <v>668.15306122448987</v>
      </c>
      <c r="AC26" s="210">
        <f t="shared" si="18"/>
        <v>695.31632653061229</v>
      </c>
      <c r="AD26" s="210">
        <f t="shared" si="18"/>
        <v>722.4795918367347</v>
      </c>
      <c r="AE26" s="210">
        <f t="shared" si="18"/>
        <v>749.64285714285711</v>
      </c>
      <c r="AF26" s="210">
        <f t="shared" si="18"/>
        <v>776.80612244897952</v>
      </c>
      <c r="AG26" s="210">
        <f t="shared" si="18"/>
        <v>803.96938775510216</v>
      </c>
      <c r="AH26" s="210">
        <f t="shared" si="18"/>
        <v>831.13265306122457</v>
      </c>
      <c r="AI26" s="210">
        <f t="shared" si="18"/>
        <v>858.29591836734699</v>
      </c>
      <c r="AJ26" s="210">
        <f t="shared" si="19"/>
        <v>885.4591836734694</v>
      </c>
      <c r="AK26" s="210">
        <f t="shared" si="19"/>
        <v>912.62244897959181</v>
      </c>
      <c r="AL26" s="210">
        <f t="shared" si="19"/>
        <v>939.78571428571422</v>
      </c>
      <c r="AM26" s="210">
        <f t="shared" si="19"/>
        <v>966.94897959183663</v>
      </c>
      <c r="AN26" s="210">
        <f t="shared" si="19"/>
        <v>994.11224489795927</v>
      </c>
      <c r="AO26" s="210">
        <f t="shared" si="19"/>
        <v>1021.2755102040817</v>
      </c>
      <c r="AP26" s="210">
        <f t="shared" si="19"/>
        <v>1048.4387755102041</v>
      </c>
      <c r="AQ26" s="210">
        <f t="shared" si="19"/>
        <v>1075.6020408163265</v>
      </c>
      <c r="AR26" s="210">
        <f t="shared" si="19"/>
        <v>1102.7653061224491</v>
      </c>
      <c r="AS26" s="210">
        <f t="shared" si="19"/>
        <v>1129.9285714285716</v>
      </c>
      <c r="AT26" s="210">
        <f t="shared" si="20"/>
        <v>1157.091836734694</v>
      </c>
      <c r="AU26" s="210">
        <f t="shared" si="20"/>
        <v>1184.2551020408164</v>
      </c>
      <c r="AV26" s="210">
        <f t="shared" si="20"/>
        <v>1211.418367346939</v>
      </c>
      <c r="AW26" s="210">
        <f t="shared" si="20"/>
        <v>1298.1160714285716</v>
      </c>
      <c r="AX26" s="210">
        <f t="shared" si="20"/>
        <v>1444.3482142857142</v>
      </c>
      <c r="AY26" s="210">
        <f t="shared" si="20"/>
        <v>1590.5803571428573</v>
      </c>
      <c r="AZ26" s="210">
        <f t="shared" si="20"/>
        <v>1736.8125</v>
      </c>
      <c r="BA26" s="210">
        <f t="shared" si="20"/>
        <v>1883.0446428571431</v>
      </c>
      <c r="BB26" s="210">
        <f t="shared" si="20"/>
        <v>2029.2767857142858</v>
      </c>
      <c r="BC26" s="210">
        <f t="shared" si="20"/>
        <v>2175.5089285714289</v>
      </c>
      <c r="BD26" s="210">
        <f t="shared" si="21"/>
        <v>2321.7410714285716</v>
      </c>
      <c r="BE26" s="210">
        <f t="shared" si="21"/>
        <v>2467.9732142857147</v>
      </c>
      <c r="BF26" s="210">
        <f t="shared" si="21"/>
        <v>2614.2053571428573</v>
      </c>
      <c r="BG26" s="210">
        <f t="shared" si="21"/>
        <v>2760.4375000000005</v>
      </c>
      <c r="BH26" s="210">
        <f t="shared" si="21"/>
        <v>2906.6696428571431</v>
      </c>
      <c r="BI26" s="210">
        <f t="shared" si="21"/>
        <v>3052.9017857142862</v>
      </c>
      <c r="BJ26" s="210">
        <f t="shared" si="21"/>
        <v>3199.1339285714289</v>
      </c>
      <c r="BK26" s="210">
        <f t="shared" si="21"/>
        <v>3345.3660714285716</v>
      </c>
      <c r="BL26" s="210">
        <f t="shared" si="21"/>
        <v>3491.5982142857147</v>
      </c>
      <c r="BM26" s="210">
        <f t="shared" si="21"/>
        <v>3637.8303571428578</v>
      </c>
      <c r="BN26" s="210">
        <f t="shared" si="22"/>
        <v>3784.0625000000009</v>
      </c>
      <c r="BO26" s="210">
        <f t="shared" si="22"/>
        <v>3930.2946428571436</v>
      </c>
      <c r="BP26" s="210">
        <f t="shared" si="22"/>
        <v>4076.5267857142862</v>
      </c>
      <c r="BQ26" s="210">
        <f t="shared" si="22"/>
        <v>4222.7589285714294</v>
      </c>
      <c r="BR26" s="210">
        <f t="shared" si="22"/>
        <v>4368.9910714285725</v>
      </c>
      <c r="BS26" s="210">
        <f t="shared" si="22"/>
        <v>4515.2232142857156</v>
      </c>
      <c r="BT26" s="210">
        <f t="shared" si="22"/>
        <v>4661.4553571428578</v>
      </c>
      <c r="BU26" s="210">
        <f t="shared" si="22"/>
        <v>4807.6875000000009</v>
      </c>
      <c r="BV26" s="210">
        <f t="shared" si="22"/>
        <v>4953.9196428571431</v>
      </c>
      <c r="BW26" s="210">
        <f t="shared" si="22"/>
        <v>5100.1517857142862</v>
      </c>
      <c r="BX26" s="210">
        <f t="shared" si="23"/>
        <v>5246.3839285714294</v>
      </c>
      <c r="BY26" s="210">
        <f t="shared" si="23"/>
        <v>5392.6160714285725</v>
      </c>
      <c r="BZ26" s="210">
        <f t="shared" si="23"/>
        <v>5538.8482142857156</v>
      </c>
      <c r="CA26" s="210">
        <f t="shared" si="23"/>
        <v>5685.0803571428578</v>
      </c>
      <c r="CB26" s="210">
        <f t="shared" si="23"/>
        <v>5831.3125000000009</v>
      </c>
      <c r="CC26" s="210">
        <f t="shared" si="23"/>
        <v>5977.544642857144</v>
      </c>
      <c r="CD26" s="210">
        <f t="shared" si="23"/>
        <v>6123.7767857142871</v>
      </c>
      <c r="CE26" s="210">
        <f t="shared" si="23"/>
        <v>6270.0089285714294</v>
      </c>
      <c r="CF26" s="210">
        <f t="shared" si="23"/>
        <v>6416.2410714285725</v>
      </c>
      <c r="CG26" s="210">
        <f t="shared" si="23"/>
        <v>6562.4732142857156</v>
      </c>
      <c r="CH26" s="210">
        <f t="shared" si="24"/>
        <v>6708.7053571428587</v>
      </c>
      <c r="CI26" s="210">
        <f t="shared" si="24"/>
        <v>6854.9375000000018</v>
      </c>
      <c r="CJ26" s="210">
        <f t="shared" si="24"/>
        <v>7001.169642857144</v>
      </c>
      <c r="CK26" s="210">
        <f t="shared" si="24"/>
        <v>7948.3428571428585</v>
      </c>
      <c r="CL26" s="210">
        <f t="shared" si="24"/>
        <v>9696.4571428571453</v>
      </c>
      <c r="CM26" s="210">
        <f t="shared" si="24"/>
        <v>11444.571428571431</v>
      </c>
      <c r="CN26" s="210">
        <f t="shared" si="24"/>
        <v>13192.685714285719</v>
      </c>
      <c r="CO26" s="210">
        <f t="shared" si="24"/>
        <v>14940.800000000005</v>
      </c>
      <c r="CP26" s="210">
        <f t="shared" si="24"/>
        <v>16688.914285714291</v>
      </c>
      <c r="CQ26" s="210">
        <f t="shared" si="24"/>
        <v>18437.028571428578</v>
      </c>
      <c r="CR26" s="210">
        <f t="shared" si="25"/>
        <v>20185.142857142862</v>
      </c>
      <c r="CS26" s="210">
        <f t="shared" si="25"/>
        <v>21933.257142857154</v>
      </c>
      <c r="CT26" s="210">
        <f t="shared" si="25"/>
        <v>23681.371428571438</v>
      </c>
      <c r="CU26" s="210">
        <f t="shared" si="25"/>
        <v>25429.485714285722</v>
      </c>
      <c r="CV26" s="210">
        <f t="shared" si="25"/>
        <v>27177.600000000013</v>
      </c>
      <c r="CW26" s="210">
        <f t="shared" si="25"/>
        <v>28925.714285714297</v>
      </c>
      <c r="CX26" s="210">
        <f t="shared" si="25"/>
        <v>30673.828571428581</v>
      </c>
      <c r="CY26" s="210">
        <f t="shared" si="25"/>
        <v>32421.942857142873</v>
      </c>
      <c r="CZ26" s="210">
        <f t="shared" si="25"/>
        <v>33296.000000000015</v>
      </c>
      <c r="DA26" s="210">
        <f t="shared" si="25"/>
        <v>33296.000000000015</v>
      </c>
    </row>
    <row r="27" spans="1:105">
      <c r="A27" s="201" t="str">
        <f>Income!A74</f>
        <v>Animal products consumed</v>
      </c>
      <c r="B27" s="203">
        <f>Income!B74</f>
        <v>69.916363671072347</v>
      </c>
      <c r="C27" s="203">
        <f>Income!C74</f>
        <v>562.70045713856223</v>
      </c>
      <c r="D27" s="203">
        <f>Income!D74</f>
        <v>1766.0405101552308</v>
      </c>
      <c r="E27" s="203">
        <f>Income!E74</f>
        <v>1675.9364939071943</v>
      </c>
      <c r="F27" s="210">
        <f t="shared" si="16"/>
        <v>69.916363671072347</v>
      </c>
      <c r="G27" s="210">
        <f t="shared" si="16"/>
        <v>69.916363671072347</v>
      </c>
      <c r="H27" s="210">
        <f t="shared" si="16"/>
        <v>69.916363671072347</v>
      </c>
      <c r="I27" s="210">
        <f t="shared" si="16"/>
        <v>69.916363671072347</v>
      </c>
      <c r="J27" s="210">
        <f t="shared" si="16"/>
        <v>69.916363671072347</v>
      </c>
      <c r="K27" s="210">
        <f t="shared" si="16"/>
        <v>69.916363671072347</v>
      </c>
      <c r="L27" s="210">
        <f t="shared" si="16"/>
        <v>69.916363671072347</v>
      </c>
      <c r="M27" s="210">
        <f t="shared" si="16"/>
        <v>69.916363671072347</v>
      </c>
      <c r="N27" s="210">
        <f t="shared" si="16"/>
        <v>76.956136434893637</v>
      </c>
      <c r="O27" s="210">
        <f t="shared" si="16"/>
        <v>91.035681962536202</v>
      </c>
      <c r="P27" s="210">
        <f t="shared" si="17"/>
        <v>105.11522749017877</v>
      </c>
      <c r="Q27" s="210">
        <f t="shared" si="17"/>
        <v>119.19477301782133</v>
      </c>
      <c r="R27" s="210">
        <f t="shared" si="17"/>
        <v>133.2743185454639</v>
      </c>
      <c r="S27" s="210">
        <f t="shared" si="17"/>
        <v>147.35386407310648</v>
      </c>
      <c r="T27" s="210">
        <f t="shared" si="17"/>
        <v>161.43340960074903</v>
      </c>
      <c r="U27" s="210">
        <f t="shared" si="17"/>
        <v>175.51295512839161</v>
      </c>
      <c r="V27" s="210">
        <f t="shared" si="17"/>
        <v>189.59250065603419</v>
      </c>
      <c r="W27" s="210">
        <f t="shared" si="17"/>
        <v>203.67204618367674</v>
      </c>
      <c r="X27" s="210">
        <f t="shared" si="17"/>
        <v>217.75159171131929</v>
      </c>
      <c r="Y27" s="210">
        <f t="shared" si="17"/>
        <v>231.8311372389619</v>
      </c>
      <c r="Z27" s="210">
        <f t="shared" si="18"/>
        <v>245.91068276660445</v>
      </c>
      <c r="AA27" s="210">
        <f t="shared" si="18"/>
        <v>259.990228294247</v>
      </c>
      <c r="AB27" s="210">
        <f t="shared" si="18"/>
        <v>274.06977382188961</v>
      </c>
      <c r="AC27" s="210">
        <f t="shared" si="18"/>
        <v>288.14931934953216</v>
      </c>
      <c r="AD27" s="210">
        <f t="shared" si="18"/>
        <v>302.22886487717471</v>
      </c>
      <c r="AE27" s="210">
        <f t="shared" si="18"/>
        <v>316.30841040481727</v>
      </c>
      <c r="AF27" s="210">
        <f t="shared" si="18"/>
        <v>330.38795593245987</v>
      </c>
      <c r="AG27" s="210">
        <f t="shared" si="18"/>
        <v>344.46750146010243</v>
      </c>
      <c r="AH27" s="210">
        <f t="shared" si="18"/>
        <v>358.54704698774498</v>
      </c>
      <c r="AI27" s="210">
        <f t="shared" si="18"/>
        <v>372.62659251538753</v>
      </c>
      <c r="AJ27" s="210">
        <f t="shared" si="19"/>
        <v>386.70613804303014</v>
      </c>
      <c r="AK27" s="210">
        <f t="shared" si="19"/>
        <v>400.78568357067275</v>
      </c>
      <c r="AL27" s="210">
        <f t="shared" si="19"/>
        <v>414.8652290983153</v>
      </c>
      <c r="AM27" s="210">
        <f t="shared" si="19"/>
        <v>428.94477462595785</v>
      </c>
      <c r="AN27" s="210">
        <f t="shared" si="19"/>
        <v>443.0243201536004</v>
      </c>
      <c r="AO27" s="210">
        <f t="shared" si="19"/>
        <v>457.10386568124295</v>
      </c>
      <c r="AP27" s="210">
        <f t="shared" si="19"/>
        <v>471.1834112088855</v>
      </c>
      <c r="AQ27" s="210">
        <f t="shared" si="19"/>
        <v>485.26295673652811</v>
      </c>
      <c r="AR27" s="210">
        <f t="shared" si="19"/>
        <v>499.34250226417066</v>
      </c>
      <c r="AS27" s="210">
        <f t="shared" si="19"/>
        <v>513.42204779181327</v>
      </c>
      <c r="AT27" s="210">
        <f t="shared" si="20"/>
        <v>527.50159331945576</v>
      </c>
      <c r="AU27" s="210">
        <f t="shared" si="20"/>
        <v>541.58113884709837</v>
      </c>
      <c r="AV27" s="210">
        <f t="shared" si="20"/>
        <v>555.66068437474098</v>
      </c>
      <c r="AW27" s="210">
        <f t="shared" si="20"/>
        <v>577.74220780127064</v>
      </c>
      <c r="AX27" s="210">
        <f t="shared" si="20"/>
        <v>607.82570912668734</v>
      </c>
      <c r="AY27" s="210">
        <f t="shared" si="20"/>
        <v>637.90921045210405</v>
      </c>
      <c r="AZ27" s="210">
        <f t="shared" si="20"/>
        <v>667.99271177752075</v>
      </c>
      <c r="BA27" s="210">
        <f t="shared" si="20"/>
        <v>698.07621310293746</v>
      </c>
      <c r="BB27" s="210">
        <f t="shared" si="20"/>
        <v>728.15971442835416</v>
      </c>
      <c r="BC27" s="210">
        <f t="shared" si="20"/>
        <v>758.24321575377087</v>
      </c>
      <c r="BD27" s="210">
        <f t="shared" si="21"/>
        <v>788.32671707918757</v>
      </c>
      <c r="BE27" s="210">
        <f t="shared" si="21"/>
        <v>818.41021840460439</v>
      </c>
      <c r="BF27" s="210">
        <f t="shared" si="21"/>
        <v>848.49371973002098</v>
      </c>
      <c r="BG27" s="210">
        <f t="shared" si="21"/>
        <v>878.5772210554378</v>
      </c>
      <c r="BH27" s="210">
        <f t="shared" si="21"/>
        <v>908.66072238085439</v>
      </c>
      <c r="BI27" s="210">
        <f t="shared" si="21"/>
        <v>938.74422370627121</v>
      </c>
      <c r="BJ27" s="210">
        <f t="shared" si="21"/>
        <v>968.82772503168792</v>
      </c>
      <c r="BK27" s="210">
        <f t="shared" si="21"/>
        <v>998.91122635710462</v>
      </c>
      <c r="BL27" s="210">
        <f t="shared" si="21"/>
        <v>1028.9947276825214</v>
      </c>
      <c r="BM27" s="210">
        <f t="shared" si="21"/>
        <v>1059.078229007938</v>
      </c>
      <c r="BN27" s="210">
        <f t="shared" si="22"/>
        <v>1089.1617303333546</v>
      </c>
      <c r="BO27" s="210">
        <f t="shared" si="22"/>
        <v>1119.2452316587714</v>
      </c>
      <c r="BP27" s="210">
        <f t="shared" si="22"/>
        <v>1149.3287329841883</v>
      </c>
      <c r="BQ27" s="210">
        <f t="shared" si="22"/>
        <v>1179.4122343096049</v>
      </c>
      <c r="BR27" s="210">
        <f t="shared" si="22"/>
        <v>1209.4957356350214</v>
      </c>
      <c r="BS27" s="210">
        <f t="shared" si="22"/>
        <v>1239.5792369604383</v>
      </c>
      <c r="BT27" s="210">
        <f t="shared" si="22"/>
        <v>1269.6627382858551</v>
      </c>
      <c r="BU27" s="210">
        <f t="shared" si="22"/>
        <v>1299.7462396112719</v>
      </c>
      <c r="BV27" s="210">
        <f t="shared" si="22"/>
        <v>1329.8297409366885</v>
      </c>
      <c r="BW27" s="210">
        <f t="shared" si="22"/>
        <v>1359.9132422621051</v>
      </c>
      <c r="BX27" s="210">
        <f t="shared" si="23"/>
        <v>1389.9967435875219</v>
      </c>
      <c r="BY27" s="210">
        <f t="shared" si="23"/>
        <v>1420.0802449129387</v>
      </c>
      <c r="BZ27" s="210">
        <f t="shared" si="23"/>
        <v>1450.1637462383553</v>
      </c>
      <c r="CA27" s="210">
        <f t="shared" si="23"/>
        <v>1480.2472475637719</v>
      </c>
      <c r="CB27" s="210">
        <f t="shared" si="23"/>
        <v>1510.3307488891887</v>
      </c>
      <c r="CC27" s="210">
        <f t="shared" si="23"/>
        <v>1540.4142502146055</v>
      </c>
      <c r="CD27" s="210">
        <f t="shared" si="23"/>
        <v>1570.4977515400224</v>
      </c>
      <c r="CE27" s="210">
        <f t="shared" si="23"/>
        <v>1600.5812528654392</v>
      </c>
      <c r="CF27" s="210">
        <f t="shared" si="23"/>
        <v>1630.6647541908555</v>
      </c>
      <c r="CG27" s="210">
        <f t="shared" si="23"/>
        <v>1660.7482555162724</v>
      </c>
      <c r="CH27" s="210">
        <f t="shared" si="24"/>
        <v>1690.8317568416892</v>
      </c>
      <c r="CI27" s="210">
        <f t="shared" si="24"/>
        <v>1720.915258167106</v>
      </c>
      <c r="CJ27" s="210">
        <f t="shared" si="24"/>
        <v>1750.9987594925228</v>
      </c>
      <c r="CK27" s="210">
        <f t="shared" si="24"/>
        <v>1763.0370429469629</v>
      </c>
      <c r="CL27" s="210">
        <f t="shared" si="24"/>
        <v>1757.0301085304272</v>
      </c>
      <c r="CM27" s="210">
        <f t="shared" si="24"/>
        <v>1751.0231741138914</v>
      </c>
      <c r="CN27" s="210">
        <f t="shared" si="24"/>
        <v>1745.0162396973556</v>
      </c>
      <c r="CO27" s="210">
        <f t="shared" si="24"/>
        <v>1739.0093052808197</v>
      </c>
      <c r="CP27" s="210">
        <f t="shared" si="24"/>
        <v>1733.0023708642841</v>
      </c>
      <c r="CQ27" s="210">
        <f t="shared" si="24"/>
        <v>1726.9954364477483</v>
      </c>
      <c r="CR27" s="210">
        <f t="shared" si="25"/>
        <v>1720.9885020312126</v>
      </c>
      <c r="CS27" s="210">
        <f t="shared" si="25"/>
        <v>1714.9815676146768</v>
      </c>
      <c r="CT27" s="210">
        <f t="shared" si="25"/>
        <v>1708.974633198141</v>
      </c>
      <c r="CU27" s="210">
        <f t="shared" si="25"/>
        <v>1702.9676987816051</v>
      </c>
      <c r="CV27" s="210">
        <f t="shared" si="25"/>
        <v>1696.9607643650695</v>
      </c>
      <c r="CW27" s="210">
        <f t="shared" si="25"/>
        <v>1690.9538299485337</v>
      </c>
      <c r="CX27" s="210">
        <f t="shared" si="25"/>
        <v>1684.9468955319981</v>
      </c>
      <c r="CY27" s="210">
        <f t="shared" si="25"/>
        <v>1678.9399611154622</v>
      </c>
      <c r="CZ27" s="210">
        <f t="shared" si="25"/>
        <v>1675.9364939071943</v>
      </c>
      <c r="DA27" s="210">
        <f t="shared" si="25"/>
        <v>1675.9364939071943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228.57142857142853</v>
      </c>
      <c r="C29" s="203">
        <f>Income!C76</f>
        <v>4223</v>
      </c>
      <c r="D29" s="203">
        <f>Income!D76</f>
        <v>26568.000000000004</v>
      </c>
      <c r="E29" s="203">
        <f>Income!E76</f>
        <v>26691.555555555551</v>
      </c>
      <c r="F29" s="210">
        <f t="shared" si="16"/>
        <v>228.57142857142853</v>
      </c>
      <c r="G29" s="210">
        <f t="shared" si="16"/>
        <v>228.57142857142853</v>
      </c>
      <c r="H29" s="210">
        <f t="shared" si="16"/>
        <v>228.57142857142853</v>
      </c>
      <c r="I29" s="210">
        <f t="shared" si="16"/>
        <v>228.57142857142853</v>
      </c>
      <c r="J29" s="210">
        <f t="shared" si="16"/>
        <v>228.57142857142853</v>
      </c>
      <c r="K29" s="210">
        <f t="shared" si="16"/>
        <v>228.57142857142853</v>
      </c>
      <c r="L29" s="210">
        <f t="shared" si="16"/>
        <v>228.57142857142853</v>
      </c>
      <c r="M29" s="210">
        <f t="shared" si="16"/>
        <v>228.57142857142853</v>
      </c>
      <c r="N29" s="210">
        <f t="shared" si="16"/>
        <v>285.634693877551</v>
      </c>
      <c r="O29" s="210">
        <f t="shared" si="16"/>
        <v>399.76122448979584</v>
      </c>
      <c r="P29" s="210">
        <f t="shared" si="17"/>
        <v>513.88775510204084</v>
      </c>
      <c r="Q29" s="210">
        <f t="shared" si="17"/>
        <v>628.01428571428562</v>
      </c>
      <c r="R29" s="210">
        <f t="shared" si="17"/>
        <v>742.14081632653063</v>
      </c>
      <c r="S29" s="210">
        <f t="shared" si="17"/>
        <v>856.26734693877552</v>
      </c>
      <c r="T29" s="210">
        <f t="shared" si="17"/>
        <v>970.39387755102041</v>
      </c>
      <c r="U29" s="210">
        <f t="shared" si="17"/>
        <v>1084.5204081632653</v>
      </c>
      <c r="V29" s="210">
        <f t="shared" si="17"/>
        <v>1198.6469387755101</v>
      </c>
      <c r="W29" s="210">
        <f t="shared" si="17"/>
        <v>1312.7734693877549</v>
      </c>
      <c r="X29" s="210">
        <f t="shared" si="17"/>
        <v>1426.8999999999999</v>
      </c>
      <c r="Y29" s="210">
        <f t="shared" si="17"/>
        <v>1541.0265306122449</v>
      </c>
      <c r="Z29" s="210">
        <f t="shared" si="18"/>
        <v>1655.1530612244896</v>
      </c>
      <c r="AA29" s="210">
        <f t="shared" si="18"/>
        <v>1769.2795918367347</v>
      </c>
      <c r="AB29" s="210">
        <f t="shared" si="18"/>
        <v>1883.4061224489797</v>
      </c>
      <c r="AC29" s="210">
        <f t="shared" si="18"/>
        <v>1997.5326530612244</v>
      </c>
      <c r="AD29" s="210">
        <f t="shared" si="18"/>
        <v>2111.6591836734697</v>
      </c>
      <c r="AE29" s="210">
        <f t="shared" si="18"/>
        <v>2225.7857142857142</v>
      </c>
      <c r="AF29" s="210">
        <f t="shared" si="18"/>
        <v>2339.9122448979592</v>
      </c>
      <c r="AG29" s="210">
        <f t="shared" si="18"/>
        <v>2454.0387755102042</v>
      </c>
      <c r="AH29" s="210">
        <f t="shared" si="18"/>
        <v>2568.1653061224488</v>
      </c>
      <c r="AI29" s="210">
        <f t="shared" si="18"/>
        <v>2682.2918367346938</v>
      </c>
      <c r="AJ29" s="210">
        <f t="shared" si="19"/>
        <v>2796.4183673469388</v>
      </c>
      <c r="AK29" s="210">
        <f t="shared" si="19"/>
        <v>2910.5448979591838</v>
      </c>
      <c r="AL29" s="210">
        <f t="shared" si="19"/>
        <v>3024.6714285714284</v>
      </c>
      <c r="AM29" s="210">
        <f t="shared" si="19"/>
        <v>3138.7979591836734</v>
      </c>
      <c r="AN29" s="210">
        <f t="shared" si="19"/>
        <v>3252.9244897959184</v>
      </c>
      <c r="AO29" s="210">
        <f t="shared" si="19"/>
        <v>3367.0510204081634</v>
      </c>
      <c r="AP29" s="210">
        <f t="shared" si="19"/>
        <v>3481.1775510204084</v>
      </c>
      <c r="AQ29" s="210">
        <f t="shared" si="19"/>
        <v>3595.3040816326529</v>
      </c>
      <c r="AR29" s="210">
        <f t="shared" si="19"/>
        <v>3709.4306122448979</v>
      </c>
      <c r="AS29" s="210">
        <f t="shared" si="19"/>
        <v>3823.5571428571429</v>
      </c>
      <c r="AT29" s="210">
        <f t="shared" si="20"/>
        <v>3937.6836734693879</v>
      </c>
      <c r="AU29" s="210">
        <f t="shared" si="20"/>
        <v>4051.8102040816329</v>
      </c>
      <c r="AV29" s="210">
        <f t="shared" si="20"/>
        <v>4165.936734693878</v>
      </c>
      <c r="AW29" s="210">
        <f t="shared" si="20"/>
        <v>4502.3125</v>
      </c>
      <c r="AX29" s="210">
        <f t="shared" si="20"/>
        <v>5060.9375</v>
      </c>
      <c r="AY29" s="210">
        <f t="shared" si="20"/>
        <v>5619.5625</v>
      </c>
      <c r="AZ29" s="210">
        <f t="shared" si="20"/>
        <v>6178.1875</v>
      </c>
      <c r="BA29" s="210">
        <f t="shared" si="20"/>
        <v>6736.8125</v>
      </c>
      <c r="BB29" s="210">
        <f t="shared" si="20"/>
        <v>7295.4375</v>
      </c>
      <c r="BC29" s="210">
        <f t="shared" si="20"/>
        <v>7854.0625000000009</v>
      </c>
      <c r="BD29" s="210">
        <f t="shared" si="21"/>
        <v>8412.6875</v>
      </c>
      <c r="BE29" s="210">
        <f t="shared" si="21"/>
        <v>8971.3125</v>
      </c>
      <c r="BF29" s="210">
        <f t="shared" si="21"/>
        <v>9529.9375</v>
      </c>
      <c r="BG29" s="210">
        <f t="shared" si="21"/>
        <v>10088.5625</v>
      </c>
      <c r="BH29" s="210">
        <f t="shared" si="21"/>
        <v>10647.1875</v>
      </c>
      <c r="BI29" s="210">
        <f t="shared" si="21"/>
        <v>11205.812500000002</v>
      </c>
      <c r="BJ29" s="210">
        <f t="shared" si="21"/>
        <v>11764.437500000002</v>
      </c>
      <c r="BK29" s="210">
        <f t="shared" si="21"/>
        <v>12323.062500000002</v>
      </c>
      <c r="BL29" s="210">
        <f t="shared" si="21"/>
        <v>12881.687500000002</v>
      </c>
      <c r="BM29" s="210">
        <f t="shared" si="21"/>
        <v>13440.312500000002</v>
      </c>
      <c r="BN29" s="210">
        <f t="shared" si="22"/>
        <v>13998.937500000002</v>
      </c>
      <c r="BO29" s="210">
        <f t="shared" si="22"/>
        <v>14557.562500000002</v>
      </c>
      <c r="BP29" s="210">
        <f t="shared" si="22"/>
        <v>15116.187500000002</v>
      </c>
      <c r="BQ29" s="210">
        <f t="shared" si="22"/>
        <v>15674.812500000002</v>
      </c>
      <c r="BR29" s="210">
        <f t="shared" si="22"/>
        <v>16233.437500000002</v>
      </c>
      <c r="BS29" s="210">
        <f t="shared" si="22"/>
        <v>16792.0625</v>
      </c>
      <c r="BT29" s="210">
        <f t="shared" si="22"/>
        <v>17350.687500000004</v>
      </c>
      <c r="BU29" s="210">
        <f t="shared" si="22"/>
        <v>17909.312500000004</v>
      </c>
      <c r="BV29" s="210">
        <f t="shared" si="22"/>
        <v>18467.937500000004</v>
      </c>
      <c r="BW29" s="210">
        <f t="shared" si="22"/>
        <v>19026.562500000004</v>
      </c>
      <c r="BX29" s="210">
        <f t="shared" si="23"/>
        <v>19585.187500000004</v>
      </c>
      <c r="BY29" s="210">
        <f t="shared" si="23"/>
        <v>20143.812500000004</v>
      </c>
      <c r="BZ29" s="210">
        <f t="shared" si="23"/>
        <v>20702.437500000004</v>
      </c>
      <c r="CA29" s="210">
        <f t="shared" si="23"/>
        <v>21261.062500000004</v>
      </c>
      <c r="CB29" s="210">
        <f t="shared" si="23"/>
        <v>21819.687500000004</v>
      </c>
      <c r="CC29" s="210">
        <f t="shared" si="23"/>
        <v>22378.312500000004</v>
      </c>
      <c r="CD29" s="210">
        <f t="shared" si="23"/>
        <v>22936.937500000004</v>
      </c>
      <c r="CE29" s="210">
        <f t="shared" si="23"/>
        <v>23495.562500000004</v>
      </c>
      <c r="CF29" s="210">
        <f t="shared" si="23"/>
        <v>24054.187500000004</v>
      </c>
      <c r="CG29" s="210">
        <f t="shared" si="23"/>
        <v>24612.812500000004</v>
      </c>
      <c r="CH29" s="210">
        <f t="shared" si="24"/>
        <v>25171.437500000004</v>
      </c>
      <c r="CI29" s="210">
        <f t="shared" si="24"/>
        <v>25730.062500000004</v>
      </c>
      <c r="CJ29" s="210">
        <f t="shared" si="24"/>
        <v>26288.687500000004</v>
      </c>
      <c r="CK29" s="210">
        <f t="shared" si="24"/>
        <v>26572.11851851852</v>
      </c>
      <c r="CL29" s="210">
        <f t="shared" si="24"/>
        <v>26580.355555555558</v>
      </c>
      <c r="CM29" s="210">
        <f t="shared" si="24"/>
        <v>26588.592592592595</v>
      </c>
      <c r="CN29" s="210">
        <f t="shared" si="24"/>
        <v>26596.829629629632</v>
      </c>
      <c r="CO29" s="210">
        <f t="shared" si="24"/>
        <v>26605.066666666669</v>
      </c>
      <c r="CP29" s="210">
        <f t="shared" si="24"/>
        <v>26613.303703703703</v>
      </c>
      <c r="CQ29" s="210">
        <f t="shared" si="24"/>
        <v>26621.54074074074</v>
      </c>
      <c r="CR29" s="210">
        <f t="shared" si="25"/>
        <v>26629.777777777777</v>
      </c>
      <c r="CS29" s="210">
        <f t="shared" si="25"/>
        <v>26638.014814814815</v>
      </c>
      <c r="CT29" s="210">
        <f t="shared" si="25"/>
        <v>26646.251851851852</v>
      </c>
      <c r="CU29" s="210">
        <f t="shared" si="25"/>
        <v>26654.488888888885</v>
      </c>
      <c r="CV29" s="210">
        <f t="shared" si="25"/>
        <v>26662.725925925923</v>
      </c>
      <c r="CW29" s="210">
        <f t="shared" si="25"/>
        <v>26670.96296296296</v>
      </c>
      <c r="CX29" s="210">
        <f t="shared" si="25"/>
        <v>26679.199999999997</v>
      </c>
      <c r="CY29" s="210">
        <f t="shared" si="25"/>
        <v>26687.437037037034</v>
      </c>
      <c r="CZ29" s="210">
        <f t="shared" si="25"/>
        <v>26691.555555555551</v>
      </c>
      <c r="DA29" s="210">
        <f t="shared" si="25"/>
        <v>26691.555555555551</v>
      </c>
    </row>
    <row r="30" spans="1:105">
      <c r="A30" s="201" t="str">
        <f>Income!A77</f>
        <v>Wild foods consumed and sold</v>
      </c>
      <c r="B30" s="203">
        <f>Income!B77</f>
        <v>831.24235535988555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831.24235535988555</v>
      </c>
      <c r="G30" s="210">
        <f t="shared" si="16"/>
        <v>831.24235535988555</v>
      </c>
      <c r="H30" s="210">
        <f t="shared" si="16"/>
        <v>831.24235535988555</v>
      </c>
      <c r="I30" s="210">
        <f t="shared" si="16"/>
        <v>831.24235535988555</v>
      </c>
      <c r="J30" s="210">
        <f t="shared" si="16"/>
        <v>831.24235535988555</v>
      </c>
      <c r="K30" s="210">
        <f t="shared" si="16"/>
        <v>831.24235535988555</v>
      </c>
      <c r="L30" s="210">
        <f t="shared" si="16"/>
        <v>831.24235535988555</v>
      </c>
      <c r="M30" s="210">
        <f t="shared" si="16"/>
        <v>831.24235535988555</v>
      </c>
      <c r="N30" s="210">
        <f t="shared" si="16"/>
        <v>819.36746456903006</v>
      </c>
      <c r="O30" s="210">
        <f t="shared" si="16"/>
        <v>795.61768298731909</v>
      </c>
      <c r="P30" s="210">
        <f t="shared" si="17"/>
        <v>771.867901405608</v>
      </c>
      <c r="Q30" s="210">
        <f t="shared" si="17"/>
        <v>748.11811982389702</v>
      </c>
      <c r="R30" s="210">
        <f t="shared" si="17"/>
        <v>724.36833824218593</v>
      </c>
      <c r="S30" s="210">
        <f t="shared" si="17"/>
        <v>700.61855666047495</v>
      </c>
      <c r="T30" s="210">
        <f t="shared" si="17"/>
        <v>676.86877507876397</v>
      </c>
      <c r="U30" s="210">
        <f t="shared" si="17"/>
        <v>653.118993497053</v>
      </c>
      <c r="V30" s="210">
        <f t="shared" si="17"/>
        <v>629.36921191534191</v>
      </c>
      <c r="W30" s="210">
        <f t="shared" si="17"/>
        <v>605.61943033363093</v>
      </c>
      <c r="X30" s="210">
        <f t="shared" si="17"/>
        <v>581.86964875191984</v>
      </c>
      <c r="Y30" s="210">
        <f t="shared" si="17"/>
        <v>558.11986717020886</v>
      </c>
      <c r="Z30" s="210">
        <f t="shared" si="18"/>
        <v>534.37008558849789</v>
      </c>
      <c r="AA30" s="210">
        <f t="shared" si="18"/>
        <v>510.62030400678685</v>
      </c>
      <c r="AB30" s="210">
        <f t="shared" si="18"/>
        <v>486.87052242507582</v>
      </c>
      <c r="AC30" s="210">
        <f t="shared" si="18"/>
        <v>463.12074084336479</v>
      </c>
      <c r="AD30" s="210">
        <f t="shared" si="18"/>
        <v>439.37095926165381</v>
      </c>
      <c r="AE30" s="210">
        <f t="shared" si="18"/>
        <v>415.62117767994278</v>
      </c>
      <c r="AF30" s="210">
        <f t="shared" si="18"/>
        <v>391.87139609823174</v>
      </c>
      <c r="AG30" s="210">
        <f t="shared" si="18"/>
        <v>368.12161451652076</v>
      </c>
      <c r="AH30" s="210">
        <f t="shared" si="18"/>
        <v>344.37183293480973</v>
      </c>
      <c r="AI30" s="210">
        <f t="shared" si="18"/>
        <v>320.6220513530987</v>
      </c>
      <c r="AJ30" s="210">
        <f t="shared" si="19"/>
        <v>296.87226977138766</v>
      </c>
      <c r="AK30" s="210">
        <f t="shared" si="19"/>
        <v>273.12248818967669</v>
      </c>
      <c r="AL30" s="210">
        <f t="shared" si="19"/>
        <v>249.37270660796571</v>
      </c>
      <c r="AM30" s="210">
        <f t="shared" si="19"/>
        <v>225.62292502625462</v>
      </c>
      <c r="AN30" s="210">
        <f t="shared" si="19"/>
        <v>201.87314344454364</v>
      </c>
      <c r="AO30" s="210">
        <f t="shared" si="19"/>
        <v>178.12336186283267</v>
      </c>
      <c r="AP30" s="210">
        <f t="shared" si="19"/>
        <v>154.37358028112158</v>
      </c>
      <c r="AQ30" s="210">
        <f t="shared" si="19"/>
        <v>130.6237986994106</v>
      </c>
      <c r="AR30" s="210">
        <f t="shared" si="19"/>
        <v>106.87401711769962</v>
      </c>
      <c r="AS30" s="210">
        <f t="shared" si="19"/>
        <v>83.124235535988532</v>
      </c>
      <c r="AT30" s="210">
        <f t="shared" si="20"/>
        <v>59.374453954277556</v>
      </c>
      <c r="AU30" s="210">
        <f t="shared" si="20"/>
        <v>35.624672372566579</v>
      </c>
      <c r="AV30" s="210">
        <f t="shared" si="20"/>
        <v>11.874890790855488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17165.714285714286</v>
      </c>
      <c r="C31" s="203">
        <f>Income!C78</f>
        <v>3150</v>
      </c>
      <c r="D31" s="203">
        <f>Income!D78</f>
        <v>0</v>
      </c>
      <c r="E31" s="203">
        <f>Income!E78</f>
        <v>0</v>
      </c>
      <c r="F31" s="210">
        <f t="shared" si="16"/>
        <v>17165.714285714286</v>
      </c>
      <c r="G31" s="210">
        <f t="shared" si="16"/>
        <v>17165.714285714286</v>
      </c>
      <c r="H31" s="210">
        <f t="shared" si="16"/>
        <v>17165.714285714286</v>
      </c>
      <c r="I31" s="210">
        <f t="shared" si="16"/>
        <v>17165.714285714286</v>
      </c>
      <c r="J31" s="210">
        <f t="shared" si="16"/>
        <v>17165.714285714286</v>
      </c>
      <c r="K31" s="210">
        <f t="shared" si="16"/>
        <v>17165.714285714286</v>
      </c>
      <c r="L31" s="210">
        <f t="shared" si="16"/>
        <v>17165.714285714286</v>
      </c>
      <c r="M31" s="210">
        <f t="shared" si="16"/>
        <v>17165.714285714286</v>
      </c>
      <c r="N31" s="210">
        <f t="shared" si="16"/>
        <v>16965.489795918369</v>
      </c>
      <c r="O31" s="210">
        <f t="shared" si="16"/>
        <v>16565.040816326531</v>
      </c>
      <c r="P31" s="210">
        <f t="shared" si="17"/>
        <v>16164.591836734695</v>
      </c>
      <c r="Q31" s="210">
        <f t="shared" si="17"/>
        <v>15764.142857142857</v>
      </c>
      <c r="R31" s="210">
        <f t="shared" si="17"/>
        <v>15363.693877551021</v>
      </c>
      <c r="S31" s="210">
        <f t="shared" si="17"/>
        <v>14963.244897959185</v>
      </c>
      <c r="T31" s="210">
        <f t="shared" si="17"/>
        <v>14562.795918367348</v>
      </c>
      <c r="U31" s="210">
        <f t="shared" si="17"/>
        <v>14162.34693877551</v>
      </c>
      <c r="V31" s="210">
        <f t="shared" si="17"/>
        <v>13761.897959183674</v>
      </c>
      <c r="W31" s="210">
        <f t="shared" si="17"/>
        <v>13361.448979591838</v>
      </c>
      <c r="X31" s="210">
        <f t="shared" si="17"/>
        <v>12961</v>
      </c>
      <c r="Y31" s="210">
        <f t="shared" si="17"/>
        <v>12560.551020408164</v>
      </c>
      <c r="Z31" s="210">
        <f t="shared" si="18"/>
        <v>12160.102040816328</v>
      </c>
      <c r="AA31" s="210">
        <f t="shared" si="18"/>
        <v>11759.65306122449</v>
      </c>
      <c r="AB31" s="210">
        <f t="shared" si="18"/>
        <v>11359.204081632653</v>
      </c>
      <c r="AC31" s="210">
        <f t="shared" si="18"/>
        <v>10958.755102040817</v>
      </c>
      <c r="AD31" s="210">
        <f t="shared" si="18"/>
        <v>10558.306122448979</v>
      </c>
      <c r="AE31" s="210">
        <f t="shared" si="18"/>
        <v>10157.857142857143</v>
      </c>
      <c r="AF31" s="210">
        <f t="shared" si="18"/>
        <v>9757.4081632653069</v>
      </c>
      <c r="AG31" s="210">
        <f t="shared" si="18"/>
        <v>9356.9591836734689</v>
      </c>
      <c r="AH31" s="210">
        <f t="shared" si="18"/>
        <v>8956.5102040816328</v>
      </c>
      <c r="AI31" s="210">
        <f t="shared" si="18"/>
        <v>8556.0612244897966</v>
      </c>
      <c r="AJ31" s="210">
        <f t="shared" si="19"/>
        <v>8155.6122448979604</v>
      </c>
      <c r="AK31" s="210">
        <f t="shared" si="19"/>
        <v>7755.1632653061224</v>
      </c>
      <c r="AL31" s="210">
        <f t="shared" si="19"/>
        <v>7354.7142857142862</v>
      </c>
      <c r="AM31" s="210">
        <f t="shared" si="19"/>
        <v>6954.2653061224482</v>
      </c>
      <c r="AN31" s="210">
        <f t="shared" si="19"/>
        <v>6553.8163265306121</v>
      </c>
      <c r="AO31" s="210">
        <f t="shared" si="19"/>
        <v>6153.3673469387741</v>
      </c>
      <c r="AP31" s="210">
        <f t="shared" si="19"/>
        <v>5752.9183673469397</v>
      </c>
      <c r="AQ31" s="210">
        <f t="shared" si="19"/>
        <v>5352.4693877551035</v>
      </c>
      <c r="AR31" s="210">
        <f t="shared" si="19"/>
        <v>4952.0204081632655</v>
      </c>
      <c r="AS31" s="210">
        <f t="shared" si="19"/>
        <v>4551.5714285714294</v>
      </c>
      <c r="AT31" s="210">
        <f t="shared" si="20"/>
        <v>4151.1224489795914</v>
      </c>
      <c r="AU31" s="210">
        <f t="shared" si="20"/>
        <v>3750.6734693877552</v>
      </c>
      <c r="AV31" s="210">
        <f t="shared" si="20"/>
        <v>3350.2244897959172</v>
      </c>
      <c r="AW31" s="210">
        <f t="shared" si="20"/>
        <v>3110.625</v>
      </c>
      <c r="AX31" s="210">
        <f t="shared" si="20"/>
        <v>3031.875</v>
      </c>
      <c r="AY31" s="210">
        <f t="shared" si="20"/>
        <v>2953.125</v>
      </c>
      <c r="AZ31" s="210">
        <f t="shared" si="20"/>
        <v>2874.375</v>
      </c>
      <c r="BA31" s="210">
        <f t="shared" si="20"/>
        <v>2795.625</v>
      </c>
      <c r="BB31" s="210">
        <f t="shared" si="20"/>
        <v>2716.875</v>
      </c>
      <c r="BC31" s="210">
        <f t="shared" si="20"/>
        <v>2638.125</v>
      </c>
      <c r="BD31" s="210">
        <f t="shared" si="21"/>
        <v>2559.375</v>
      </c>
      <c r="BE31" s="210">
        <f t="shared" si="21"/>
        <v>2480.625</v>
      </c>
      <c r="BF31" s="210">
        <f t="shared" si="21"/>
        <v>2401.875</v>
      </c>
      <c r="BG31" s="210">
        <f t="shared" si="21"/>
        <v>2323.125</v>
      </c>
      <c r="BH31" s="210">
        <f t="shared" si="21"/>
        <v>2244.375</v>
      </c>
      <c r="BI31" s="210">
        <f t="shared" si="21"/>
        <v>2165.625</v>
      </c>
      <c r="BJ31" s="210">
        <f t="shared" si="21"/>
        <v>2086.875</v>
      </c>
      <c r="BK31" s="210">
        <f t="shared" si="21"/>
        <v>2008.125</v>
      </c>
      <c r="BL31" s="210">
        <f t="shared" si="21"/>
        <v>1929.375</v>
      </c>
      <c r="BM31" s="210">
        <f t="shared" si="21"/>
        <v>1850.625</v>
      </c>
      <c r="BN31" s="210">
        <f t="shared" si="22"/>
        <v>1771.875</v>
      </c>
      <c r="BO31" s="210">
        <f t="shared" si="22"/>
        <v>1693.125</v>
      </c>
      <c r="BP31" s="210">
        <f t="shared" si="22"/>
        <v>1614.375</v>
      </c>
      <c r="BQ31" s="210">
        <f t="shared" si="22"/>
        <v>1535.625</v>
      </c>
      <c r="BR31" s="210">
        <f t="shared" si="22"/>
        <v>1456.875</v>
      </c>
      <c r="BS31" s="210">
        <f t="shared" si="22"/>
        <v>1378.125</v>
      </c>
      <c r="BT31" s="210">
        <f t="shared" si="22"/>
        <v>1299.375</v>
      </c>
      <c r="BU31" s="210">
        <f t="shared" si="22"/>
        <v>1220.625</v>
      </c>
      <c r="BV31" s="210">
        <f t="shared" si="22"/>
        <v>1141.875</v>
      </c>
      <c r="BW31" s="210">
        <f t="shared" si="22"/>
        <v>1063.125</v>
      </c>
      <c r="BX31" s="210">
        <f t="shared" si="23"/>
        <v>984.375</v>
      </c>
      <c r="BY31" s="210">
        <f t="shared" si="23"/>
        <v>905.625</v>
      </c>
      <c r="BZ31" s="210">
        <f t="shared" si="23"/>
        <v>826.875</v>
      </c>
      <c r="CA31" s="210">
        <f t="shared" si="23"/>
        <v>748.125</v>
      </c>
      <c r="CB31" s="210">
        <f t="shared" si="23"/>
        <v>669.375</v>
      </c>
      <c r="CC31" s="210">
        <f t="shared" si="23"/>
        <v>590.625</v>
      </c>
      <c r="CD31" s="210">
        <f t="shared" si="23"/>
        <v>511.875</v>
      </c>
      <c r="CE31" s="210">
        <f t="shared" si="23"/>
        <v>433.125</v>
      </c>
      <c r="CF31" s="210">
        <f t="shared" si="23"/>
        <v>354.375</v>
      </c>
      <c r="CG31" s="210">
        <f t="shared" si="23"/>
        <v>275.625</v>
      </c>
      <c r="CH31" s="210">
        <f t="shared" si="24"/>
        <v>196.875</v>
      </c>
      <c r="CI31" s="210">
        <f t="shared" si="24"/>
        <v>118.125</v>
      </c>
      <c r="CJ31" s="210">
        <f t="shared" si="24"/>
        <v>39.375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116571.42857142859</v>
      </c>
      <c r="E32" s="203">
        <f>Income!E79</f>
        <v>117333.33333333333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1457.1428571428573</v>
      </c>
      <c r="AX32" s="210">
        <f t="shared" si="20"/>
        <v>4371.4285714285725</v>
      </c>
      <c r="AY32" s="210">
        <f t="shared" si="20"/>
        <v>7285.7142857142871</v>
      </c>
      <c r="AZ32" s="210">
        <f t="shared" si="20"/>
        <v>10200.000000000002</v>
      </c>
      <c r="BA32" s="210">
        <f t="shared" si="20"/>
        <v>13114.285714285716</v>
      </c>
      <c r="BB32" s="210">
        <f t="shared" si="20"/>
        <v>16028.571428571431</v>
      </c>
      <c r="BC32" s="210">
        <f t="shared" si="20"/>
        <v>18942.857142857149</v>
      </c>
      <c r="BD32" s="210">
        <f t="shared" si="21"/>
        <v>21857.142857142862</v>
      </c>
      <c r="BE32" s="210">
        <f t="shared" si="21"/>
        <v>24771.428571428576</v>
      </c>
      <c r="BF32" s="210">
        <f t="shared" si="21"/>
        <v>27685.71428571429</v>
      </c>
      <c r="BG32" s="210">
        <f t="shared" si="21"/>
        <v>30600.000000000007</v>
      </c>
      <c r="BH32" s="210">
        <f t="shared" si="21"/>
        <v>33514.285714285725</v>
      </c>
      <c r="BI32" s="210">
        <f t="shared" si="21"/>
        <v>36428.571428571435</v>
      </c>
      <c r="BJ32" s="210">
        <f t="shared" si="21"/>
        <v>39342.857142857145</v>
      </c>
      <c r="BK32" s="210">
        <f t="shared" si="21"/>
        <v>42257.142857142862</v>
      </c>
      <c r="BL32" s="210">
        <f t="shared" si="21"/>
        <v>45171.42857142858</v>
      </c>
      <c r="BM32" s="210">
        <f t="shared" si="21"/>
        <v>48085.714285714297</v>
      </c>
      <c r="BN32" s="210">
        <f t="shared" si="22"/>
        <v>51000.000000000015</v>
      </c>
      <c r="BO32" s="210">
        <f t="shared" si="22"/>
        <v>53914.285714285725</v>
      </c>
      <c r="BP32" s="210">
        <f t="shared" si="22"/>
        <v>56828.571428571442</v>
      </c>
      <c r="BQ32" s="210">
        <f t="shared" si="22"/>
        <v>59742.857142857159</v>
      </c>
      <c r="BR32" s="210">
        <f t="shared" si="22"/>
        <v>62657.142857142862</v>
      </c>
      <c r="BS32" s="210">
        <f t="shared" si="22"/>
        <v>65571.42857142858</v>
      </c>
      <c r="BT32" s="210">
        <f t="shared" si="22"/>
        <v>68485.71428571429</v>
      </c>
      <c r="BU32" s="210">
        <f t="shared" si="22"/>
        <v>71400.000000000015</v>
      </c>
      <c r="BV32" s="210">
        <f t="shared" si="22"/>
        <v>74314.285714285725</v>
      </c>
      <c r="BW32" s="210">
        <f t="shared" si="22"/>
        <v>77228.571428571449</v>
      </c>
      <c r="BX32" s="210">
        <f t="shared" si="23"/>
        <v>80142.857142857159</v>
      </c>
      <c r="BY32" s="210">
        <f t="shared" si="23"/>
        <v>83057.14285714287</v>
      </c>
      <c r="BZ32" s="210">
        <f t="shared" si="23"/>
        <v>85971.428571428594</v>
      </c>
      <c r="CA32" s="210">
        <f t="shared" si="23"/>
        <v>88885.714285714304</v>
      </c>
      <c r="CB32" s="210">
        <f t="shared" si="23"/>
        <v>91800.000000000029</v>
      </c>
      <c r="CC32" s="210">
        <f t="shared" si="23"/>
        <v>94714.285714285725</v>
      </c>
      <c r="CD32" s="210">
        <f t="shared" si="23"/>
        <v>97628.571428571449</v>
      </c>
      <c r="CE32" s="210">
        <f t="shared" si="23"/>
        <v>100542.85714285716</v>
      </c>
      <c r="CF32" s="210">
        <f t="shared" si="23"/>
        <v>103457.14285714287</v>
      </c>
      <c r="CG32" s="210">
        <f t="shared" si="23"/>
        <v>106371.42857142859</v>
      </c>
      <c r="CH32" s="210">
        <f t="shared" si="24"/>
        <v>109285.71428571429</v>
      </c>
      <c r="CI32" s="210">
        <f t="shared" si="24"/>
        <v>112200.00000000003</v>
      </c>
      <c r="CJ32" s="210">
        <f t="shared" si="24"/>
        <v>115114.28571428572</v>
      </c>
      <c r="CK32" s="210">
        <f t="shared" si="24"/>
        <v>116596.82539682541</v>
      </c>
      <c r="CL32" s="210">
        <f t="shared" si="24"/>
        <v>116647.61904761907</v>
      </c>
      <c r="CM32" s="210">
        <f t="shared" si="24"/>
        <v>116698.41269841272</v>
      </c>
      <c r="CN32" s="210">
        <f t="shared" si="24"/>
        <v>116749.20634920636</v>
      </c>
      <c r="CO32" s="210">
        <f t="shared" si="24"/>
        <v>116800.00000000001</v>
      </c>
      <c r="CP32" s="210">
        <f t="shared" si="24"/>
        <v>116850.79365079367</v>
      </c>
      <c r="CQ32" s="210">
        <f t="shared" si="24"/>
        <v>116901.58730158731</v>
      </c>
      <c r="CR32" s="210">
        <f t="shared" si="25"/>
        <v>116952.38095238096</v>
      </c>
      <c r="CS32" s="210">
        <f t="shared" si="25"/>
        <v>117003.17460317462</v>
      </c>
      <c r="CT32" s="210">
        <f t="shared" si="25"/>
        <v>117053.96825396825</v>
      </c>
      <c r="CU32" s="210">
        <f t="shared" si="25"/>
        <v>117104.76190476191</v>
      </c>
      <c r="CV32" s="210">
        <f t="shared" si="25"/>
        <v>117155.55555555556</v>
      </c>
      <c r="CW32" s="210">
        <f t="shared" si="25"/>
        <v>117206.3492063492</v>
      </c>
      <c r="CX32" s="210">
        <f t="shared" si="25"/>
        <v>117257.14285714286</v>
      </c>
      <c r="CY32" s="210">
        <f t="shared" si="25"/>
        <v>117307.93650793651</v>
      </c>
      <c r="CZ32" s="210">
        <f t="shared" si="25"/>
        <v>117333.33333333333</v>
      </c>
      <c r="DA32" s="210">
        <f t="shared" si="25"/>
        <v>117333.33333333333</v>
      </c>
    </row>
    <row r="33" spans="1:105">
      <c r="A33" s="201" t="str">
        <f>Income!A81</f>
        <v>Self - employment</v>
      </c>
      <c r="B33" s="203">
        <f>Income!B81</f>
        <v>6857.1428571428569</v>
      </c>
      <c r="C33" s="203">
        <f>Income!C81</f>
        <v>2640</v>
      </c>
      <c r="D33" s="203">
        <f>Income!D81</f>
        <v>0</v>
      </c>
      <c r="E33" s="203">
        <f>Income!E81</f>
        <v>0</v>
      </c>
      <c r="F33" s="210">
        <f t="shared" si="16"/>
        <v>6857.1428571428569</v>
      </c>
      <c r="G33" s="210">
        <f t="shared" si="16"/>
        <v>6857.1428571428569</v>
      </c>
      <c r="H33" s="210">
        <f t="shared" si="16"/>
        <v>6857.1428571428569</v>
      </c>
      <c r="I33" s="210">
        <f t="shared" si="16"/>
        <v>6857.1428571428569</v>
      </c>
      <c r="J33" s="210">
        <f t="shared" si="16"/>
        <v>6857.1428571428569</v>
      </c>
      <c r="K33" s="210">
        <f t="shared" si="16"/>
        <v>6857.1428571428569</v>
      </c>
      <c r="L33" s="210">
        <f t="shared" si="16"/>
        <v>6857.1428571428569</v>
      </c>
      <c r="M33" s="210">
        <f t="shared" si="16"/>
        <v>6857.1428571428569</v>
      </c>
      <c r="N33" s="210">
        <f t="shared" si="16"/>
        <v>6796.8979591836733</v>
      </c>
      <c r="O33" s="210">
        <f t="shared" si="16"/>
        <v>6676.408163265306</v>
      </c>
      <c r="P33" s="210">
        <f t="shared" si="17"/>
        <v>6555.9183673469388</v>
      </c>
      <c r="Q33" s="210">
        <f t="shared" si="17"/>
        <v>6435.4285714285716</v>
      </c>
      <c r="R33" s="210">
        <f t="shared" si="17"/>
        <v>6314.9387755102034</v>
      </c>
      <c r="S33" s="210">
        <f t="shared" si="17"/>
        <v>6194.4489795918362</v>
      </c>
      <c r="T33" s="210">
        <f t="shared" si="17"/>
        <v>6073.9591836734689</v>
      </c>
      <c r="U33" s="210">
        <f t="shared" si="17"/>
        <v>5953.4693877551017</v>
      </c>
      <c r="V33" s="210">
        <f t="shared" si="17"/>
        <v>5832.9795918367345</v>
      </c>
      <c r="W33" s="210">
        <f t="shared" si="17"/>
        <v>5712.4897959183672</v>
      </c>
      <c r="X33" s="210">
        <f t="shared" si="17"/>
        <v>5592</v>
      </c>
      <c r="Y33" s="210">
        <f t="shared" si="17"/>
        <v>5471.5102040816328</v>
      </c>
      <c r="Z33" s="210">
        <f t="shared" si="18"/>
        <v>5351.0204081632655</v>
      </c>
      <c r="AA33" s="210">
        <f t="shared" si="18"/>
        <v>5230.5306122448983</v>
      </c>
      <c r="AB33" s="210">
        <f t="shared" si="18"/>
        <v>5110.0408163265301</v>
      </c>
      <c r="AC33" s="210">
        <f t="shared" si="18"/>
        <v>4989.5510204081629</v>
      </c>
      <c r="AD33" s="210">
        <f t="shared" si="18"/>
        <v>4869.0612244897957</v>
      </c>
      <c r="AE33" s="210">
        <f t="shared" si="18"/>
        <v>4748.5714285714284</v>
      </c>
      <c r="AF33" s="210">
        <f t="shared" si="18"/>
        <v>4628.0816326530612</v>
      </c>
      <c r="AG33" s="210">
        <f t="shared" si="18"/>
        <v>4507.5918367346931</v>
      </c>
      <c r="AH33" s="210">
        <f t="shared" si="18"/>
        <v>4387.1020408163258</v>
      </c>
      <c r="AI33" s="210">
        <f t="shared" si="18"/>
        <v>4266.6122448979586</v>
      </c>
      <c r="AJ33" s="210">
        <f t="shared" si="19"/>
        <v>4146.1224489795914</v>
      </c>
      <c r="AK33" s="210">
        <f t="shared" si="19"/>
        <v>4025.6326530612246</v>
      </c>
      <c r="AL33" s="210">
        <f t="shared" si="19"/>
        <v>3905.1428571428569</v>
      </c>
      <c r="AM33" s="210">
        <f t="shared" si="19"/>
        <v>3784.6530612244896</v>
      </c>
      <c r="AN33" s="210">
        <f t="shared" si="19"/>
        <v>3664.1632653061224</v>
      </c>
      <c r="AO33" s="210">
        <f t="shared" si="19"/>
        <v>3543.6734693877552</v>
      </c>
      <c r="AP33" s="210">
        <f t="shared" si="19"/>
        <v>3423.1836734693879</v>
      </c>
      <c r="AQ33" s="210">
        <f t="shared" si="19"/>
        <v>3302.6938775510203</v>
      </c>
      <c r="AR33" s="210">
        <f t="shared" si="19"/>
        <v>3182.204081632653</v>
      </c>
      <c r="AS33" s="210">
        <f t="shared" si="19"/>
        <v>3061.7142857142853</v>
      </c>
      <c r="AT33" s="210">
        <f t="shared" si="20"/>
        <v>2941.2244897959185</v>
      </c>
      <c r="AU33" s="210">
        <f t="shared" si="20"/>
        <v>2820.7346938775509</v>
      </c>
      <c r="AV33" s="210">
        <f t="shared" si="20"/>
        <v>2700.2448979591836</v>
      </c>
      <c r="AW33" s="210">
        <f t="shared" si="20"/>
        <v>2607</v>
      </c>
      <c r="AX33" s="210">
        <f t="shared" si="20"/>
        <v>2541</v>
      </c>
      <c r="AY33" s="210">
        <f t="shared" si="20"/>
        <v>2475</v>
      </c>
      <c r="AZ33" s="210">
        <f t="shared" si="20"/>
        <v>2409</v>
      </c>
      <c r="BA33" s="210">
        <f t="shared" si="20"/>
        <v>2343</v>
      </c>
      <c r="BB33" s="210">
        <f t="shared" si="20"/>
        <v>2277</v>
      </c>
      <c r="BC33" s="210">
        <f t="shared" si="20"/>
        <v>2211</v>
      </c>
      <c r="BD33" s="210">
        <f t="shared" si="21"/>
        <v>2145</v>
      </c>
      <c r="BE33" s="210">
        <f t="shared" si="21"/>
        <v>2079</v>
      </c>
      <c r="BF33" s="210">
        <f t="shared" si="21"/>
        <v>2013</v>
      </c>
      <c r="BG33" s="210">
        <f t="shared" si="21"/>
        <v>1947</v>
      </c>
      <c r="BH33" s="210">
        <f t="shared" si="21"/>
        <v>1881</v>
      </c>
      <c r="BI33" s="210">
        <f t="shared" si="21"/>
        <v>1815</v>
      </c>
      <c r="BJ33" s="210">
        <f t="shared" si="21"/>
        <v>1749</v>
      </c>
      <c r="BK33" s="210">
        <f t="shared" si="21"/>
        <v>1683</v>
      </c>
      <c r="BL33" s="210">
        <f t="shared" si="21"/>
        <v>1617</v>
      </c>
      <c r="BM33" s="210">
        <f t="shared" si="21"/>
        <v>1551</v>
      </c>
      <c r="BN33" s="210">
        <f t="shared" si="22"/>
        <v>1485</v>
      </c>
      <c r="BO33" s="210">
        <f t="shared" si="22"/>
        <v>1419</v>
      </c>
      <c r="BP33" s="210">
        <f t="shared" si="22"/>
        <v>1353</v>
      </c>
      <c r="BQ33" s="210">
        <f t="shared" si="22"/>
        <v>1287</v>
      </c>
      <c r="BR33" s="210">
        <f t="shared" si="22"/>
        <v>1221</v>
      </c>
      <c r="BS33" s="210">
        <f t="shared" si="22"/>
        <v>1155</v>
      </c>
      <c r="BT33" s="210">
        <f t="shared" si="22"/>
        <v>1089</v>
      </c>
      <c r="BU33" s="210">
        <f t="shared" si="22"/>
        <v>1023</v>
      </c>
      <c r="BV33" s="210">
        <f t="shared" si="22"/>
        <v>957</v>
      </c>
      <c r="BW33" s="210">
        <f t="shared" si="22"/>
        <v>891</v>
      </c>
      <c r="BX33" s="210">
        <f t="shared" si="23"/>
        <v>825</v>
      </c>
      <c r="BY33" s="210">
        <f t="shared" si="23"/>
        <v>759</v>
      </c>
      <c r="BZ33" s="210">
        <f t="shared" si="23"/>
        <v>693</v>
      </c>
      <c r="CA33" s="210">
        <f t="shared" si="23"/>
        <v>627</v>
      </c>
      <c r="CB33" s="210">
        <f t="shared" si="23"/>
        <v>561</v>
      </c>
      <c r="CC33" s="210">
        <f t="shared" si="23"/>
        <v>495</v>
      </c>
      <c r="CD33" s="210">
        <f t="shared" si="23"/>
        <v>429</v>
      </c>
      <c r="CE33" s="210">
        <f t="shared" si="23"/>
        <v>363</v>
      </c>
      <c r="CF33" s="210">
        <f t="shared" si="23"/>
        <v>297</v>
      </c>
      <c r="CG33" s="210">
        <f t="shared" si="23"/>
        <v>231</v>
      </c>
      <c r="CH33" s="210">
        <f t="shared" si="24"/>
        <v>165</v>
      </c>
      <c r="CI33" s="210">
        <f t="shared" si="24"/>
        <v>99</v>
      </c>
      <c r="CJ33" s="210">
        <f t="shared" si="24"/>
        <v>33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21333.333333333328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711.11111111111097</v>
      </c>
      <c r="CL34" s="210">
        <f t="shared" si="24"/>
        <v>2133.333333333333</v>
      </c>
      <c r="CM34" s="210">
        <f t="shared" si="24"/>
        <v>3555.5555555555547</v>
      </c>
      <c r="CN34" s="210">
        <f t="shared" si="24"/>
        <v>4977.7777777777774</v>
      </c>
      <c r="CO34" s="210">
        <f t="shared" si="24"/>
        <v>6399.9999999999982</v>
      </c>
      <c r="CP34" s="210">
        <f t="shared" si="24"/>
        <v>7822.2222222222208</v>
      </c>
      <c r="CQ34" s="210">
        <f t="shared" si="24"/>
        <v>9244.4444444444416</v>
      </c>
      <c r="CR34" s="210">
        <f t="shared" si="25"/>
        <v>10666.666666666664</v>
      </c>
      <c r="CS34" s="210">
        <f t="shared" si="25"/>
        <v>12088.888888888885</v>
      </c>
      <c r="CT34" s="210">
        <f t="shared" si="25"/>
        <v>13511.111111111108</v>
      </c>
      <c r="CU34" s="210">
        <f t="shared" si="25"/>
        <v>14933.33333333333</v>
      </c>
      <c r="CV34" s="210">
        <f t="shared" si="25"/>
        <v>16355.555555555553</v>
      </c>
      <c r="CW34" s="210">
        <f t="shared" si="25"/>
        <v>17777.777777777774</v>
      </c>
      <c r="CX34" s="210">
        <f t="shared" si="25"/>
        <v>19199.999999999996</v>
      </c>
      <c r="CY34" s="210">
        <f t="shared" si="25"/>
        <v>20622.222222222215</v>
      </c>
      <c r="CZ34" s="210">
        <f t="shared" si="25"/>
        <v>21333.333333333328</v>
      </c>
      <c r="DA34" s="210">
        <f t="shared" si="25"/>
        <v>21333.333333333328</v>
      </c>
    </row>
    <row r="35" spans="1:105">
      <c r="A35" s="201" t="str">
        <f>Income!A83</f>
        <v>Food transfer - official</v>
      </c>
      <c r="B35" s="203">
        <f>Income!B83</f>
        <v>1409.2071688061417</v>
      </c>
      <c r="C35" s="203">
        <f>Income!C83</f>
        <v>1541.3203408817171</v>
      </c>
      <c r="D35" s="203">
        <f>Income!D83</f>
        <v>1056.9053766046061</v>
      </c>
      <c r="E35" s="203">
        <f>Income!E83</f>
        <v>822.03751513691589</v>
      </c>
      <c r="F35" s="210">
        <f t="shared" si="16"/>
        <v>1409.2071688061417</v>
      </c>
      <c r="G35" s="210">
        <f t="shared" si="16"/>
        <v>1409.2071688061417</v>
      </c>
      <c r="H35" s="210">
        <f t="shared" si="16"/>
        <v>1409.2071688061417</v>
      </c>
      <c r="I35" s="210">
        <f t="shared" si="16"/>
        <v>1409.2071688061417</v>
      </c>
      <c r="J35" s="210">
        <f t="shared" si="16"/>
        <v>1409.2071688061417</v>
      </c>
      <c r="K35" s="210">
        <f t="shared" si="16"/>
        <v>1409.2071688061417</v>
      </c>
      <c r="L35" s="210">
        <f t="shared" si="16"/>
        <v>1409.2071688061417</v>
      </c>
      <c r="M35" s="210">
        <f t="shared" si="16"/>
        <v>1409.2071688061417</v>
      </c>
      <c r="N35" s="210">
        <f t="shared" si="16"/>
        <v>1411.0944998357927</v>
      </c>
      <c r="O35" s="210">
        <f t="shared" si="16"/>
        <v>1414.869161895095</v>
      </c>
      <c r="P35" s="210">
        <f t="shared" si="17"/>
        <v>1418.643823954397</v>
      </c>
      <c r="Q35" s="210">
        <f t="shared" si="17"/>
        <v>1422.4184860136993</v>
      </c>
      <c r="R35" s="210">
        <f t="shared" si="17"/>
        <v>1426.1931480730013</v>
      </c>
      <c r="S35" s="210">
        <f t="shared" si="17"/>
        <v>1429.9678101323036</v>
      </c>
      <c r="T35" s="210">
        <f t="shared" si="17"/>
        <v>1433.7424721916057</v>
      </c>
      <c r="U35" s="210">
        <f t="shared" si="17"/>
        <v>1437.5171342509079</v>
      </c>
      <c r="V35" s="210">
        <f t="shared" si="17"/>
        <v>1441.29179631021</v>
      </c>
      <c r="W35" s="210">
        <f t="shared" si="17"/>
        <v>1445.0664583695122</v>
      </c>
      <c r="X35" s="210">
        <f t="shared" si="17"/>
        <v>1448.8411204288143</v>
      </c>
      <c r="Y35" s="210">
        <f t="shared" si="17"/>
        <v>1452.6157824881166</v>
      </c>
      <c r="Z35" s="210">
        <f t="shared" si="18"/>
        <v>1456.3904445474186</v>
      </c>
      <c r="AA35" s="210">
        <f t="shared" si="18"/>
        <v>1460.1651066067209</v>
      </c>
      <c r="AB35" s="210">
        <f t="shared" si="18"/>
        <v>1463.9397686660229</v>
      </c>
      <c r="AC35" s="210">
        <f t="shared" si="18"/>
        <v>1467.7144307253252</v>
      </c>
      <c r="AD35" s="210">
        <f t="shared" si="18"/>
        <v>1471.4890927846272</v>
      </c>
      <c r="AE35" s="210">
        <f t="shared" si="18"/>
        <v>1475.2637548439293</v>
      </c>
      <c r="AF35" s="210">
        <f t="shared" si="18"/>
        <v>1479.0384169032316</v>
      </c>
      <c r="AG35" s="210">
        <f t="shared" si="18"/>
        <v>1482.8130789625336</v>
      </c>
      <c r="AH35" s="210">
        <f t="shared" si="18"/>
        <v>1486.5877410218359</v>
      </c>
      <c r="AI35" s="210">
        <f t="shared" si="18"/>
        <v>1490.3624030811379</v>
      </c>
      <c r="AJ35" s="210">
        <f t="shared" si="19"/>
        <v>1494.1370651404402</v>
      </c>
      <c r="AK35" s="210">
        <f t="shared" si="19"/>
        <v>1497.9117271997422</v>
      </c>
      <c r="AL35" s="210">
        <f t="shared" si="19"/>
        <v>1501.6863892590445</v>
      </c>
      <c r="AM35" s="210">
        <f t="shared" si="19"/>
        <v>1505.4610513183466</v>
      </c>
      <c r="AN35" s="210">
        <f t="shared" si="19"/>
        <v>1509.2357133776488</v>
      </c>
      <c r="AO35" s="210">
        <f t="shared" si="19"/>
        <v>1513.0103754369509</v>
      </c>
      <c r="AP35" s="210">
        <f t="shared" si="19"/>
        <v>1516.7850374962532</v>
      </c>
      <c r="AQ35" s="210">
        <f t="shared" si="19"/>
        <v>1520.5596995555552</v>
      </c>
      <c r="AR35" s="210">
        <f t="shared" si="19"/>
        <v>1524.3343616148575</v>
      </c>
      <c r="AS35" s="210">
        <f t="shared" si="19"/>
        <v>1528.1090236741595</v>
      </c>
      <c r="AT35" s="210">
        <f t="shared" si="20"/>
        <v>1531.8836857334618</v>
      </c>
      <c r="AU35" s="210">
        <f t="shared" si="20"/>
        <v>1535.6583477927638</v>
      </c>
      <c r="AV35" s="210">
        <f t="shared" si="20"/>
        <v>1539.4330098520661</v>
      </c>
      <c r="AW35" s="210">
        <f t="shared" si="20"/>
        <v>1535.2651538282532</v>
      </c>
      <c r="AX35" s="210">
        <f t="shared" si="20"/>
        <v>1523.1547797213254</v>
      </c>
      <c r="AY35" s="210">
        <f t="shared" si="20"/>
        <v>1511.0444056143976</v>
      </c>
      <c r="AZ35" s="210">
        <f t="shared" si="20"/>
        <v>1498.9340315074699</v>
      </c>
      <c r="BA35" s="210">
        <f t="shared" si="20"/>
        <v>1486.8236574005421</v>
      </c>
      <c r="BB35" s="210">
        <f t="shared" si="20"/>
        <v>1474.7132832936143</v>
      </c>
      <c r="BC35" s="210">
        <f t="shared" si="20"/>
        <v>1462.6029091866867</v>
      </c>
      <c r="BD35" s="210">
        <f t="shared" si="21"/>
        <v>1450.4925350797589</v>
      </c>
      <c r="BE35" s="210">
        <f t="shared" si="21"/>
        <v>1438.3821609728311</v>
      </c>
      <c r="BF35" s="210">
        <f t="shared" si="21"/>
        <v>1426.2717868659033</v>
      </c>
      <c r="BG35" s="210">
        <f t="shared" si="21"/>
        <v>1414.1614127589755</v>
      </c>
      <c r="BH35" s="210">
        <f t="shared" si="21"/>
        <v>1402.0510386520477</v>
      </c>
      <c r="BI35" s="210">
        <f t="shared" si="21"/>
        <v>1389.9406645451199</v>
      </c>
      <c r="BJ35" s="210">
        <f t="shared" si="21"/>
        <v>1377.8302904381922</v>
      </c>
      <c r="BK35" s="210">
        <f t="shared" si="21"/>
        <v>1365.7199163312644</v>
      </c>
      <c r="BL35" s="210">
        <f t="shared" si="21"/>
        <v>1353.6095422243366</v>
      </c>
      <c r="BM35" s="210">
        <f t="shared" si="21"/>
        <v>1341.4991681174088</v>
      </c>
      <c r="BN35" s="210">
        <f t="shared" si="22"/>
        <v>1329.388794010481</v>
      </c>
      <c r="BO35" s="210">
        <f t="shared" si="22"/>
        <v>1317.2784199035532</v>
      </c>
      <c r="BP35" s="210">
        <f t="shared" si="22"/>
        <v>1305.1680457966254</v>
      </c>
      <c r="BQ35" s="210">
        <f t="shared" si="22"/>
        <v>1293.0576716896978</v>
      </c>
      <c r="BR35" s="210">
        <f t="shared" si="22"/>
        <v>1280.9472975827698</v>
      </c>
      <c r="BS35" s="210">
        <f t="shared" si="22"/>
        <v>1268.836923475842</v>
      </c>
      <c r="BT35" s="210">
        <f t="shared" si="22"/>
        <v>1256.7265493689144</v>
      </c>
      <c r="BU35" s="210">
        <f t="shared" si="22"/>
        <v>1244.6161752619867</v>
      </c>
      <c r="BV35" s="210">
        <f t="shared" si="22"/>
        <v>1232.5058011550589</v>
      </c>
      <c r="BW35" s="210">
        <f t="shared" si="22"/>
        <v>1220.3954270481311</v>
      </c>
      <c r="BX35" s="210">
        <f t="shared" si="23"/>
        <v>1208.2850529412033</v>
      </c>
      <c r="BY35" s="210">
        <f t="shared" si="23"/>
        <v>1196.1746788342755</v>
      </c>
      <c r="BZ35" s="210">
        <f t="shared" si="23"/>
        <v>1184.0643047273477</v>
      </c>
      <c r="CA35" s="210">
        <f t="shared" si="23"/>
        <v>1171.9539306204199</v>
      </c>
      <c r="CB35" s="210">
        <f t="shared" si="23"/>
        <v>1159.8435565134923</v>
      </c>
      <c r="CC35" s="210">
        <f t="shared" si="23"/>
        <v>1147.7331824065645</v>
      </c>
      <c r="CD35" s="210">
        <f t="shared" si="23"/>
        <v>1135.6228082996367</v>
      </c>
      <c r="CE35" s="210">
        <f t="shared" si="23"/>
        <v>1123.512434192709</v>
      </c>
      <c r="CF35" s="210">
        <f t="shared" si="23"/>
        <v>1111.4020600857812</v>
      </c>
      <c r="CG35" s="210">
        <f t="shared" si="23"/>
        <v>1099.2916859788534</v>
      </c>
      <c r="CH35" s="210">
        <f t="shared" si="24"/>
        <v>1087.1813118719256</v>
      </c>
      <c r="CI35" s="210">
        <f t="shared" si="24"/>
        <v>1075.0709377649978</v>
      </c>
      <c r="CJ35" s="210">
        <f t="shared" si="24"/>
        <v>1062.96056365807</v>
      </c>
      <c r="CK35" s="210">
        <f t="shared" si="24"/>
        <v>1049.0764478890164</v>
      </c>
      <c r="CL35" s="210">
        <f t="shared" si="24"/>
        <v>1033.4185904578371</v>
      </c>
      <c r="CM35" s="210">
        <f t="shared" si="24"/>
        <v>1017.7607330266577</v>
      </c>
      <c r="CN35" s="210">
        <f t="shared" si="24"/>
        <v>1002.1028755954784</v>
      </c>
      <c r="CO35" s="210">
        <f t="shared" si="24"/>
        <v>986.44501816429897</v>
      </c>
      <c r="CP35" s="210">
        <f t="shared" si="24"/>
        <v>970.78716073311966</v>
      </c>
      <c r="CQ35" s="210">
        <f t="shared" si="24"/>
        <v>955.12930330194035</v>
      </c>
      <c r="CR35" s="210">
        <f t="shared" si="25"/>
        <v>939.47144587076104</v>
      </c>
      <c r="CS35" s="210">
        <f t="shared" si="25"/>
        <v>923.81358843958162</v>
      </c>
      <c r="CT35" s="210">
        <f t="shared" si="25"/>
        <v>908.15573100840231</v>
      </c>
      <c r="CU35" s="210">
        <f t="shared" si="25"/>
        <v>892.49787357722289</v>
      </c>
      <c r="CV35" s="210">
        <f t="shared" si="25"/>
        <v>876.84001614604358</v>
      </c>
      <c r="CW35" s="210">
        <f t="shared" si="25"/>
        <v>861.18215871486427</v>
      </c>
      <c r="CX35" s="210">
        <f t="shared" si="25"/>
        <v>845.52430128368496</v>
      </c>
      <c r="CY35" s="210">
        <f t="shared" si="25"/>
        <v>829.86644385250554</v>
      </c>
      <c r="CZ35" s="210">
        <f t="shared" si="25"/>
        <v>822.03751513691589</v>
      </c>
      <c r="DA35" s="210">
        <f t="shared" si="25"/>
        <v>822.03751513691589</v>
      </c>
    </row>
    <row r="36" spans="1:105">
      <c r="A36" s="201" t="str">
        <f>Income!A85</f>
        <v>Cash transfer - official</v>
      </c>
      <c r="B36" s="203">
        <f>Income!B85</f>
        <v>13920</v>
      </c>
      <c r="C36" s="203">
        <f>Income!C85</f>
        <v>24840</v>
      </c>
      <c r="D36" s="203">
        <f>Income!D85</f>
        <v>8502.8571428571431</v>
      </c>
      <c r="E36" s="203">
        <f>Income!E85</f>
        <v>6613.333333333333</v>
      </c>
      <c r="F36" s="210">
        <f t="shared" si="16"/>
        <v>13920</v>
      </c>
      <c r="G36" s="210">
        <f t="shared" si="16"/>
        <v>13920</v>
      </c>
      <c r="H36" s="210">
        <f t="shared" si="16"/>
        <v>13920</v>
      </c>
      <c r="I36" s="210">
        <f t="shared" si="16"/>
        <v>13920</v>
      </c>
      <c r="J36" s="210">
        <f t="shared" si="16"/>
        <v>13920</v>
      </c>
      <c r="K36" s="210">
        <f t="shared" si="16"/>
        <v>13920</v>
      </c>
      <c r="L36" s="210">
        <f t="shared" si="16"/>
        <v>13920</v>
      </c>
      <c r="M36" s="210">
        <f t="shared" si="16"/>
        <v>13920</v>
      </c>
      <c r="N36" s="210">
        <f t="shared" si="16"/>
        <v>14076</v>
      </c>
      <c r="O36" s="210">
        <f t="shared" si="16"/>
        <v>14388</v>
      </c>
      <c r="P36" s="210">
        <f t="shared" si="16"/>
        <v>14700</v>
      </c>
      <c r="Q36" s="210">
        <f t="shared" si="16"/>
        <v>15012</v>
      </c>
      <c r="R36" s="210">
        <f t="shared" si="16"/>
        <v>15324</v>
      </c>
      <c r="S36" s="210">
        <f t="shared" si="16"/>
        <v>15636</v>
      </c>
      <c r="T36" s="210">
        <f t="shared" si="16"/>
        <v>15948</v>
      </c>
      <c r="U36" s="210">
        <f t="shared" si="16"/>
        <v>16260</v>
      </c>
      <c r="V36" s="210">
        <f t="shared" si="17"/>
        <v>16572</v>
      </c>
      <c r="W36" s="210">
        <f t="shared" si="17"/>
        <v>16884</v>
      </c>
      <c r="X36" s="210">
        <f t="shared" si="17"/>
        <v>17196</v>
      </c>
      <c r="Y36" s="210">
        <f t="shared" si="17"/>
        <v>17508</v>
      </c>
      <c r="Z36" s="210">
        <f t="shared" si="17"/>
        <v>17820</v>
      </c>
      <c r="AA36" s="210">
        <f t="shared" si="17"/>
        <v>18132</v>
      </c>
      <c r="AB36" s="210">
        <f t="shared" si="17"/>
        <v>18444</v>
      </c>
      <c r="AC36" s="210">
        <f t="shared" si="17"/>
        <v>18756</v>
      </c>
      <c r="AD36" s="210">
        <f t="shared" si="17"/>
        <v>19068</v>
      </c>
      <c r="AE36" s="210">
        <f t="shared" si="17"/>
        <v>19380</v>
      </c>
      <c r="AF36" s="210">
        <f t="shared" si="18"/>
        <v>19692</v>
      </c>
      <c r="AG36" s="210">
        <f t="shared" si="18"/>
        <v>20004</v>
      </c>
      <c r="AH36" s="210">
        <f t="shared" si="18"/>
        <v>20316</v>
      </c>
      <c r="AI36" s="210">
        <f t="shared" si="18"/>
        <v>20628</v>
      </c>
      <c r="AJ36" s="210">
        <f t="shared" si="18"/>
        <v>20940</v>
      </c>
      <c r="AK36" s="210">
        <f t="shared" si="18"/>
        <v>21252</v>
      </c>
      <c r="AL36" s="210">
        <f t="shared" si="18"/>
        <v>21564</v>
      </c>
      <c r="AM36" s="210">
        <f t="shared" si="18"/>
        <v>21876</v>
      </c>
      <c r="AN36" s="210">
        <f t="shared" si="18"/>
        <v>22188</v>
      </c>
      <c r="AO36" s="210">
        <f t="shared" si="18"/>
        <v>22500</v>
      </c>
      <c r="AP36" s="210">
        <f t="shared" si="19"/>
        <v>22812</v>
      </c>
      <c r="AQ36" s="210">
        <f t="shared" si="19"/>
        <v>23124</v>
      </c>
      <c r="AR36" s="210">
        <f t="shared" si="19"/>
        <v>23436</v>
      </c>
      <c r="AS36" s="210">
        <f t="shared" si="19"/>
        <v>23748</v>
      </c>
      <c r="AT36" s="210">
        <f t="shared" si="19"/>
        <v>24060</v>
      </c>
      <c r="AU36" s="210">
        <f t="shared" si="19"/>
        <v>24372</v>
      </c>
      <c r="AV36" s="210">
        <f t="shared" si="19"/>
        <v>24684</v>
      </c>
      <c r="AW36" s="210">
        <f t="shared" si="19"/>
        <v>24635.785714285714</v>
      </c>
      <c r="AX36" s="210">
        <f t="shared" si="19"/>
        <v>24227.357142857141</v>
      </c>
      <c r="AY36" s="210">
        <f t="shared" si="19"/>
        <v>23818.928571428572</v>
      </c>
      <c r="AZ36" s="210">
        <f t="shared" si="20"/>
        <v>23410.5</v>
      </c>
      <c r="BA36" s="210">
        <f t="shared" si="20"/>
        <v>23002.071428571428</v>
      </c>
      <c r="BB36" s="210">
        <f t="shared" si="20"/>
        <v>22593.642857142859</v>
      </c>
      <c r="BC36" s="210">
        <f t="shared" si="20"/>
        <v>22185.214285714286</v>
      </c>
      <c r="BD36" s="210">
        <f t="shared" si="20"/>
        <v>21776.785714285714</v>
      </c>
      <c r="BE36" s="210">
        <f t="shared" si="20"/>
        <v>21368.357142857141</v>
      </c>
      <c r="BF36" s="210">
        <f t="shared" si="20"/>
        <v>20959.928571428572</v>
      </c>
      <c r="BG36" s="210">
        <f t="shared" si="20"/>
        <v>20551.5</v>
      </c>
      <c r="BH36" s="210">
        <f t="shared" si="20"/>
        <v>20143.071428571428</v>
      </c>
      <c r="BI36" s="210">
        <f t="shared" si="20"/>
        <v>19734.642857142855</v>
      </c>
      <c r="BJ36" s="210">
        <f t="shared" si="21"/>
        <v>19326.214285714286</v>
      </c>
      <c r="BK36" s="210">
        <f t="shared" si="21"/>
        <v>18917.785714285714</v>
      </c>
      <c r="BL36" s="210">
        <f t="shared" si="21"/>
        <v>18509.357142857145</v>
      </c>
      <c r="BM36" s="210">
        <f t="shared" si="21"/>
        <v>18100.928571428572</v>
      </c>
      <c r="BN36" s="210">
        <f t="shared" si="21"/>
        <v>17692.5</v>
      </c>
      <c r="BO36" s="210">
        <f t="shared" si="21"/>
        <v>17284.071428571428</v>
      </c>
      <c r="BP36" s="210">
        <f t="shared" si="21"/>
        <v>16875.642857142859</v>
      </c>
      <c r="BQ36" s="210">
        <f t="shared" si="21"/>
        <v>16467.214285714286</v>
      </c>
      <c r="BR36" s="210">
        <f t="shared" si="21"/>
        <v>16058.785714285714</v>
      </c>
      <c r="BS36" s="210">
        <f t="shared" si="21"/>
        <v>15650.357142857143</v>
      </c>
      <c r="BT36" s="210">
        <f t="shared" si="22"/>
        <v>15241.928571428571</v>
      </c>
      <c r="BU36" s="210">
        <f t="shared" si="22"/>
        <v>14833.5</v>
      </c>
      <c r="BV36" s="210">
        <f t="shared" si="22"/>
        <v>14425.071428571429</v>
      </c>
      <c r="BW36" s="210">
        <f t="shared" si="22"/>
        <v>14016.642857142859</v>
      </c>
      <c r="BX36" s="210">
        <f t="shared" si="22"/>
        <v>13608.214285714286</v>
      </c>
      <c r="BY36" s="210">
        <f t="shared" si="22"/>
        <v>13199.785714285714</v>
      </c>
      <c r="BZ36" s="210">
        <f t="shared" si="22"/>
        <v>12791.357142857143</v>
      </c>
      <c r="CA36" s="210">
        <f t="shared" si="22"/>
        <v>12382.928571428571</v>
      </c>
      <c r="CB36" s="210">
        <f t="shared" si="22"/>
        <v>11974.5</v>
      </c>
      <c r="CC36" s="210">
        <f t="shared" si="22"/>
        <v>11566.071428571429</v>
      </c>
      <c r="CD36" s="210">
        <f t="shared" si="23"/>
        <v>11157.642857142859</v>
      </c>
      <c r="CE36" s="210">
        <f t="shared" si="23"/>
        <v>10749.214285714286</v>
      </c>
      <c r="CF36" s="210">
        <f t="shared" si="23"/>
        <v>10340.785714285716</v>
      </c>
      <c r="CG36" s="210">
        <f t="shared" si="23"/>
        <v>9932.3571428571413</v>
      </c>
      <c r="CH36" s="210">
        <f t="shared" si="23"/>
        <v>9523.9285714285706</v>
      </c>
      <c r="CI36" s="210">
        <f t="shared" si="23"/>
        <v>9115.5</v>
      </c>
      <c r="CJ36" s="210">
        <f t="shared" si="23"/>
        <v>8707.0714285714294</v>
      </c>
      <c r="CK36" s="210">
        <f t="shared" si="23"/>
        <v>8439.8730158730159</v>
      </c>
      <c r="CL36" s="210">
        <f t="shared" si="23"/>
        <v>8313.9047619047615</v>
      </c>
      <c r="CM36" s="210">
        <f t="shared" si="23"/>
        <v>8187.936507936508</v>
      </c>
      <c r="CN36" s="210">
        <f t="shared" si="24"/>
        <v>8061.9682539682544</v>
      </c>
      <c r="CO36" s="210">
        <f t="shared" si="24"/>
        <v>7936</v>
      </c>
      <c r="CP36" s="210">
        <f t="shared" si="24"/>
        <v>7810.0317460317456</v>
      </c>
      <c r="CQ36" s="210">
        <f t="shared" si="24"/>
        <v>7684.063492063492</v>
      </c>
      <c r="CR36" s="210">
        <f t="shared" si="24"/>
        <v>7558.0952380952385</v>
      </c>
      <c r="CS36" s="210">
        <f t="shared" si="24"/>
        <v>7432.1269841269841</v>
      </c>
      <c r="CT36" s="210">
        <f t="shared" si="24"/>
        <v>7306.1587301587297</v>
      </c>
      <c r="CU36" s="210">
        <f t="shared" si="24"/>
        <v>7180.1904761904761</v>
      </c>
      <c r="CV36" s="210">
        <f t="shared" si="24"/>
        <v>7054.2222222222217</v>
      </c>
      <c r="CW36" s="210">
        <f t="shared" si="24"/>
        <v>6928.2539682539682</v>
      </c>
      <c r="CX36" s="210">
        <f t="shared" si="25"/>
        <v>6802.2857142857138</v>
      </c>
      <c r="CY36" s="210">
        <f t="shared" si="25"/>
        <v>6676.3174603174602</v>
      </c>
      <c r="CZ36" s="210">
        <f t="shared" si="25"/>
        <v>6613.333333333333</v>
      </c>
      <c r="DA36" s="210">
        <f t="shared" si="25"/>
        <v>6613.333333333333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5999.9999999999991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85.714285714285708</v>
      </c>
      <c r="O37" s="210">
        <f t="shared" si="16"/>
        <v>257.14285714285711</v>
      </c>
      <c r="P37" s="210">
        <f t="shared" si="17"/>
        <v>428.5714285714285</v>
      </c>
      <c r="Q37" s="210">
        <f t="shared" si="17"/>
        <v>599.99999999999989</v>
      </c>
      <c r="R37" s="210">
        <f t="shared" si="17"/>
        <v>771.42857142857133</v>
      </c>
      <c r="S37" s="210">
        <f t="shared" si="17"/>
        <v>942.85714285714266</v>
      </c>
      <c r="T37" s="210">
        <f t="shared" si="17"/>
        <v>1114.285714285714</v>
      </c>
      <c r="U37" s="210">
        <f t="shared" si="17"/>
        <v>1285.7142857142856</v>
      </c>
      <c r="V37" s="210">
        <f t="shared" si="17"/>
        <v>1457.1428571428569</v>
      </c>
      <c r="W37" s="210">
        <f t="shared" si="17"/>
        <v>1628.5714285714284</v>
      </c>
      <c r="X37" s="210">
        <f t="shared" si="17"/>
        <v>1799.9999999999998</v>
      </c>
      <c r="Y37" s="210">
        <f t="shared" si="17"/>
        <v>1971.4285714285711</v>
      </c>
      <c r="Z37" s="210">
        <f t="shared" si="18"/>
        <v>2142.8571428571427</v>
      </c>
      <c r="AA37" s="210">
        <f t="shared" si="18"/>
        <v>2314.2857142857138</v>
      </c>
      <c r="AB37" s="210">
        <f t="shared" si="18"/>
        <v>2485.7142857142853</v>
      </c>
      <c r="AC37" s="210">
        <f t="shared" si="18"/>
        <v>2657.1428571428569</v>
      </c>
      <c r="AD37" s="210">
        <f t="shared" si="18"/>
        <v>2828.571428571428</v>
      </c>
      <c r="AE37" s="210">
        <f t="shared" si="18"/>
        <v>2999.9999999999995</v>
      </c>
      <c r="AF37" s="210">
        <f t="shared" si="18"/>
        <v>3171.4285714285711</v>
      </c>
      <c r="AG37" s="210">
        <f t="shared" si="18"/>
        <v>3342.8571428571427</v>
      </c>
      <c r="AH37" s="210">
        <f t="shared" si="18"/>
        <v>3514.2857142857138</v>
      </c>
      <c r="AI37" s="210">
        <f t="shared" si="18"/>
        <v>3685.7142857142853</v>
      </c>
      <c r="AJ37" s="210">
        <f t="shared" si="19"/>
        <v>3857.1428571428564</v>
      </c>
      <c r="AK37" s="210">
        <f t="shared" si="19"/>
        <v>4028.5714285714275</v>
      </c>
      <c r="AL37" s="210">
        <f t="shared" si="19"/>
        <v>4199.9999999999991</v>
      </c>
      <c r="AM37" s="210">
        <f t="shared" si="19"/>
        <v>4371.4285714285706</v>
      </c>
      <c r="AN37" s="210">
        <f t="shared" si="19"/>
        <v>4542.8571428571422</v>
      </c>
      <c r="AO37" s="210">
        <f t="shared" si="19"/>
        <v>4714.2857142857138</v>
      </c>
      <c r="AP37" s="210">
        <f t="shared" si="19"/>
        <v>4885.7142857142853</v>
      </c>
      <c r="AQ37" s="210">
        <f t="shared" si="19"/>
        <v>5057.142857142856</v>
      </c>
      <c r="AR37" s="210">
        <f t="shared" si="19"/>
        <v>5228.5714285714275</v>
      </c>
      <c r="AS37" s="210">
        <f t="shared" si="19"/>
        <v>5399.9999999999991</v>
      </c>
      <c r="AT37" s="210">
        <f t="shared" si="20"/>
        <v>5571.4285714285706</v>
      </c>
      <c r="AU37" s="210">
        <f t="shared" si="20"/>
        <v>5742.8571428571422</v>
      </c>
      <c r="AV37" s="210">
        <f t="shared" si="20"/>
        <v>5914.2857142857138</v>
      </c>
      <c r="AW37" s="210">
        <f t="shared" si="20"/>
        <v>5924.9999999999991</v>
      </c>
      <c r="AX37" s="210">
        <f t="shared" si="20"/>
        <v>5774.9999999999991</v>
      </c>
      <c r="AY37" s="210">
        <f t="shared" si="20"/>
        <v>5624.9999999999991</v>
      </c>
      <c r="AZ37" s="210">
        <f t="shared" si="20"/>
        <v>5474.9999999999991</v>
      </c>
      <c r="BA37" s="210">
        <f t="shared" si="20"/>
        <v>5324.9999999999991</v>
      </c>
      <c r="BB37" s="210">
        <f t="shared" si="20"/>
        <v>5174.9999999999991</v>
      </c>
      <c r="BC37" s="210">
        <f t="shared" si="20"/>
        <v>5024.9999999999991</v>
      </c>
      <c r="BD37" s="210">
        <f t="shared" si="21"/>
        <v>4874.9999999999991</v>
      </c>
      <c r="BE37" s="210">
        <f t="shared" si="21"/>
        <v>4724.9999999999991</v>
      </c>
      <c r="BF37" s="210">
        <f t="shared" si="21"/>
        <v>4574.9999999999991</v>
      </c>
      <c r="BG37" s="210">
        <f t="shared" si="21"/>
        <v>4424.9999999999991</v>
      </c>
      <c r="BH37" s="210">
        <f t="shared" si="21"/>
        <v>4275</v>
      </c>
      <c r="BI37" s="210">
        <f t="shared" si="21"/>
        <v>4125</v>
      </c>
      <c r="BJ37" s="210">
        <f t="shared" si="21"/>
        <v>3974.9999999999995</v>
      </c>
      <c r="BK37" s="210">
        <f t="shared" si="21"/>
        <v>3824.9999999999995</v>
      </c>
      <c r="BL37" s="210">
        <f t="shared" si="21"/>
        <v>3674.9999999999995</v>
      </c>
      <c r="BM37" s="210">
        <f t="shared" si="21"/>
        <v>3524.9999999999995</v>
      </c>
      <c r="BN37" s="210">
        <f t="shared" si="22"/>
        <v>3374.9999999999995</v>
      </c>
      <c r="BO37" s="210">
        <f t="shared" si="22"/>
        <v>3224.9999999999995</v>
      </c>
      <c r="BP37" s="210">
        <f t="shared" si="22"/>
        <v>3074.9999999999995</v>
      </c>
      <c r="BQ37" s="210">
        <f t="shared" si="22"/>
        <v>2924.9999999999995</v>
      </c>
      <c r="BR37" s="210">
        <f t="shared" si="22"/>
        <v>2774.9999999999995</v>
      </c>
      <c r="BS37" s="210">
        <f t="shared" si="22"/>
        <v>2625</v>
      </c>
      <c r="BT37" s="210">
        <f t="shared" si="22"/>
        <v>2475</v>
      </c>
      <c r="BU37" s="210">
        <f t="shared" si="22"/>
        <v>2325</v>
      </c>
      <c r="BV37" s="210">
        <f t="shared" si="22"/>
        <v>2175</v>
      </c>
      <c r="BW37" s="210">
        <f t="shared" si="22"/>
        <v>2025</v>
      </c>
      <c r="BX37" s="210">
        <f t="shared" si="23"/>
        <v>1875</v>
      </c>
      <c r="BY37" s="210">
        <f t="shared" si="23"/>
        <v>1725</v>
      </c>
      <c r="BZ37" s="210">
        <f t="shared" si="23"/>
        <v>1575</v>
      </c>
      <c r="CA37" s="210">
        <f t="shared" si="23"/>
        <v>1425</v>
      </c>
      <c r="CB37" s="210">
        <f t="shared" si="23"/>
        <v>1275</v>
      </c>
      <c r="CC37" s="210">
        <f t="shared" si="23"/>
        <v>1125</v>
      </c>
      <c r="CD37" s="210">
        <f t="shared" si="23"/>
        <v>975</v>
      </c>
      <c r="CE37" s="210">
        <f t="shared" si="23"/>
        <v>825</v>
      </c>
      <c r="CF37" s="210">
        <f t="shared" si="23"/>
        <v>675</v>
      </c>
      <c r="CG37" s="210">
        <f t="shared" si="23"/>
        <v>525</v>
      </c>
      <c r="CH37" s="210">
        <f t="shared" si="24"/>
        <v>375</v>
      </c>
      <c r="CI37" s="210">
        <f t="shared" si="24"/>
        <v>225</v>
      </c>
      <c r="CJ37" s="210">
        <f t="shared" si="24"/>
        <v>75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43948.888682294302</v>
      </c>
      <c r="C38" s="203">
        <f>Income!C88</f>
        <v>47793.514181149112</v>
      </c>
      <c r="D38" s="203">
        <f>Income!D88</f>
        <v>164744.7907755007</v>
      </c>
      <c r="E38" s="203">
        <f>Income!E88</f>
        <v>213103.69515124511</v>
      </c>
      <c r="F38" s="204">
        <f t="shared" ref="F38:AK38" si="26">SUM(F25:F37)</f>
        <v>43948.888682294302</v>
      </c>
      <c r="G38" s="204">
        <f t="shared" si="26"/>
        <v>43948.888682294302</v>
      </c>
      <c r="H38" s="204">
        <f t="shared" si="26"/>
        <v>43948.888682294302</v>
      </c>
      <c r="I38" s="204">
        <f t="shared" si="26"/>
        <v>43948.888682294302</v>
      </c>
      <c r="J38" s="204">
        <f t="shared" si="26"/>
        <v>43948.888682294302</v>
      </c>
      <c r="K38" s="204">
        <f t="shared" si="26"/>
        <v>43948.888682294302</v>
      </c>
      <c r="L38" s="204">
        <f t="shared" si="26"/>
        <v>43948.888682294302</v>
      </c>
      <c r="M38" s="204">
        <f t="shared" si="26"/>
        <v>43948.888682294302</v>
      </c>
      <c r="N38" s="204">
        <f t="shared" si="26"/>
        <v>44003.811903706512</v>
      </c>
      <c r="O38" s="204">
        <f t="shared" si="26"/>
        <v>44113.658346530938</v>
      </c>
      <c r="P38" s="204">
        <f t="shared" si="26"/>
        <v>44223.504789355364</v>
      </c>
      <c r="Q38" s="204">
        <f t="shared" si="26"/>
        <v>44333.35123217979</v>
      </c>
      <c r="R38" s="204">
        <f t="shared" si="26"/>
        <v>44443.197675004209</v>
      </c>
      <c r="S38" s="204">
        <f t="shared" si="26"/>
        <v>44553.044117828642</v>
      </c>
      <c r="T38" s="204">
        <f t="shared" si="26"/>
        <v>44662.890560653061</v>
      </c>
      <c r="U38" s="204">
        <f t="shared" si="26"/>
        <v>44772.737003477472</v>
      </c>
      <c r="V38" s="204">
        <f t="shared" si="26"/>
        <v>44882.583446301898</v>
      </c>
      <c r="W38" s="204">
        <f t="shared" si="26"/>
        <v>44992.429889126324</v>
      </c>
      <c r="X38" s="204">
        <f t="shared" si="26"/>
        <v>45102.27633195075</v>
      </c>
      <c r="Y38" s="204">
        <f t="shared" si="26"/>
        <v>45212.122774775169</v>
      </c>
      <c r="Z38" s="204">
        <f t="shared" si="26"/>
        <v>45321.969217599602</v>
      </c>
      <c r="AA38" s="204">
        <f t="shared" si="26"/>
        <v>45431.815660424021</v>
      </c>
      <c r="AB38" s="204">
        <f t="shared" si="26"/>
        <v>45541.66210324844</v>
      </c>
      <c r="AC38" s="204">
        <f t="shared" si="26"/>
        <v>45651.508546072859</v>
      </c>
      <c r="AD38" s="204">
        <f t="shared" si="26"/>
        <v>45761.354988897285</v>
      </c>
      <c r="AE38" s="204">
        <f t="shared" si="26"/>
        <v>45871.201431721711</v>
      </c>
      <c r="AF38" s="204">
        <f t="shared" si="26"/>
        <v>45981.047874546137</v>
      </c>
      <c r="AG38" s="204">
        <f t="shared" si="26"/>
        <v>46090.894317370556</v>
      </c>
      <c r="AH38" s="204">
        <f t="shared" si="26"/>
        <v>46200.740760194967</v>
      </c>
      <c r="AI38" s="204">
        <f t="shared" si="26"/>
        <v>46310.587203019393</v>
      </c>
      <c r="AJ38" s="204">
        <f t="shared" si="26"/>
        <v>46420.433645843819</v>
      </c>
      <c r="AK38" s="204">
        <f t="shared" si="26"/>
        <v>46530.280088668245</v>
      </c>
      <c r="AL38" s="204">
        <f t="shared" ref="AL38:BQ38" si="27">SUM(AL25:AL37)</f>
        <v>46640.126531492671</v>
      </c>
      <c r="AM38" s="204">
        <f t="shared" si="27"/>
        <v>46749.972974317097</v>
      </c>
      <c r="AN38" s="204">
        <f t="shared" si="27"/>
        <v>46859.819417141523</v>
      </c>
      <c r="AO38" s="204">
        <f t="shared" si="27"/>
        <v>46969.665859965942</v>
      </c>
      <c r="AP38" s="204">
        <f t="shared" si="27"/>
        <v>47079.512302790361</v>
      </c>
      <c r="AQ38" s="204">
        <f t="shared" si="27"/>
        <v>47189.358745614787</v>
      </c>
      <c r="AR38" s="204">
        <f t="shared" si="27"/>
        <v>47299.205188439206</v>
      </c>
      <c r="AS38" s="204">
        <f t="shared" si="27"/>
        <v>47409.051631263632</v>
      </c>
      <c r="AT38" s="204">
        <f t="shared" si="27"/>
        <v>47518.898074088058</v>
      </c>
      <c r="AU38" s="204">
        <f t="shared" si="27"/>
        <v>47628.744516912484</v>
      </c>
      <c r="AV38" s="204">
        <f t="shared" si="27"/>
        <v>47738.590959736903</v>
      </c>
      <c r="AW38" s="204">
        <f t="shared" si="27"/>
        <v>49255.405138578499</v>
      </c>
      <c r="AX38" s="204">
        <f t="shared" si="27"/>
        <v>52179.187053437294</v>
      </c>
      <c r="AY38" s="204">
        <f t="shared" si="27"/>
        <v>55102.968968296089</v>
      </c>
      <c r="AZ38" s="204">
        <f t="shared" si="27"/>
        <v>58026.750883154877</v>
      </c>
      <c r="BA38" s="204">
        <f t="shared" si="27"/>
        <v>60950.532798013664</v>
      </c>
      <c r="BB38" s="204">
        <f t="shared" si="27"/>
        <v>63874.314712872452</v>
      </c>
      <c r="BC38" s="204">
        <f t="shared" si="27"/>
        <v>66798.096627731255</v>
      </c>
      <c r="BD38" s="204">
        <f t="shared" si="27"/>
        <v>69721.878542590028</v>
      </c>
      <c r="BE38" s="204">
        <f t="shared" si="27"/>
        <v>72645.66045744883</v>
      </c>
      <c r="BF38" s="204">
        <f t="shared" si="27"/>
        <v>75569.442372307618</v>
      </c>
      <c r="BG38" s="204">
        <f t="shared" si="27"/>
        <v>78493.224287166406</v>
      </c>
      <c r="BH38" s="204">
        <f t="shared" si="27"/>
        <v>81417.006202025193</v>
      </c>
      <c r="BI38" s="204">
        <f t="shared" si="27"/>
        <v>84340.788116883981</v>
      </c>
      <c r="BJ38" s="204">
        <f t="shared" si="27"/>
        <v>87264.570031742769</v>
      </c>
      <c r="BK38" s="204">
        <f t="shared" si="27"/>
        <v>90188.351946601557</v>
      </c>
      <c r="BL38" s="204">
        <f t="shared" si="27"/>
        <v>93112.133861460359</v>
      </c>
      <c r="BM38" s="204">
        <f t="shared" si="27"/>
        <v>96035.915776319162</v>
      </c>
      <c r="BN38" s="204">
        <f t="shared" si="27"/>
        <v>98959.697691177935</v>
      </c>
      <c r="BO38" s="204">
        <f t="shared" si="27"/>
        <v>101883.47960603674</v>
      </c>
      <c r="BP38" s="204">
        <f t="shared" si="27"/>
        <v>104807.26152089551</v>
      </c>
      <c r="BQ38" s="204">
        <f t="shared" si="27"/>
        <v>107731.04343575433</v>
      </c>
      <c r="BR38" s="204">
        <f t="shared" ref="BR38:CW38" si="28">SUM(BR25:BR37)</f>
        <v>110654.82535061309</v>
      </c>
      <c r="BS38" s="204">
        <f t="shared" si="28"/>
        <v>113578.60726547187</v>
      </c>
      <c r="BT38" s="204">
        <f t="shared" si="28"/>
        <v>116502.38918033068</v>
      </c>
      <c r="BU38" s="204">
        <f t="shared" si="28"/>
        <v>119426.17109518946</v>
      </c>
      <c r="BV38" s="204">
        <f t="shared" si="28"/>
        <v>122349.95301004827</v>
      </c>
      <c r="BW38" s="204">
        <f t="shared" si="28"/>
        <v>125273.73492490705</v>
      </c>
      <c r="BX38" s="204">
        <f t="shared" si="28"/>
        <v>128197.51683976586</v>
      </c>
      <c r="BY38" s="204">
        <f t="shared" si="28"/>
        <v>131121.29875462461</v>
      </c>
      <c r="BZ38" s="204">
        <f t="shared" si="28"/>
        <v>134045.08066948343</v>
      </c>
      <c r="CA38" s="204">
        <f t="shared" si="28"/>
        <v>136968.86258434222</v>
      </c>
      <c r="CB38" s="204">
        <f t="shared" si="28"/>
        <v>139892.64449920101</v>
      </c>
      <c r="CC38" s="204">
        <f t="shared" si="28"/>
        <v>142816.42641405977</v>
      </c>
      <c r="CD38" s="204">
        <f t="shared" si="28"/>
        <v>145740.20832891858</v>
      </c>
      <c r="CE38" s="204">
        <f t="shared" si="28"/>
        <v>148663.99024377737</v>
      </c>
      <c r="CF38" s="204">
        <f t="shared" si="28"/>
        <v>151587.77215863616</v>
      </c>
      <c r="CG38" s="204">
        <f t="shared" si="28"/>
        <v>154511.55407349492</v>
      </c>
      <c r="CH38" s="204">
        <f t="shared" si="28"/>
        <v>157435.33598835371</v>
      </c>
      <c r="CI38" s="204">
        <f t="shared" si="28"/>
        <v>160359.11790321255</v>
      </c>
      <c r="CJ38" s="204">
        <f t="shared" si="28"/>
        <v>163282.89981807131</v>
      </c>
      <c r="CK38" s="204">
        <f t="shared" si="28"/>
        <v>166356.7542546922</v>
      </c>
      <c r="CL38" s="204">
        <f t="shared" si="28"/>
        <v>169580.68121307518</v>
      </c>
      <c r="CM38" s="204">
        <f t="shared" si="28"/>
        <v>172804.60817145812</v>
      </c>
      <c r="CN38" s="204">
        <f t="shared" si="28"/>
        <v>176028.53512984107</v>
      </c>
      <c r="CO38" s="204">
        <f t="shared" si="28"/>
        <v>179252.46208822401</v>
      </c>
      <c r="CP38" s="204">
        <f t="shared" si="28"/>
        <v>182476.38904660702</v>
      </c>
      <c r="CQ38" s="204">
        <f t="shared" si="28"/>
        <v>185700.31600498993</v>
      </c>
      <c r="CR38" s="204">
        <f t="shared" si="28"/>
        <v>188924.2429633729</v>
      </c>
      <c r="CS38" s="204">
        <f t="shared" si="28"/>
        <v>192148.16992175588</v>
      </c>
      <c r="CT38" s="204">
        <f t="shared" si="28"/>
        <v>195372.09688013879</v>
      </c>
      <c r="CU38" s="204">
        <f t="shared" si="28"/>
        <v>198596.02383852183</v>
      </c>
      <c r="CV38" s="204">
        <f t="shared" si="28"/>
        <v>201819.95079690477</v>
      </c>
      <c r="CW38" s="204">
        <f t="shared" si="28"/>
        <v>205043.87775528771</v>
      </c>
      <c r="CX38" s="204">
        <f>SUM(CX25:CX37)</f>
        <v>208267.80471367066</v>
      </c>
      <c r="CY38" s="204">
        <f>SUM(CY25:CY37)</f>
        <v>211491.73167205363</v>
      </c>
      <c r="CZ38" s="204">
        <f>SUM(CZ25:CZ37)</f>
        <v>213103.69515124511</v>
      </c>
      <c r="DA38" s="204">
        <f>SUM(DA25:DA37)</f>
        <v>213103.69515124511</v>
      </c>
    </row>
    <row r="39" spans="1:105">
      <c r="A39" s="201" t="str">
        <f>Income!A89</f>
        <v>Food Poverty line</v>
      </c>
      <c r="B39" s="203">
        <f>Income!B89</f>
        <v>19590.2512972318</v>
      </c>
      <c r="C39" s="203">
        <f>Income!C89</f>
        <v>19590.2512972318</v>
      </c>
      <c r="D39" s="203">
        <f>Income!D89</f>
        <v>19590.2512972318</v>
      </c>
      <c r="E39" s="203">
        <f>Income!E89</f>
        <v>19590.2512972318</v>
      </c>
      <c r="F39" s="204">
        <f t="shared" ref="F39:U39" si="29">IF(F$2&lt;=($B$2+$C$2+$D$2),IF(F$2&lt;=($B$2+$C$2),IF(F$2&lt;=$B$2,$B39,$C39),$D39),$E39)</f>
        <v>19590.2512972318</v>
      </c>
      <c r="G39" s="204">
        <f t="shared" si="29"/>
        <v>19590.2512972318</v>
      </c>
      <c r="H39" s="204">
        <f t="shared" si="29"/>
        <v>19590.2512972318</v>
      </c>
      <c r="I39" s="204">
        <f t="shared" si="29"/>
        <v>19590.2512972318</v>
      </c>
      <c r="J39" s="204">
        <f t="shared" si="29"/>
        <v>19590.2512972318</v>
      </c>
      <c r="K39" s="204">
        <f t="shared" si="29"/>
        <v>19590.2512972318</v>
      </c>
      <c r="L39" s="204">
        <f t="shared" si="29"/>
        <v>19590.2512972318</v>
      </c>
      <c r="M39" s="204">
        <f t="shared" si="29"/>
        <v>19590.2512972318</v>
      </c>
      <c r="N39" s="204">
        <f t="shared" si="29"/>
        <v>19590.2512972318</v>
      </c>
      <c r="O39" s="204">
        <f t="shared" si="29"/>
        <v>19590.2512972318</v>
      </c>
      <c r="P39" s="204">
        <f t="shared" si="29"/>
        <v>19590.2512972318</v>
      </c>
      <c r="Q39" s="204">
        <f t="shared" si="29"/>
        <v>19590.2512972318</v>
      </c>
      <c r="R39" s="204">
        <f t="shared" si="29"/>
        <v>19590.2512972318</v>
      </c>
      <c r="S39" s="204">
        <f t="shared" si="29"/>
        <v>19590.2512972318</v>
      </c>
      <c r="T39" s="204">
        <f t="shared" si="29"/>
        <v>19590.2512972318</v>
      </c>
      <c r="U39" s="204">
        <f t="shared" si="29"/>
        <v>19590.2512972318</v>
      </c>
      <c r="V39" s="204">
        <f t="shared" ref="V39:AK40" si="30">IF(V$2&lt;=($B$2+$C$2+$D$2),IF(V$2&lt;=($B$2+$C$2),IF(V$2&lt;=$B$2,$B39,$C39),$D39),$E39)</f>
        <v>19590.2512972318</v>
      </c>
      <c r="W39" s="204">
        <f t="shared" si="30"/>
        <v>19590.2512972318</v>
      </c>
      <c r="X39" s="204">
        <f t="shared" si="30"/>
        <v>19590.2512972318</v>
      </c>
      <c r="Y39" s="204">
        <f t="shared" si="30"/>
        <v>19590.2512972318</v>
      </c>
      <c r="Z39" s="204">
        <f t="shared" si="30"/>
        <v>19590.2512972318</v>
      </c>
      <c r="AA39" s="204">
        <f t="shared" si="30"/>
        <v>19590.2512972318</v>
      </c>
      <c r="AB39" s="204">
        <f t="shared" si="30"/>
        <v>19590.2512972318</v>
      </c>
      <c r="AC39" s="204">
        <f t="shared" si="30"/>
        <v>19590.2512972318</v>
      </c>
      <c r="AD39" s="204">
        <f t="shared" si="30"/>
        <v>19590.2512972318</v>
      </c>
      <c r="AE39" s="204">
        <f t="shared" si="30"/>
        <v>19590.2512972318</v>
      </c>
      <c r="AF39" s="204">
        <f t="shared" si="30"/>
        <v>19590.2512972318</v>
      </c>
      <c r="AG39" s="204">
        <f t="shared" si="30"/>
        <v>19590.2512972318</v>
      </c>
      <c r="AH39" s="204">
        <f t="shared" si="30"/>
        <v>19590.2512972318</v>
      </c>
      <c r="AI39" s="204">
        <f t="shared" si="30"/>
        <v>19590.2512972318</v>
      </c>
      <c r="AJ39" s="204">
        <f t="shared" si="30"/>
        <v>19590.2512972318</v>
      </c>
      <c r="AK39" s="204">
        <f t="shared" si="30"/>
        <v>19590.2512972318</v>
      </c>
      <c r="AL39" s="204">
        <f t="shared" ref="AL39:BA40" si="31">IF(AL$2&lt;=($B$2+$C$2+$D$2),IF(AL$2&lt;=($B$2+$C$2),IF(AL$2&lt;=$B$2,$B39,$C39),$D39),$E39)</f>
        <v>19590.2512972318</v>
      </c>
      <c r="AM39" s="204">
        <f t="shared" si="31"/>
        <v>19590.2512972318</v>
      </c>
      <c r="AN39" s="204">
        <f t="shared" si="31"/>
        <v>19590.2512972318</v>
      </c>
      <c r="AO39" s="204">
        <f t="shared" si="31"/>
        <v>19590.2512972318</v>
      </c>
      <c r="AP39" s="204">
        <f t="shared" si="31"/>
        <v>19590.2512972318</v>
      </c>
      <c r="AQ39" s="204">
        <f t="shared" si="31"/>
        <v>19590.2512972318</v>
      </c>
      <c r="AR39" s="204">
        <f t="shared" si="31"/>
        <v>19590.2512972318</v>
      </c>
      <c r="AS39" s="204">
        <f t="shared" si="31"/>
        <v>19590.2512972318</v>
      </c>
      <c r="AT39" s="204">
        <f t="shared" si="31"/>
        <v>19590.2512972318</v>
      </c>
      <c r="AU39" s="204">
        <f t="shared" si="31"/>
        <v>19590.2512972318</v>
      </c>
      <c r="AV39" s="204">
        <f t="shared" si="31"/>
        <v>19590.2512972318</v>
      </c>
      <c r="AW39" s="204">
        <f t="shared" si="31"/>
        <v>19590.2512972318</v>
      </c>
      <c r="AX39" s="204">
        <f t="shared" si="31"/>
        <v>19590.2512972318</v>
      </c>
      <c r="AY39" s="204">
        <f t="shared" si="31"/>
        <v>19590.2512972318</v>
      </c>
      <c r="AZ39" s="204">
        <f t="shared" si="31"/>
        <v>19590.2512972318</v>
      </c>
      <c r="BA39" s="204">
        <f t="shared" si="31"/>
        <v>19590.2512972318</v>
      </c>
      <c r="BB39" s="204">
        <f t="shared" ref="BB39:CD40" si="32">IF(BB$2&lt;=($B$2+$C$2+$D$2),IF(BB$2&lt;=($B$2+$C$2),IF(BB$2&lt;=$B$2,$B39,$C39),$D39),$E39)</f>
        <v>19590.2512972318</v>
      </c>
      <c r="BC39" s="204">
        <f t="shared" si="32"/>
        <v>19590.2512972318</v>
      </c>
      <c r="BD39" s="204">
        <f t="shared" si="32"/>
        <v>19590.2512972318</v>
      </c>
      <c r="BE39" s="204">
        <f t="shared" si="32"/>
        <v>19590.2512972318</v>
      </c>
      <c r="BF39" s="204">
        <f t="shared" si="32"/>
        <v>19590.2512972318</v>
      </c>
      <c r="BG39" s="204">
        <f t="shared" si="32"/>
        <v>19590.2512972318</v>
      </c>
      <c r="BH39" s="204">
        <f t="shared" si="32"/>
        <v>19590.2512972318</v>
      </c>
      <c r="BI39" s="204">
        <f t="shared" si="32"/>
        <v>19590.2512972318</v>
      </c>
      <c r="BJ39" s="204">
        <f t="shared" si="32"/>
        <v>19590.2512972318</v>
      </c>
      <c r="BK39" s="204">
        <f t="shared" si="32"/>
        <v>19590.2512972318</v>
      </c>
      <c r="BL39" s="204">
        <f t="shared" si="32"/>
        <v>19590.2512972318</v>
      </c>
      <c r="BM39" s="204">
        <f t="shared" si="32"/>
        <v>19590.2512972318</v>
      </c>
      <c r="BN39" s="204">
        <f t="shared" si="32"/>
        <v>19590.2512972318</v>
      </c>
      <c r="BO39" s="204">
        <f t="shared" si="32"/>
        <v>19590.2512972318</v>
      </c>
      <c r="BP39" s="204">
        <f t="shared" si="32"/>
        <v>19590.2512972318</v>
      </c>
      <c r="BQ39" s="204">
        <f t="shared" si="32"/>
        <v>19590.2512972318</v>
      </c>
      <c r="BR39" s="204">
        <f t="shared" si="32"/>
        <v>19590.2512972318</v>
      </c>
      <c r="BS39" s="204">
        <f t="shared" si="32"/>
        <v>19590.2512972318</v>
      </c>
      <c r="BT39" s="204">
        <f t="shared" si="32"/>
        <v>19590.2512972318</v>
      </c>
      <c r="BU39" s="204">
        <f t="shared" si="32"/>
        <v>19590.2512972318</v>
      </c>
      <c r="BV39" s="204">
        <f t="shared" si="32"/>
        <v>19590.2512972318</v>
      </c>
      <c r="BW39" s="204">
        <f t="shared" si="32"/>
        <v>19590.2512972318</v>
      </c>
      <c r="BX39" s="204">
        <f t="shared" si="32"/>
        <v>19590.2512972318</v>
      </c>
      <c r="BY39" s="204">
        <f t="shared" si="32"/>
        <v>19590.2512972318</v>
      </c>
      <c r="BZ39" s="204">
        <f t="shared" si="32"/>
        <v>19590.2512972318</v>
      </c>
      <c r="CA39" s="204">
        <f t="shared" si="32"/>
        <v>19590.2512972318</v>
      </c>
      <c r="CB39" s="204">
        <f t="shared" si="32"/>
        <v>19590.2512972318</v>
      </c>
      <c r="CC39" s="204">
        <f t="shared" si="32"/>
        <v>19590.2512972318</v>
      </c>
      <c r="CD39" s="204">
        <f t="shared" si="32"/>
        <v>19590.2512972318</v>
      </c>
      <c r="CE39" s="204">
        <f t="shared" ref="CE39:CR40" si="33">IF(CE$2&lt;=($B$2+$C$2+$D$2),IF(CE$2&lt;=($B$2+$C$2),IF(CE$2&lt;=$B$2,$B39,$C39),$D39),$E39)</f>
        <v>19590.2512972318</v>
      </c>
      <c r="CF39" s="204">
        <f t="shared" si="33"/>
        <v>19590.2512972318</v>
      </c>
      <c r="CG39" s="204">
        <f t="shared" si="33"/>
        <v>19590.2512972318</v>
      </c>
      <c r="CH39" s="204">
        <f t="shared" si="33"/>
        <v>19590.2512972318</v>
      </c>
      <c r="CI39" s="204">
        <f t="shared" si="33"/>
        <v>19590.2512972318</v>
      </c>
      <c r="CJ39" s="204">
        <f t="shared" si="33"/>
        <v>19590.2512972318</v>
      </c>
      <c r="CK39" s="204">
        <f t="shared" si="33"/>
        <v>19590.2512972318</v>
      </c>
      <c r="CL39" s="204">
        <f t="shared" si="33"/>
        <v>19590.2512972318</v>
      </c>
      <c r="CM39" s="204">
        <f t="shared" si="33"/>
        <v>19590.2512972318</v>
      </c>
      <c r="CN39" s="204">
        <f t="shared" si="33"/>
        <v>19590.2512972318</v>
      </c>
      <c r="CO39" s="204">
        <f t="shared" si="33"/>
        <v>19590.2512972318</v>
      </c>
      <c r="CP39" s="204">
        <f t="shared" si="33"/>
        <v>19590.2512972318</v>
      </c>
      <c r="CQ39" s="204">
        <f t="shared" si="33"/>
        <v>19590.2512972318</v>
      </c>
      <c r="CR39" s="204">
        <f t="shared" si="33"/>
        <v>19590.2512972318</v>
      </c>
      <c r="CS39" s="204">
        <f t="shared" ref="CS39:DA40" si="34">IF(CS$2&lt;=($B$2+$C$2+$D$2),IF(CS$2&lt;=($B$2+$C$2),IF(CS$2&lt;=$B$2,$B39,$C39),$D39),$E39)</f>
        <v>19590.2512972318</v>
      </c>
      <c r="CT39" s="204">
        <f t="shared" si="34"/>
        <v>19590.2512972318</v>
      </c>
      <c r="CU39" s="204">
        <f t="shared" si="34"/>
        <v>19590.2512972318</v>
      </c>
      <c r="CV39" s="204">
        <f t="shared" si="34"/>
        <v>19590.2512972318</v>
      </c>
      <c r="CW39" s="204">
        <f t="shared" si="34"/>
        <v>19590.2512972318</v>
      </c>
      <c r="CX39" s="204">
        <f t="shared" si="34"/>
        <v>19590.2512972318</v>
      </c>
      <c r="CY39" s="204">
        <f t="shared" si="34"/>
        <v>19590.2512972318</v>
      </c>
      <c r="CZ39" s="204">
        <f t="shared" si="34"/>
        <v>19590.2512972318</v>
      </c>
      <c r="DA39" s="204">
        <f t="shared" si="34"/>
        <v>19590.2512972318</v>
      </c>
    </row>
    <row r="40" spans="1:105">
      <c r="A40" s="201" t="str">
        <f>Income!A90</f>
        <v>Lower Bound Poverty line</v>
      </c>
      <c r="B40" s="203">
        <f>Income!B90</f>
        <v>33568.917963898471</v>
      </c>
      <c r="C40" s="203">
        <f>Income!C90</f>
        <v>33568.917963898464</v>
      </c>
      <c r="D40" s="203">
        <f>Income!D90</f>
        <v>33568.917963898471</v>
      </c>
      <c r="E40" s="203">
        <f>Income!E90</f>
        <v>33568.917963898471</v>
      </c>
      <c r="F40" s="204">
        <f t="shared" ref="F40:U40" si="35">IF(F$2&lt;=($B$2+$C$2+$D$2),IF(F$2&lt;=($B$2+$C$2),IF(F$2&lt;=$B$2,$B40,$C40),$D40),$E40)</f>
        <v>33568.917963898471</v>
      </c>
      <c r="G40" s="204">
        <f t="shared" si="35"/>
        <v>33568.917963898471</v>
      </c>
      <c r="H40" s="204">
        <f t="shared" si="35"/>
        <v>33568.917963898471</v>
      </c>
      <c r="I40" s="204">
        <f t="shared" si="35"/>
        <v>33568.917963898471</v>
      </c>
      <c r="J40" s="204">
        <f t="shared" si="35"/>
        <v>33568.917963898471</v>
      </c>
      <c r="K40" s="204">
        <f t="shared" si="35"/>
        <v>33568.917963898471</v>
      </c>
      <c r="L40" s="204">
        <f t="shared" si="35"/>
        <v>33568.917963898471</v>
      </c>
      <c r="M40" s="204">
        <f t="shared" si="35"/>
        <v>33568.917963898471</v>
      </c>
      <c r="N40" s="204">
        <f t="shared" si="35"/>
        <v>33568.917963898471</v>
      </c>
      <c r="O40" s="204">
        <f t="shared" si="35"/>
        <v>33568.917963898471</v>
      </c>
      <c r="P40" s="204">
        <f t="shared" si="35"/>
        <v>33568.917963898471</v>
      </c>
      <c r="Q40" s="204">
        <f t="shared" si="35"/>
        <v>33568.917963898471</v>
      </c>
      <c r="R40" s="204">
        <f t="shared" si="35"/>
        <v>33568.917963898471</v>
      </c>
      <c r="S40" s="204">
        <f t="shared" si="35"/>
        <v>33568.917963898471</v>
      </c>
      <c r="T40" s="204">
        <f t="shared" si="35"/>
        <v>33568.917963898471</v>
      </c>
      <c r="U40" s="204">
        <f t="shared" si="35"/>
        <v>33568.917963898464</v>
      </c>
      <c r="V40" s="204">
        <f t="shared" si="30"/>
        <v>33568.917963898464</v>
      </c>
      <c r="W40" s="204">
        <f t="shared" si="30"/>
        <v>33568.917963898464</v>
      </c>
      <c r="X40" s="204">
        <f t="shared" si="30"/>
        <v>33568.917963898464</v>
      </c>
      <c r="Y40" s="204">
        <f t="shared" si="30"/>
        <v>33568.917963898464</v>
      </c>
      <c r="Z40" s="204">
        <f t="shared" si="30"/>
        <v>33568.917963898464</v>
      </c>
      <c r="AA40" s="204">
        <f t="shared" si="30"/>
        <v>33568.917963898464</v>
      </c>
      <c r="AB40" s="204">
        <f t="shared" si="30"/>
        <v>33568.917963898464</v>
      </c>
      <c r="AC40" s="204">
        <f t="shared" si="30"/>
        <v>33568.917963898464</v>
      </c>
      <c r="AD40" s="204">
        <f t="shared" si="30"/>
        <v>33568.917963898464</v>
      </c>
      <c r="AE40" s="204">
        <f t="shared" si="30"/>
        <v>33568.917963898464</v>
      </c>
      <c r="AF40" s="204">
        <f t="shared" si="30"/>
        <v>33568.917963898464</v>
      </c>
      <c r="AG40" s="204">
        <f t="shared" si="30"/>
        <v>33568.917963898464</v>
      </c>
      <c r="AH40" s="204">
        <f t="shared" si="30"/>
        <v>33568.917963898464</v>
      </c>
      <c r="AI40" s="204">
        <f t="shared" si="30"/>
        <v>33568.917963898464</v>
      </c>
      <c r="AJ40" s="204">
        <f t="shared" si="30"/>
        <v>33568.917963898464</v>
      </c>
      <c r="AK40" s="204">
        <f t="shared" si="30"/>
        <v>33568.917963898464</v>
      </c>
      <c r="AL40" s="204">
        <f t="shared" si="31"/>
        <v>33568.917963898464</v>
      </c>
      <c r="AM40" s="204">
        <f t="shared" si="31"/>
        <v>33568.917963898464</v>
      </c>
      <c r="AN40" s="204">
        <f t="shared" si="31"/>
        <v>33568.917963898464</v>
      </c>
      <c r="AO40" s="204">
        <f t="shared" si="31"/>
        <v>33568.917963898464</v>
      </c>
      <c r="AP40" s="204">
        <f t="shared" si="31"/>
        <v>33568.917963898464</v>
      </c>
      <c r="AQ40" s="204">
        <f t="shared" si="31"/>
        <v>33568.917963898464</v>
      </c>
      <c r="AR40" s="204">
        <f t="shared" si="31"/>
        <v>33568.917963898464</v>
      </c>
      <c r="AS40" s="204">
        <f t="shared" si="31"/>
        <v>33568.917963898464</v>
      </c>
      <c r="AT40" s="204">
        <f t="shared" si="31"/>
        <v>33568.917963898464</v>
      </c>
      <c r="AU40" s="204">
        <f t="shared" si="31"/>
        <v>33568.917963898464</v>
      </c>
      <c r="AV40" s="204">
        <f t="shared" si="31"/>
        <v>33568.917963898464</v>
      </c>
      <c r="AW40" s="204">
        <f t="shared" si="31"/>
        <v>33568.917963898464</v>
      </c>
      <c r="AX40" s="204">
        <f t="shared" si="31"/>
        <v>33568.917963898464</v>
      </c>
      <c r="AY40" s="204">
        <f t="shared" si="31"/>
        <v>33568.917963898464</v>
      </c>
      <c r="AZ40" s="204">
        <f t="shared" si="31"/>
        <v>33568.917963898464</v>
      </c>
      <c r="BA40" s="204">
        <f t="shared" si="31"/>
        <v>33568.917963898464</v>
      </c>
      <c r="BB40" s="204">
        <f t="shared" si="32"/>
        <v>33568.917963898464</v>
      </c>
      <c r="BC40" s="204">
        <f t="shared" si="32"/>
        <v>33568.917963898464</v>
      </c>
      <c r="BD40" s="204">
        <f t="shared" si="32"/>
        <v>33568.917963898464</v>
      </c>
      <c r="BE40" s="204">
        <f t="shared" si="32"/>
        <v>33568.917963898464</v>
      </c>
      <c r="BF40" s="204">
        <f t="shared" si="32"/>
        <v>33568.917963898464</v>
      </c>
      <c r="BG40" s="204">
        <f t="shared" si="32"/>
        <v>33568.917963898464</v>
      </c>
      <c r="BH40" s="204">
        <f t="shared" si="32"/>
        <v>33568.917963898464</v>
      </c>
      <c r="BI40" s="204">
        <f t="shared" si="32"/>
        <v>33568.917963898464</v>
      </c>
      <c r="BJ40" s="204">
        <f t="shared" si="32"/>
        <v>33568.917963898464</v>
      </c>
      <c r="BK40" s="204">
        <f t="shared" si="32"/>
        <v>33568.917963898464</v>
      </c>
      <c r="BL40" s="204">
        <f t="shared" si="32"/>
        <v>33568.917963898464</v>
      </c>
      <c r="BM40" s="204">
        <f t="shared" si="32"/>
        <v>33568.917963898464</v>
      </c>
      <c r="BN40" s="204">
        <f t="shared" si="32"/>
        <v>33568.917963898464</v>
      </c>
      <c r="BO40" s="204">
        <f t="shared" si="32"/>
        <v>33568.917963898464</v>
      </c>
      <c r="BP40" s="204">
        <f t="shared" si="32"/>
        <v>33568.917963898464</v>
      </c>
      <c r="BQ40" s="204">
        <f t="shared" si="32"/>
        <v>33568.917963898464</v>
      </c>
      <c r="BR40" s="204">
        <f t="shared" si="32"/>
        <v>33568.917963898464</v>
      </c>
      <c r="BS40" s="204">
        <f t="shared" si="32"/>
        <v>33568.917963898464</v>
      </c>
      <c r="BT40" s="204">
        <f t="shared" si="32"/>
        <v>33568.917963898464</v>
      </c>
      <c r="BU40" s="204">
        <f t="shared" si="32"/>
        <v>33568.917963898464</v>
      </c>
      <c r="BV40" s="204">
        <f t="shared" si="32"/>
        <v>33568.917963898464</v>
      </c>
      <c r="BW40" s="204">
        <f t="shared" si="32"/>
        <v>33568.917963898464</v>
      </c>
      <c r="BX40" s="204">
        <f t="shared" si="32"/>
        <v>33568.917963898471</v>
      </c>
      <c r="BY40" s="204">
        <f t="shared" si="32"/>
        <v>33568.917963898471</v>
      </c>
      <c r="BZ40" s="204">
        <f t="shared" si="32"/>
        <v>33568.917963898471</v>
      </c>
      <c r="CA40" s="204">
        <f t="shared" si="32"/>
        <v>33568.917963898471</v>
      </c>
      <c r="CB40" s="204">
        <f t="shared" si="32"/>
        <v>33568.917963898471</v>
      </c>
      <c r="CC40" s="204">
        <f t="shared" si="32"/>
        <v>33568.917963898471</v>
      </c>
      <c r="CD40" s="204">
        <f t="shared" si="32"/>
        <v>33568.917963898471</v>
      </c>
      <c r="CE40" s="204">
        <f t="shared" si="33"/>
        <v>33568.917963898471</v>
      </c>
      <c r="CF40" s="204">
        <f t="shared" si="33"/>
        <v>33568.917963898471</v>
      </c>
      <c r="CG40" s="204">
        <f t="shared" si="33"/>
        <v>33568.917963898471</v>
      </c>
      <c r="CH40" s="204">
        <f t="shared" si="33"/>
        <v>33568.917963898471</v>
      </c>
      <c r="CI40" s="204">
        <f t="shared" si="33"/>
        <v>33568.917963898471</v>
      </c>
      <c r="CJ40" s="204">
        <f t="shared" si="33"/>
        <v>33568.917963898471</v>
      </c>
      <c r="CK40" s="204">
        <f t="shared" si="33"/>
        <v>33568.917963898471</v>
      </c>
      <c r="CL40" s="204">
        <f t="shared" si="33"/>
        <v>33568.917963898471</v>
      </c>
      <c r="CM40" s="204">
        <f t="shared" si="33"/>
        <v>33568.917963898471</v>
      </c>
      <c r="CN40" s="204">
        <f t="shared" si="33"/>
        <v>33568.917963898471</v>
      </c>
      <c r="CO40" s="204">
        <f t="shared" si="33"/>
        <v>33568.917963898471</v>
      </c>
      <c r="CP40" s="204">
        <f t="shared" si="33"/>
        <v>33568.917963898471</v>
      </c>
      <c r="CQ40" s="204">
        <f t="shared" si="33"/>
        <v>33568.917963898471</v>
      </c>
      <c r="CR40" s="204">
        <f t="shared" si="33"/>
        <v>33568.917963898471</v>
      </c>
      <c r="CS40" s="204">
        <f t="shared" si="34"/>
        <v>33568.917963898471</v>
      </c>
      <c r="CT40" s="204">
        <f t="shared" si="34"/>
        <v>33568.917963898471</v>
      </c>
      <c r="CU40" s="204">
        <f t="shared" si="34"/>
        <v>33568.917963898471</v>
      </c>
      <c r="CV40" s="204">
        <f t="shared" si="34"/>
        <v>33568.917963898471</v>
      </c>
      <c r="CW40" s="204">
        <f t="shared" si="34"/>
        <v>33568.917963898471</v>
      </c>
      <c r="CX40" s="204">
        <f t="shared" si="34"/>
        <v>33568.917963898471</v>
      </c>
      <c r="CY40" s="204">
        <f t="shared" si="34"/>
        <v>33568.917963898471</v>
      </c>
      <c r="CZ40" s="204">
        <f t="shared" si="34"/>
        <v>33568.917963898471</v>
      </c>
      <c r="DA40" s="204">
        <f t="shared" si="34"/>
        <v>33568.917963898471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11.962424982454662</v>
      </c>
      <c r="O42" s="210">
        <f t="shared" si="36"/>
        <v>11.962424982454662</v>
      </c>
      <c r="P42" s="210">
        <f t="shared" si="36"/>
        <v>11.962424982454662</v>
      </c>
      <c r="Q42" s="210">
        <f t="shared" si="36"/>
        <v>11.962424982454662</v>
      </c>
      <c r="R42" s="210">
        <f t="shared" si="36"/>
        <v>11.962424982454662</v>
      </c>
      <c r="S42" s="210">
        <f t="shared" si="36"/>
        <v>11.962424982454662</v>
      </c>
      <c r="T42" s="210">
        <f t="shared" si="36"/>
        <v>11.962424982454662</v>
      </c>
      <c r="U42" s="210">
        <f t="shared" si="36"/>
        <v>11.962424982454662</v>
      </c>
      <c r="V42" s="210">
        <f t="shared" si="36"/>
        <v>11.962424982454662</v>
      </c>
      <c r="W42" s="210">
        <f t="shared" si="36"/>
        <v>11.962424982454662</v>
      </c>
      <c r="X42" s="210">
        <f t="shared" si="36"/>
        <v>11.962424982454662</v>
      </c>
      <c r="Y42" s="210">
        <f t="shared" si="36"/>
        <v>11.962424982454662</v>
      </c>
      <c r="Z42" s="210">
        <f t="shared" si="36"/>
        <v>11.962424982454662</v>
      </c>
      <c r="AA42" s="210">
        <f t="shared" si="36"/>
        <v>11.962424982454662</v>
      </c>
      <c r="AB42" s="210">
        <f t="shared" si="36"/>
        <v>11.962424982454662</v>
      </c>
      <c r="AC42" s="210">
        <f t="shared" si="36"/>
        <v>11.962424982454662</v>
      </c>
      <c r="AD42" s="210">
        <f t="shared" si="36"/>
        <v>11.962424982454662</v>
      </c>
      <c r="AE42" s="210">
        <f t="shared" si="36"/>
        <v>11.962424982454662</v>
      </c>
      <c r="AF42" s="210">
        <f t="shared" si="36"/>
        <v>11.962424982454662</v>
      </c>
      <c r="AG42" s="210">
        <f t="shared" si="36"/>
        <v>11.962424982454662</v>
      </c>
      <c r="AH42" s="210">
        <f t="shared" si="36"/>
        <v>11.962424982454662</v>
      </c>
      <c r="AI42" s="210">
        <f t="shared" si="36"/>
        <v>11.962424982454662</v>
      </c>
      <c r="AJ42" s="210">
        <f t="shared" si="36"/>
        <v>11.962424982454662</v>
      </c>
      <c r="AK42" s="210">
        <f t="shared" si="36"/>
        <v>11.962424982454662</v>
      </c>
      <c r="AL42" s="210">
        <f t="shared" ref="AL42:BQ42" si="37">IF(AL$22&lt;=$E$24,IF(AL$22&lt;=$D$24,IF(AL$22&lt;=$C$24,IF(AL$22&lt;=$B$24,$B108,($C25-$B25)/($C$24-$B$24)),($D25-$C25)/($D$24-$C$24)),($E25-$D25)/($E$24-$D$24)),$F108)</f>
        <v>11.962424982454662</v>
      </c>
      <c r="AM42" s="210">
        <f t="shared" si="37"/>
        <v>11.962424982454662</v>
      </c>
      <c r="AN42" s="210">
        <f t="shared" si="37"/>
        <v>11.962424982454662</v>
      </c>
      <c r="AO42" s="210">
        <f t="shared" si="37"/>
        <v>11.962424982454662</v>
      </c>
      <c r="AP42" s="210">
        <f t="shared" si="37"/>
        <v>11.962424982454662</v>
      </c>
      <c r="AQ42" s="210">
        <f t="shared" si="37"/>
        <v>11.962424982454662</v>
      </c>
      <c r="AR42" s="210">
        <f t="shared" si="37"/>
        <v>11.962424982454662</v>
      </c>
      <c r="AS42" s="210">
        <f t="shared" si="37"/>
        <v>11.962424982454662</v>
      </c>
      <c r="AT42" s="210">
        <f t="shared" si="37"/>
        <v>11.962424982454662</v>
      </c>
      <c r="AU42" s="210">
        <f t="shared" si="37"/>
        <v>11.962424982454662</v>
      </c>
      <c r="AV42" s="210">
        <f t="shared" si="37"/>
        <v>11.962424982454662</v>
      </c>
      <c r="AW42" s="210">
        <f t="shared" si="37"/>
        <v>-10.155498073985438</v>
      </c>
      <c r="AX42" s="210">
        <f t="shared" si="37"/>
        <v>-10.155498073985438</v>
      </c>
      <c r="AY42" s="210">
        <f t="shared" si="37"/>
        <v>-10.155498073985438</v>
      </c>
      <c r="AZ42" s="210">
        <f t="shared" si="37"/>
        <v>-10.155498073985438</v>
      </c>
      <c r="BA42" s="210">
        <f t="shared" si="37"/>
        <v>-10.155498073985438</v>
      </c>
      <c r="BB42" s="210">
        <f t="shared" si="37"/>
        <v>-10.155498073985438</v>
      </c>
      <c r="BC42" s="210">
        <f t="shared" si="37"/>
        <v>-10.155498073985438</v>
      </c>
      <c r="BD42" s="210">
        <f t="shared" si="37"/>
        <v>-10.155498073985438</v>
      </c>
      <c r="BE42" s="210">
        <f t="shared" si="37"/>
        <v>-10.155498073985438</v>
      </c>
      <c r="BF42" s="210">
        <f t="shared" si="37"/>
        <v>-10.155498073985438</v>
      </c>
      <c r="BG42" s="210">
        <f t="shared" si="37"/>
        <v>-10.155498073985438</v>
      </c>
      <c r="BH42" s="210">
        <f t="shared" si="37"/>
        <v>-10.155498073985438</v>
      </c>
      <c r="BI42" s="210">
        <f t="shared" si="37"/>
        <v>-10.155498073985438</v>
      </c>
      <c r="BJ42" s="210">
        <f t="shared" si="37"/>
        <v>-10.155498073985438</v>
      </c>
      <c r="BK42" s="210">
        <f t="shared" si="37"/>
        <v>-10.155498073985438</v>
      </c>
      <c r="BL42" s="210">
        <f t="shared" si="37"/>
        <v>-10.155498073985438</v>
      </c>
      <c r="BM42" s="210">
        <f t="shared" si="37"/>
        <v>-10.155498073985438</v>
      </c>
      <c r="BN42" s="210">
        <f t="shared" si="37"/>
        <v>-10.155498073985438</v>
      </c>
      <c r="BO42" s="210">
        <f t="shared" si="37"/>
        <v>-10.155498073985438</v>
      </c>
      <c r="BP42" s="210">
        <f t="shared" si="37"/>
        <v>-10.155498073985438</v>
      </c>
      <c r="BQ42" s="210">
        <f t="shared" si="37"/>
        <v>-10.155498073985438</v>
      </c>
      <c r="BR42" s="210">
        <f t="shared" ref="BR42:DA42" si="38">IF(BR$22&lt;=$E$24,IF(BR$22&lt;=$D$24,IF(BR$22&lt;=$C$24,IF(BR$22&lt;=$B$24,$B108,($C25-$B25)/($C$24-$B$24)),($D25-$C25)/($D$24-$C$24)),($E25-$D25)/($E$24-$D$24)),$F108)</f>
        <v>-10.155498073985438</v>
      </c>
      <c r="BS42" s="210">
        <f t="shared" si="38"/>
        <v>-10.155498073985438</v>
      </c>
      <c r="BT42" s="210">
        <f t="shared" si="38"/>
        <v>-10.155498073985438</v>
      </c>
      <c r="BU42" s="210">
        <f t="shared" si="38"/>
        <v>-10.155498073985438</v>
      </c>
      <c r="BV42" s="210">
        <f t="shared" si="38"/>
        <v>-10.155498073985438</v>
      </c>
      <c r="BW42" s="210">
        <f t="shared" si="38"/>
        <v>-10.155498073985438</v>
      </c>
      <c r="BX42" s="210">
        <f t="shared" si="38"/>
        <v>-10.155498073985438</v>
      </c>
      <c r="BY42" s="210">
        <f t="shared" si="38"/>
        <v>-10.155498073985438</v>
      </c>
      <c r="BZ42" s="210">
        <f t="shared" si="38"/>
        <v>-10.155498073985438</v>
      </c>
      <c r="CA42" s="210">
        <f t="shared" si="38"/>
        <v>-10.155498073985438</v>
      </c>
      <c r="CB42" s="210">
        <f t="shared" si="38"/>
        <v>-10.155498073985438</v>
      </c>
      <c r="CC42" s="210">
        <f t="shared" si="38"/>
        <v>-10.155498073985438</v>
      </c>
      <c r="CD42" s="210">
        <f t="shared" si="38"/>
        <v>-10.155498073985438</v>
      </c>
      <c r="CE42" s="210">
        <f t="shared" si="38"/>
        <v>-10.155498073985438</v>
      </c>
      <c r="CF42" s="210">
        <f t="shared" si="38"/>
        <v>-10.155498073985438</v>
      </c>
      <c r="CG42" s="210">
        <f t="shared" si="38"/>
        <v>-10.155498073985438</v>
      </c>
      <c r="CH42" s="210">
        <f t="shared" si="38"/>
        <v>-10.155498073985438</v>
      </c>
      <c r="CI42" s="210">
        <f t="shared" si="38"/>
        <v>-10.155498073985438</v>
      </c>
      <c r="CJ42" s="210">
        <f t="shared" si="38"/>
        <v>-10.155498073985438</v>
      </c>
      <c r="CK42" s="210">
        <f t="shared" si="38"/>
        <v>142.19280843173556</v>
      </c>
      <c r="CL42" s="210">
        <f t="shared" si="38"/>
        <v>142.19280843173556</v>
      </c>
      <c r="CM42" s="210">
        <f t="shared" si="38"/>
        <v>142.19280843173556</v>
      </c>
      <c r="CN42" s="210">
        <f t="shared" si="38"/>
        <v>142.19280843173556</v>
      </c>
      <c r="CO42" s="210">
        <f t="shared" si="38"/>
        <v>142.19280843173556</v>
      </c>
      <c r="CP42" s="210">
        <f t="shared" si="38"/>
        <v>142.19280843173556</v>
      </c>
      <c r="CQ42" s="210">
        <f t="shared" si="38"/>
        <v>142.19280843173556</v>
      </c>
      <c r="CR42" s="210">
        <f t="shared" si="38"/>
        <v>142.19280843173556</v>
      </c>
      <c r="CS42" s="210">
        <f t="shared" si="38"/>
        <v>142.19280843173556</v>
      </c>
      <c r="CT42" s="210">
        <f t="shared" si="38"/>
        <v>142.19280843173556</v>
      </c>
      <c r="CU42" s="210">
        <f t="shared" si="38"/>
        <v>142.19280843173556</v>
      </c>
      <c r="CV42" s="210">
        <f t="shared" si="38"/>
        <v>142.19280843173556</v>
      </c>
      <c r="CW42" s="210">
        <f t="shared" si="38"/>
        <v>142.19280843173556</v>
      </c>
      <c r="CX42" s="210">
        <f t="shared" si="38"/>
        <v>142.19280843173556</v>
      </c>
      <c r="CY42" s="210">
        <f t="shared" si="38"/>
        <v>142.19280843173556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27.163265306122451</v>
      </c>
      <c r="O43" s="210">
        <f t="shared" si="39"/>
        <v>27.163265306122451</v>
      </c>
      <c r="P43" s="210">
        <f t="shared" si="39"/>
        <v>27.163265306122451</v>
      </c>
      <c r="Q43" s="210">
        <f t="shared" si="39"/>
        <v>27.163265306122451</v>
      </c>
      <c r="R43" s="210">
        <f t="shared" si="39"/>
        <v>27.163265306122451</v>
      </c>
      <c r="S43" s="210">
        <f t="shared" si="39"/>
        <v>27.163265306122451</v>
      </c>
      <c r="T43" s="210">
        <f t="shared" si="39"/>
        <v>27.163265306122451</v>
      </c>
      <c r="U43" s="210">
        <f t="shared" si="39"/>
        <v>27.163265306122451</v>
      </c>
      <c r="V43" s="210">
        <f t="shared" si="39"/>
        <v>27.163265306122451</v>
      </c>
      <c r="W43" s="210">
        <f t="shared" si="39"/>
        <v>27.163265306122451</v>
      </c>
      <c r="X43" s="210">
        <f t="shared" si="39"/>
        <v>27.163265306122451</v>
      </c>
      <c r="Y43" s="210">
        <f t="shared" si="39"/>
        <v>27.163265306122451</v>
      </c>
      <c r="Z43" s="210">
        <f t="shared" si="39"/>
        <v>27.163265306122451</v>
      </c>
      <c r="AA43" s="210">
        <f t="shared" si="39"/>
        <v>27.163265306122451</v>
      </c>
      <c r="AB43" s="210">
        <f t="shared" si="39"/>
        <v>27.163265306122451</v>
      </c>
      <c r="AC43" s="210">
        <f t="shared" si="39"/>
        <v>27.163265306122451</v>
      </c>
      <c r="AD43" s="210">
        <f t="shared" si="39"/>
        <v>27.163265306122451</v>
      </c>
      <c r="AE43" s="210">
        <f t="shared" si="39"/>
        <v>27.163265306122451</v>
      </c>
      <c r="AF43" s="210">
        <f t="shared" si="39"/>
        <v>27.163265306122451</v>
      </c>
      <c r="AG43" s="210">
        <f t="shared" si="39"/>
        <v>27.163265306122451</v>
      </c>
      <c r="AH43" s="210">
        <f t="shared" si="39"/>
        <v>27.163265306122451</v>
      </c>
      <c r="AI43" s="210">
        <f t="shared" si="39"/>
        <v>27.163265306122451</v>
      </c>
      <c r="AJ43" s="210">
        <f t="shared" si="39"/>
        <v>27.163265306122451</v>
      </c>
      <c r="AK43" s="210">
        <f t="shared" si="39"/>
        <v>27.163265306122451</v>
      </c>
      <c r="AL43" s="210">
        <f t="shared" ref="AL43:BQ43" si="40">IF(AL$22&lt;=$E$24,IF(AL$22&lt;=$D$24,IF(AL$22&lt;=$C$24,IF(AL$22&lt;=$B$24,$B109,($C26-$B26)/($C$24-$B$24)),($D26-$C26)/($D$24-$C$24)),($E26-$D26)/($E$24-$D$24)),$F109)</f>
        <v>27.163265306122451</v>
      </c>
      <c r="AM43" s="210">
        <f t="shared" si="40"/>
        <v>27.163265306122451</v>
      </c>
      <c r="AN43" s="210">
        <f t="shared" si="40"/>
        <v>27.163265306122451</v>
      </c>
      <c r="AO43" s="210">
        <f t="shared" si="40"/>
        <v>27.163265306122451</v>
      </c>
      <c r="AP43" s="210">
        <f t="shared" si="40"/>
        <v>27.163265306122451</v>
      </c>
      <c r="AQ43" s="210">
        <f t="shared" si="40"/>
        <v>27.163265306122451</v>
      </c>
      <c r="AR43" s="210">
        <f t="shared" si="40"/>
        <v>27.163265306122451</v>
      </c>
      <c r="AS43" s="210">
        <f t="shared" si="40"/>
        <v>27.163265306122451</v>
      </c>
      <c r="AT43" s="210">
        <f t="shared" si="40"/>
        <v>27.163265306122451</v>
      </c>
      <c r="AU43" s="210">
        <f t="shared" si="40"/>
        <v>27.163265306122451</v>
      </c>
      <c r="AV43" s="210">
        <f t="shared" si="40"/>
        <v>27.163265306122451</v>
      </c>
      <c r="AW43" s="210">
        <f t="shared" si="40"/>
        <v>146.23214285714289</v>
      </c>
      <c r="AX43" s="210">
        <f t="shared" si="40"/>
        <v>146.23214285714289</v>
      </c>
      <c r="AY43" s="210">
        <f t="shared" si="40"/>
        <v>146.23214285714289</v>
      </c>
      <c r="AZ43" s="210">
        <f t="shared" si="40"/>
        <v>146.23214285714289</v>
      </c>
      <c r="BA43" s="210">
        <f t="shared" si="40"/>
        <v>146.23214285714289</v>
      </c>
      <c r="BB43" s="210">
        <f t="shared" si="40"/>
        <v>146.23214285714289</v>
      </c>
      <c r="BC43" s="210">
        <f t="shared" si="40"/>
        <v>146.23214285714289</v>
      </c>
      <c r="BD43" s="210">
        <f t="shared" si="40"/>
        <v>146.23214285714289</v>
      </c>
      <c r="BE43" s="210">
        <f t="shared" si="40"/>
        <v>146.23214285714289</v>
      </c>
      <c r="BF43" s="210">
        <f t="shared" si="40"/>
        <v>146.23214285714289</v>
      </c>
      <c r="BG43" s="210">
        <f t="shared" si="40"/>
        <v>146.23214285714289</v>
      </c>
      <c r="BH43" s="210">
        <f t="shared" si="40"/>
        <v>146.23214285714289</v>
      </c>
      <c r="BI43" s="210">
        <f t="shared" si="40"/>
        <v>146.23214285714289</v>
      </c>
      <c r="BJ43" s="210">
        <f t="shared" si="40"/>
        <v>146.23214285714289</v>
      </c>
      <c r="BK43" s="210">
        <f t="shared" si="40"/>
        <v>146.23214285714289</v>
      </c>
      <c r="BL43" s="210">
        <f t="shared" si="40"/>
        <v>146.23214285714289</v>
      </c>
      <c r="BM43" s="210">
        <f t="shared" si="40"/>
        <v>146.23214285714289</v>
      </c>
      <c r="BN43" s="210">
        <f t="shared" si="40"/>
        <v>146.23214285714289</v>
      </c>
      <c r="BO43" s="210">
        <f t="shared" si="40"/>
        <v>146.23214285714289</v>
      </c>
      <c r="BP43" s="210">
        <f t="shared" si="40"/>
        <v>146.23214285714289</v>
      </c>
      <c r="BQ43" s="210">
        <f t="shared" si="40"/>
        <v>146.23214285714289</v>
      </c>
      <c r="BR43" s="210">
        <f t="shared" ref="BR43:DA43" si="41">IF(BR$22&lt;=$E$24,IF(BR$22&lt;=$D$24,IF(BR$22&lt;=$C$24,IF(BR$22&lt;=$B$24,$B109,($C26-$B26)/($C$24-$B$24)),($D26-$C26)/($D$24-$C$24)),($E26-$D26)/($E$24-$D$24)),$F109)</f>
        <v>146.23214285714289</v>
      </c>
      <c r="BS43" s="210">
        <f t="shared" si="41"/>
        <v>146.23214285714289</v>
      </c>
      <c r="BT43" s="210">
        <f t="shared" si="41"/>
        <v>146.23214285714289</v>
      </c>
      <c r="BU43" s="210">
        <f t="shared" si="41"/>
        <v>146.23214285714289</v>
      </c>
      <c r="BV43" s="210">
        <f t="shared" si="41"/>
        <v>146.23214285714289</v>
      </c>
      <c r="BW43" s="210">
        <f t="shared" si="41"/>
        <v>146.23214285714289</v>
      </c>
      <c r="BX43" s="210">
        <f t="shared" si="41"/>
        <v>146.23214285714289</v>
      </c>
      <c r="BY43" s="210">
        <f t="shared" si="41"/>
        <v>146.23214285714289</v>
      </c>
      <c r="BZ43" s="210">
        <f t="shared" si="41"/>
        <v>146.23214285714289</v>
      </c>
      <c r="CA43" s="210">
        <f t="shared" si="41"/>
        <v>146.23214285714289</v>
      </c>
      <c r="CB43" s="210">
        <f t="shared" si="41"/>
        <v>146.23214285714289</v>
      </c>
      <c r="CC43" s="210">
        <f t="shared" si="41"/>
        <v>146.23214285714289</v>
      </c>
      <c r="CD43" s="210">
        <f t="shared" si="41"/>
        <v>146.23214285714289</v>
      </c>
      <c r="CE43" s="210">
        <f t="shared" si="41"/>
        <v>146.23214285714289</v>
      </c>
      <c r="CF43" s="210">
        <f t="shared" si="41"/>
        <v>146.23214285714289</v>
      </c>
      <c r="CG43" s="210">
        <f t="shared" si="41"/>
        <v>146.23214285714289</v>
      </c>
      <c r="CH43" s="210">
        <f t="shared" si="41"/>
        <v>146.23214285714289</v>
      </c>
      <c r="CI43" s="210">
        <f t="shared" si="41"/>
        <v>146.23214285714289</v>
      </c>
      <c r="CJ43" s="210">
        <f t="shared" si="41"/>
        <v>146.23214285714289</v>
      </c>
      <c r="CK43" s="210">
        <f t="shared" si="41"/>
        <v>1748.1142857142866</v>
      </c>
      <c r="CL43" s="210">
        <f t="shared" si="41"/>
        <v>1748.1142857142866</v>
      </c>
      <c r="CM43" s="210">
        <f t="shared" si="41"/>
        <v>1748.1142857142866</v>
      </c>
      <c r="CN43" s="210">
        <f t="shared" si="41"/>
        <v>1748.1142857142866</v>
      </c>
      <c r="CO43" s="210">
        <f t="shared" si="41"/>
        <v>1748.1142857142866</v>
      </c>
      <c r="CP43" s="210">
        <f t="shared" si="41"/>
        <v>1748.1142857142866</v>
      </c>
      <c r="CQ43" s="210">
        <f t="shared" si="41"/>
        <v>1748.1142857142866</v>
      </c>
      <c r="CR43" s="210">
        <f t="shared" si="41"/>
        <v>1748.1142857142866</v>
      </c>
      <c r="CS43" s="210">
        <f t="shared" si="41"/>
        <v>1748.1142857142866</v>
      </c>
      <c r="CT43" s="210">
        <f t="shared" si="41"/>
        <v>1748.1142857142866</v>
      </c>
      <c r="CU43" s="210">
        <f t="shared" si="41"/>
        <v>1748.1142857142866</v>
      </c>
      <c r="CV43" s="210">
        <f t="shared" si="41"/>
        <v>1748.1142857142866</v>
      </c>
      <c r="CW43" s="210">
        <f t="shared" si="41"/>
        <v>1748.1142857142866</v>
      </c>
      <c r="CX43" s="210">
        <f t="shared" si="41"/>
        <v>1748.1142857142866</v>
      </c>
      <c r="CY43" s="210">
        <f t="shared" si="41"/>
        <v>1748.1142857142866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14.079545527642567</v>
      </c>
      <c r="O44" s="210">
        <f t="shared" si="42"/>
        <v>14.079545527642567</v>
      </c>
      <c r="P44" s="210">
        <f t="shared" si="42"/>
        <v>14.079545527642567</v>
      </c>
      <c r="Q44" s="210">
        <f t="shared" si="42"/>
        <v>14.079545527642567</v>
      </c>
      <c r="R44" s="210">
        <f t="shared" si="42"/>
        <v>14.079545527642567</v>
      </c>
      <c r="S44" s="210">
        <f t="shared" si="42"/>
        <v>14.079545527642567</v>
      </c>
      <c r="T44" s="210">
        <f t="shared" si="42"/>
        <v>14.079545527642567</v>
      </c>
      <c r="U44" s="210">
        <f t="shared" si="42"/>
        <v>14.079545527642567</v>
      </c>
      <c r="V44" s="210">
        <f t="shared" si="42"/>
        <v>14.079545527642567</v>
      </c>
      <c r="W44" s="210">
        <f t="shared" si="42"/>
        <v>14.079545527642567</v>
      </c>
      <c r="X44" s="210">
        <f t="shared" si="42"/>
        <v>14.079545527642567</v>
      </c>
      <c r="Y44" s="210">
        <f t="shared" si="42"/>
        <v>14.079545527642567</v>
      </c>
      <c r="Z44" s="210">
        <f t="shared" si="42"/>
        <v>14.079545527642567</v>
      </c>
      <c r="AA44" s="210">
        <f t="shared" si="42"/>
        <v>14.079545527642567</v>
      </c>
      <c r="AB44" s="210">
        <f t="shared" si="42"/>
        <v>14.079545527642567</v>
      </c>
      <c r="AC44" s="210">
        <f t="shared" si="42"/>
        <v>14.079545527642567</v>
      </c>
      <c r="AD44" s="210">
        <f t="shared" si="42"/>
        <v>14.079545527642567</v>
      </c>
      <c r="AE44" s="210">
        <f t="shared" si="42"/>
        <v>14.079545527642567</v>
      </c>
      <c r="AF44" s="210">
        <f t="shared" si="42"/>
        <v>14.079545527642567</v>
      </c>
      <c r="AG44" s="210">
        <f t="shared" si="42"/>
        <v>14.079545527642567</v>
      </c>
      <c r="AH44" s="210">
        <f t="shared" si="42"/>
        <v>14.079545527642567</v>
      </c>
      <c r="AI44" s="210">
        <f t="shared" si="42"/>
        <v>14.079545527642567</v>
      </c>
      <c r="AJ44" s="210">
        <f t="shared" si="42"/>
        <v>14.079545527642567</v>
      </c>
      <c r="AK44" s="210">
        <f t="shared" si="42"/>
        <v>14.079545527642567</v>
      </c>
      <c r="AL44" s="210">
        <f t="shared" ref="AL44:BQ44" si="43">IF(AL$22&lt;=$E$24,IF(AL$22&lt;=$D$24,IF(AL$22&lt;=$C$24,IF(AL$22&lt;=$B$24,$B110,($C27-$B27)/($C$24-$B$24)),($D27-$C27)/($D$24-$C$24)),($E27-$D27)/($E$24-$D$24)),$F110)</f>
        <v>14.079545527642567</v>
      </c>
      <c r="AM44" s="210">
        <f t="shared" si="43"/>
        <v>14.079545527642567</v>
      </c>
      <c r="AN44" s="210">
        <f t="shared" si="43"/>
        <v>14.079545527642567</v>
      </c>
      <c r="AO44" s="210">
        <f t="shared" si="43"/>
        <v>14.079545527642567</v>
      </c>
      <c r="AP44" s="210">
        <f t="shared" si="43"/>
        <v>14.079545527642567</v>
      </c>
      <c r="AQ44" s="210">
        <f t="shared" si="43"/>
        <v>14.079545527642567</v>
      </c>
      <c r="AR44" s="210">
        <f t="shared" si="43"/>
        <v>14.079545527642567</v>
      </c>
      <c r="AS44" s="210">
        <f t="shared" si="43"/>
        <v>14.079545527642567</v>
      </c>
      <c r="AT44" s="210">
        <f t="shared" si="43"/>
        <v>14.079545527642567</v>
      </c>
      <c r="AU44" s="210">
        <f t="shared" si="43"/>
        <v>14.079545527642567</v>
      </c>
      <c r="AV44" s="210">
        <f t="shared" si="43"/>
        <v>14.079545527642567</v>
      </c>
      <c r="AW44" s="210">
        <f t="shared" si="43"/>
        <v>30.083501325416716</v>
      </c>
      <c r="AX44" s="210">
        <f t="shared" si="43"/>
        <v>30.083501325416716</v>
      </c>
      <c r="AY44" s="210">
        <f t="shared" si="43"/>
        <v>30.083501325416716</v>
      </c>
      <c r="AZ44" s="210">
        <f t="shared" si="43"/>
        <v>30.083501325416716</v>
      </c>
      <c r="BA44" s="210">
        <f t="shared" si="43"/>
        <v>30.083501325416716</v>
      </c>
      <c r="BB44" s="210">
        <f t="shared" si="43"/>
        <v>30.083501325416716</v>
      </c>
      <c r="BC44" s="210">
        <f t="shared" si="43"/>
        <v>30.083501325416716</v>
      </c>
      <c r="BD44" s="210">
        <f t="shared" si="43"/>
        <v>30.083501325416716</v>
      </c>
      <c r="BE44" s="210">
        <f t="shared" si="43"/>
        <v>30.083501325416716</v>
      </c>
      <c r="BF44" s="210">
        <f t="shared" si="43"/>
        <v>30.083501325416716</v>
      </c>
      <c r="BG44" s="210">
        <f t="shared" si="43"/>
        <v>30.083501325416716</v>
      </c>
      <c r="BH44" s="210">
        <f t="shared" si="43"/>
        <v>30.083501325416716</v>
      </c>
      <c r="BI44" s="210">
        <f t="shared" si="43"/>
        <v>30.083501325416716</v>
      </c>
      <c r="BJ44" s="210">
        <f t="shared" si="43"/>
        <v>30.083501325416716</v>
      </c>
      <c r="BK44" s="210">
        <f t="shared" si="43"/>
        <v>30.083501325416716</v>
      </c>
      <c r="BL44" s="210">
        <f t="shared" si="43"/>
        <v>30.083501325416716</v>
      </c>
      <c r="BM44" s="210">
        <f t="shared" si="43"/>
        <v>30.083501325416716</v>
      </c>
      <c r="BN44" s="210">
        <f t="shared" si="43"/>
        <v>30.083501325416716</v>
      </c>
      <c r="BO44" s="210">
        <f t="shared" si="43"/>
        <v>30.083501325416716</v>
      </c>
      <c r="BP44" s="210">
        <f t="shared" si="43"/>
        <v>30.083501325416716</v>
      </c>
      <c r="BQ44" s="210">
        <f t="shared" si="43"/>
        <v>30.083501325416716</v>
      </c>
      <c r="BR44" s="210">
        <f t="shared" ref="BR44:DA44" si="44">IF(BR$22&lt;=$E$24,IF(BR$22&lt;=$D$24,IF(BR$22&lt;=$C$24,IF(BR$22&lt;=$B$24,$B110,($C27-$B27)/($C$24-$B$24)),($D27-$C27)/($D$24-$C$24)),($E27-$D27)/($E$24-$D$24)),$F110)</f>
        <v>30.083501325416716</v>
      </c>
      <c r="BS44" s="210">
        <f t="shared" si="44"/>
        <v>30.083501325416716</v>
      </c>
      <c r="BT44" s="210">
        <f t="shared" si="44"/>
        <v>30.083501325416716</v>
      </c>
      <c r="BU44" s="210">
        <f t="shared" si="44"/>
        <v>30.083501325416716</v>
      </c>
      <c r="BV44" s="210">
        <f t="shared" si="44"/>
        <v>30.083501325416716</v>
      </c>
      <c r="BW44" s="210">
        <f t="shared" si="44"/>
        <v>30.083501325416716</v>
      </c>
      <c r="BX44" s="210">
        <f t="shared" si="44"/>
        <v>30.083501325416716</v>
      </c>
      <c r="BY44" s="210">
        <f t="shared" si="44"/>
        <v>30.083501325416716</v>
      </c>
      <c r="BZ44" s="210">
        <f t="shared" si="44"/>
        <v>30.083501325416716</v>
      </c>
      <c r="CA44" s="210">
        <f t="shared" si="44"/>
        <v>30.083501325416716</v>
      </c>
      <c r="CB44" s="210">
        <f t="shared" si="44"/>
        <v>30.083501325416716</v>
      </c>
      <c r="CC44" s="210">
        <f t="shared" si="44"/>
        <v>30.083501325416716</v>
      </c>
      <c r="CD44" s="210">
        <f t="shared" si="44"/>
        <v>30.083501325416716</v>
      </c>
      <c r="CE44" s="210">
        <f t="shared" si="44"/>
        <v>30.083501325416716</v>
      </c>
      <c r="CF44" s="210">
        <f t="shared" si="44"/>
        <v>30.083501325416716</v>
      </c>
      <c r="CG44" s="210">
        <f t="shared" si="44"/>
        <v>30.083501325416716</v>
      </c>
      <c r="CH44" s="210">
        <f t="shared" si="44"/>
        <v>30.083501325416716</v>
      </c>
      <c r="CI44" s="210">
        <f t="shared" si="44"/>
        <v>30.083501325416716</v>
      </c>
      <c r="CJ44" s="210">
        <f t="shared" si="44"/>
        <v>30.083501325416716</v>
      </c>
      <c r="CK44" s="210">
        <f t="shared" si="44"/>
        <v>-6.0069344165357661</v>
      </c>
      <c r="CL44" s="210">
        <f t="shared" si="44"/>
        <v>-6.0069344165357661</v>
      </c>
      <c r="CM44" s="210">
        <f t="shared" si="44"/>
        <v>-6.0069344165357661</v>
      </c>
      <c r="CN44" s="210">
        <f t="shared" si="44"/>
        <v>-6.0069344165357661</v>
      </c>
      <c r="CO44" s="210">
        <f t="shared" si="44"/>
        <v>-6.0069344165357661</v>
      </c>
      <c r="CP44" s="210">
        <f t="shared" si="44"/>
        <v>-6.0069344165357661</v>
      </c>
      <c r="CQ44" s="210">
        <f t="shared" si="44"/>
        <v>-6.0069344165357661</v>
      </c>
      <c r="CR44" s="210">
        <f t="shared" si="44"/>
        <v>-6.0069344165357661</v>
      </c>
      <c r="CS44" s="210">
        <f t="shared" si="44"/>
        <v>-6.0069344165357661</v>
      </c>
      <c r="CT44" s="210">
        <f t="shared" si="44"/>
        <v>-6.0069344165357661</v>
      </c>
      <c r="CU44" s="210">
        <f t="shared" si="44"/>
        <v>-6.0069344165357661</v>
      </c>
      <c r="CV44" s="210">
        <f t="shared" si="44"/>
        <v>-6.0069344165357661</v>
      </c>
      <c r="CW44" s="210">
        <f t="shared" si="44"/>
        <v>-6.0069344165357661</v>
      </c>
      <c r="CX44" s="210">
        <f t="shared" si="44"/>
        <v>-6.0069344165357661</v>
      </c>
      <c r="CY44" s="210">
        <f t="shared" si="44"/>
        <v>-6.0069344165357661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114.12653061224491</v>
      </c>
      <c r="O46" s="210">
        <f t="shared" si="48"/>
        <v>114.12653061224491</v>
      </c>
      <c r="P46" s="210">
        <f t="shared" si="48"/>
        <v>114.12653061224491</v>
      </c>
      <c r="Q46" s="210">
        <f t="shared" si="48"/>
        <v>114.12653061224491</v>
      </c>
      <c r="R46" s="210">
        <f t="shared" si="48"/>
        <v>114.12653061224491</v>
      </c>
      <c r="S46" s="210">
        <f t="shared" si="48"/>
        <v>114.12653061224491</v>
      </c>
      <c r="T46" s="210">
        <f t="shared" si="48"/>
        <v>114.12653061224491</v>
      </c>
      <c r="U46" s="210">
        <f t="shared" si="48"/>
        <v>114.12653061224491</v>
      </c>
      <c r="V46" s="210">
        <f t="shared" si="48"/>
        <v>114.12653061224491</v>
      </c>
      <c r="W46" s="210">
        <f t="shared" si="48"/>
        <v>114.12653061224491</v>
      </c>
      <c r="X46" s="210">
        <f t="shared" si="48"/>
        <v>114.12653061224491</v>
      </c>
      <c r="Y46" s="210">
        <f t="shared" si="48"/>
        <v>114.12653061224491</v>
      </c>
      <c r="Z46" s="210">
        <f t="shared" si="48"/>
        <v>114.12653061224491</v>
      </c>
      <c r="AA46" s="210">
        <f t="shared" si="48"/>
        <v>114.12653061224491</v>
      </c>
      <c r="AB46" s="210">
        <f t="shared" si="48"/>
        <v>114.12653061224491</v>
      </c>
      <c r="AC46" s="210">
        <f t="shared" si="48"/>
        <v>114.12653061224491</v>
      </c>
      <c r="AD46" s="210">
        <f t="shared" si="48"/>
        <v>114.12653061224491</v>
      </c>
      <c r="AE46" s="210">
        <f t="shared" si="48"/>
        <v>114.12653061224491</v>
      </c>
      <c r="AF46" s="210">
        <f t="shared" si="48"/>
        <v>114.12653061224491</v>
      </c>
      <c r="AG46" s="210">
        <f t="shared" si="48"/>
        <v>114.12653061224491</v>
      </c>
      <c r="AH46" s="210">
        <f t="shared" si="48"/>
        <v>114.12653061224491</v>
      </c>
      <c r="AI46" s="210">
        <f t="shared" si="48"/>
        <v>114.12653061224491</v>
      </c>
      <c r="AJ46" s="210">
        <f t="shared" si="48"/>
        <v>114.12653061224491</v>
      </c>
      <c r="AK46" s="210">
        <f t="shared" si="48"/>
        <v>114.12653061224491</v>
      </c>
      <c r="AL46" s="210">
        <f t="shared" ref="AL46:BQ46" si="49">IF(AL$22&lt;=$E$24,IF(AL$22&lt;=$D$24,IF(AL$22&lt;=$C$24,IF(AL$22&lt;=$B$24,$B112,($C29-$B29)/($C$24-$B$24)),($D29-$C29)/($D$24-$C$24)),($E29-$D29)/($E$24-$D$24)),$F112)</f>
        <v>114.12653061224491</v>
      </c>
      <c r="AM46" s="210">
        <f t="shared" si="49"/>
        <v>114.12653061224491</v>
      </c>
      <c r="AN46" s="210">
        <f t="shared" si="49"/>
        <v>114.12653061224491</v>
      </c>
      <c r="AO46" s="210">
        <f t="shared" si="49"/>
        <v>114.12653061224491</v>
      </c>
      <c r="AP46" s="210">
        <f t="shared" si="49"/>
        <v>114.12653061224491</v>
      </c>
      <c r="AQ46" s="210">
        <f t="shared" si="49"/>
        <v>114.12653061224491</v>
      </c>
      <c r="AR46" s="210">
        <f t="shared" si="49"/>
        <v>114.12653061224491</v>
      </c>
      <c r="AS46" s="210">
        <f t="shared" si="49"/>
        <v>114.12653061224491</v>
      </c>
      <c r="AT46" s="210">
        <f t="shared" si="49"/>
        <v>114.12653061224491</v>
      </c>
      <c r="AU46" s="210">
        <f t="shared" si="49"/>
        <v>114.12653061224491</v>
      </c>
      <c r="AV46" s="210">
        <f t="shared" si="49"/>
        <v>114.12653061224491</v>
      </c>
      <c r="AW46" s="210">
        <f t="shared" si="49"/>
        <v>558.62500000000011</v>
      </c>
      <c r="AX46" s="210">
        <f t="shared" si="49"/>
        <v>558.62500000000011</v>
      </c>
      <c r="AY46" s="210">
        <f t="shared" si="49"/>
        <v>558.62500000000011</v>
      </c>
      <c r="AZ46" s="210">
        <f t="shared" si="49"/>
        <v>558.62500000000011</v>
      </c>
      <c r="BA46" s="210">
        <f t="shared" si="49"/>
        <v>558.62500000000011</v>
      </c>
      <c r="BB46" s="210">
        <f t="shared" si="49"/>
        <v>558.62500000000011</v>
      </c>
      <c r="BC46" s="210">
        <f t="shared" si="49"/>
        <v>558.62500000000011</v>
      </c>
      <c r="BD46" s="210">
        <f t="shared" si="49"/>
        <v>558.62500000000011</v>
      </c>
      <c r="BE46" s="210">
        <f t="shared" si="49"/>
        <v>558.62500000000011</v>
      </c>
      <c r="BF46" s="210">
        <f t="shared" si="49"/>
        <v>558.62500000000011</v>
      </c>
      <c r="BG46" s="210">
        <f t="shared" si="49"/>
        <v>558.62500000000011</v>
      </c>
      <c r="BH46" s="210">
        <f t="shared" si="49"/>
        <v>558.62500000000011</v>
      </c>
      <c r="BI46" s="210">
        <f t="shared" si="49"/>
        <v>558.62500000000011</v>
      </c>
      <c r="BJ46" s="210">
        <f t="shared" si="49"/>
        <v>558.62500000000011</v>
      </c>
      <c r="BK46" s="210">
        <f t="shared" si="49"/>
        <v>558.62500000000011</v>
      </c>
      <c r="BL46" s="210">
        <f t="shared" si="49"/>
        <v>558.62500000000011</v>
      </c>
      <c r="BM46" s="210">
        <f t="shared" si="49"/>
        <v>558.62500000000011</v>
      </c>
      <c r="BN46" s="210">
        <f t="shared" si="49"/>
        <v>558.62500000000011</v>
      </c>
      <c r="BO46" s="210">
        <f t="shared" si="49"/>
        <v>558.62500000000011</v>
      </c>
      <c r="BP46" s="210">
        <f t="shared" si="49"/>
        <v>558.62500000000011</v>
      </c>
      <c r="BQ46" s="210">
        <f t="shared" si="49"/>
        <v>558.62500000000011</v>
      </c>
      <c r="BR46" s="210">
        <f t="shared" ref="BR46:DA46" si="50">IF(BR$22&lt;=$E$24,IF(BR$22&lt;=$D$24,IF(BR$22&lt;=$C$24,IF(BR$22&lt;=$B$24,$B112,($C29-$B29)/($C$24-$B$24)),($D29-$C29)/($D$24-$C$24)),($E29-$D29)/($E$24-$D$24)),$F112)</f>
        <v>558.62500000000011</v>
      </c>
      <c r="BS46" s="210">
        <f t="shared" si="50"/>
        <v>558.62500000000011</v>
      </c>
      <c r="BT46" s="210">
        <f t="shared" si="50"/>
        <v>558.62500000000011</v>
      </c>
      <c r="BU46" s="210">
        <f t="shared" si="50"/>
        <v>558.62500000000011</v>
      </c>
      <c r="BV46" s="210">
        <f t="shared" si="50"/>
        <v>558.62500000000011</v>
      </c>
      <c r="BW46" s="210">
        <f t="shared" si="50"/>
        <v>558.62500000000011</v>
      </c>
      <c r="BX46" s="210">
        <f t="shared" si="50"/>
        <v>558.62500000000011</v>
      </c>
      <c r="BY46" s="210">
        <f t="shared" si="50"/>
        <v>558.62500000000011</v>
      </c>
      <c r="BZ46" s="210">
        <f t="shared" si="50"/>
        <v>558.62500000000011</v>
      </c>
      <c r="CA46" s="210">
        <f t="shared" si="50"/>
        <v>558.62500000000011</v>
      </c>
      <c r="CB46" s="210">
        <f t="shared" si="50"/>
        <v>558.62500000000011</v>
      </c>
      <c r="CC46" s="210">
        <f t="shared" si="50"/>
        <v>558.62500000000011</v>
      </c>
      <c r="CD46" s="210">
        <f t="shared" si="50"/>
        <v>558.62500000000011</v>
      </c>
      <c r="CE46" s="210">
        <f t="shared" si="50"/>
        <v>558.62500000000011</v>
      </c>
      <c r="CF46" s="210">
        <f t="shared" si="50"/>
        <v>558.62500000000011</v>
      </c>
      <c r="CG46" s="210">
        <f t="shared" si="50"/>
        <v>558.62500000000011</v>
      </c>
      <c r="CH46" s="210">
        <f t="shared" si="50"/>
        <v>558.62500000000011</v>
      </c>
      <c r="CI46" s="210">
        <f t="shared" si="50"/>
        <v>558.62500000000011</v>
      </c>
      <c r="CJ46" s="210">
        <f t="shared" si="50"/>
        <v>558.62500000000011</v>
      </c>
      <c r="CK46" s="210">
        <f t="shared" si="50"/>
        <v>8.2370370370364974</v>
      </c>
      <c r="CL46" s="210">
        <f t="shared" si="50"/>
        <v>8.2370370370364974</v>
      </c>
      <c r="CM46" s="210">
        <f t="shared" si="50"/>
        <v>8.2370370370364974</v>
      </c>
      <c r="CN46" s="210">
        <f t="shared" si="50"/>
        <v>8.2370370370364974</v>
      </c>
      <c r="CO46" s="210">
        <f t="shared" si="50"/>
        <v>8.2370370370364974</v>
      </c>
      <c r="CP46" s="210">
        <f t="shared" si="50"/>
        <v>8.2370370370364974</v>
      </c>
      <c r="CQ46" s="210">
        <f t="shared" si="50"/>
        <v>8.2370370370364974</v>
      </c>
      <c r="CR46" s="210">
        <f t="shared" si="50"/>
        <v>8.2370370370364974</v>
      </c>
      <c r="CS46" s="210">
        <f t="shared" si="50"/>
        <v>8.2370370370364974</v>
      </c>
      <c r="CT46" s="210">
        <f t="shared" si="50"/>
        <v>8.2370370370364974</v>
      </c>
      <c r="CU46" s="210">
        <f t="shared" si="50"/>
        <v>8.2370370370364974</v>
      </c>
      <c r="CV46" s="210">
        <f t="shared" si="50"/>
        <v>8.2370370370364974</v>
      </c>
      <c r="CW46" s="210">
        <f t="shared" si="50"/>
        <v>8.2370370370364974</v>
      </c>
      <c r="CX46" s="210">
        <f t="shared" si="50"/>
        <v>8.2370370370364974</v>
      </c>
      <c r="CY46" s="210">
        <f t="shared" si="50"/>
        <v>8.2370370370364974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-23.749781581711016</v>
      </c>
      <c r="O47" s="210">
        <f t="shared" si="51"/>
        <v>-23.749781581711016</v>
      </c>
      <c r="P47" s="210">
        <f t="shared" si="51"/>
        <v>-23.749781581711016</v>
      </c>
      <c r="Q47" s="210">
        <f t="shared" si="51"/>
        <v>-23.749781581711016</v>
      </c>
      <c r="R47" s="210">
        <f t="shared" si="51"/>
        <v>-23.749781581711016</v>
      </c>
      <c r="S47" s="210">
        <f t="shared" si="51"/>
        <v>-23.749781581711016</v>
      </c>
      <c r="T47" s="210">
        <f t="shared" si="51"/>
        <v>-23.749781581711016</v>
      </c>
      <c r="U47" s="210">
        <f t="shared" si="51"/>
        <v>-23.749781581711016</v>
      </c>
      <c r="V47" s="210">
        <f t="shared" si="51"/>
        <v>-23.749781581711016</v>
      </c>
      <c r="W47" s="210">
        <f t="shared" si="51"/>
        <v>-23.749781581711016</v>
      </c>
      <c r="X47" s="210">
        <f t="shared" si="51"/>
        <v>-23.749781581711016</v>
      </c>
      <c r="Y47" s="210">
        <f t="shared" si="51"/>
        <v>-23.749781581711016</v>
      </c>
      <c r="Z47" s="210">
        <f t="shared" si="51"/>
        <v>-23.749781581711016</v>
      </c>
      <c r="AA47" s="210">
        <f t="shared" si="51"/>
        <v>-23.749781581711016</v>
      </c>
      <c r="AB47" s="210">
        <f t="shared" si="51"/>
        <v>-23.749781581711016</v>
      </c>
      <c r="AC47" s="210">
        <f t="shared" si="51"/>
        <v>-23.749781581711016</v>
      </c>
      <c r="AD47" s="210">
        <f t="shared" si="51"/>
        <v>-23.749781581711016</v>
      </c>
      <c r="AE47" s="210">
        <f t="shared" si="51"/>
        <v>-23.749781581711016</v>
      </c>
      <c r="AF47" s="210">
        <f t="shared" si="51"/>
        <v>-23.749781581711016</v>
      </c>
      <c r="AG47" s="210">
        <f t="shared" si="51"/>
        <v>-23.749781581711016</v>
      </c>
      <c r="AH47" s="210">
        <f t="shared" si="51"/>
        <v>-23.749781581711016</v>
      </c>
      <c r="AI47" s="210">
        <f t="shared" si="51"/>
        <v>-23.749781581711016</v>
      </c>
      <c r="AJ47" s="210">
        <f t="shared" si="51"/>
        <v>-23.749781581711016</v>
      </c>
      <c r="AK47" s="210">
        <f t="shared" si="51"/>
        <v>-23.749781581711016</v>
      </c>
      <c r="AL47" s="210">
        <f t="shared" ref="AL47:BQ47" si="52">IF(AL$22&lt;=$E$24,IF(AL$22&lt;=$D$24,IF(AL$22&lt;=$C$24,IF(AL$22&lt;=$B$24,$B113,($C30-$B30)/($C$24-$B$24)),($D30-$C30)/($D$24-$C$24)),($E30-$D30)/($E$24-$D$24)),$F113)</f>
        <v>-23.749781581711016</v>
      </c>
      <c r="AM47" s="210">
        <f t="shared" si="52"/>
        <v>-23.749781581711016</v>
      </c>
      <c r="AN47" s="210">
        <f t="shared" si="52"/>
        <v>-23.749781581711016</v>
      </c>
      <c r="AO47" s="210">
        <f t="shared" si="52"/>
        <v>-23.749781581711016</v>
      </c>
      <c r="AP47" s="210">
        <f t="shared" si="52"/>
        <v>-23.749781581711016</v>
      </c>
      <c r="AQ47" s="210">
        <f t="shared" si="52"/>
        <v>-23.749781581711016</v>
      </c>
      <c r="AR47" s="210">
        <f t="shared" si="52"/>
        <v>-23.749781581711016</v>
      </c>
      <c r="AS47" s="210">
        <f t="shared" si="52"/>
        <v>-23.749781581711016</v>
      </c>
      <c r="AT47" s="210">
        <f t="shared" si="52"/>
        <v>-23.749781581711016</v>
      </c>
      <c r="AU47" s="210">
        <f t="shared" si="52"/>
        <v>-23.749781581711016</v>
      </c>
      <c r="AV47" s="210">
        <f t="shared" si="52"/>
        <v>-23.749781581711016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-400.44897959183675</v>
      </c>
      <c r="O48" s="210">
        <f t="shared" si="54"/>
        <v>-400.44897959183675</v>
      </c>
      <c r="P48" s="210">
        <f t="shared" si="54"/>
        <v>-400.44897959183675</v>
      </c>
      <c r="Q48" s="210">
        <f t="shared" si="54"/>
        <v>-400.44897959183675</v>
      </c>
      <c r="R48" s="210">
        <f t="shared" si="54"/>
        <v>-400.44897959183675</v>
      </c>
      <c r="S48" s="210">
        <f t="shared" si="54"/>
        <v>-400.44897959183675</v>
      </c>
      <c r="T48" s="210">
        <f t="shared" si="54"/>
        <v>-400.44897959183675</v>
      </c>
      <c r="U48" s="210">
        <f t="shared" si="54"/>
        <v>-400.44897959183675</v>
      </c>
      <c r="V48" s="210">
        <f t="shared" si="54"/>
        <v>-400.44897959183675</v>
      </c>
      <c r="W48" s="210">
        <f t="shared" si="54"/>
        <v>-400.44897959183675</v>
      </c>
      <c r="X48" s="210">
        <f t="shared" si="54"/>
        <v>-400.44897959183675</v>
      </c>
      <c r="Y48" s="210">
        <f t="shared" si="54"/>
        <v>-400.44897959183675</v>
      </c>
      <c r="Z48" s="210">
        <f t="shared" si="54"/>
        <v>-400.44897959183675</v>
      </c>
      <c r="AA48" s="210">
        <f t="shared" si="54"/>
        <v>-400.44897959183675</v>
      </c>
      <c r="AB48" s="210">
        <f t="shared" si="54"/>
        <v>-400.44897959183675</v>
      </c>
      <c r="AC48" s="210">
        <f t="shared" si="54"/>
        <v>-400.44897959183675</v>
      </c>
      <c r="AD48" s="210">
        <f t="shared" si="54"/>
        <v>-400.44897959183675</v>
      </c>
      <c r="AE48" s="210">
        <f t="shared" si="54"/>
        <v>-400.44897959183675</v>
      </c>
      <c r="AF48" s="210">
        <f t="shared" si="54"/>
        <v>-400.44897959183675</v>
      </c>
      <c r="AG48" s="210">
        <f t="shared" si="54"/>
        <v>-400.44897959183675</v>
      </c>
      <c r="AH48" s="210">
        <f t="shared" si="54"/>
        <v>-400.44897959183675</v>
      </c>
      <c r="AI48" s="210">
        <f t="shared" si="54"/>
        <v>-400.44897959183675</v>
      </c>
      <c r="AJ48" s="210">
        <f t="shared" si="54"/>
        <v>-400.44897959183675</v>
      </c>
      <c r="AK48" s="210">
        <f t="shared" si="54"/>
        <v>-400.44897959183675</v>
      </c>
      <c r="AL48" s="210">
        <f t="shared" ref="AL48:BQ48" si="55">IF(AL$22&lt;=$E$24,IF(AL$22&lt;=$D$24,IF(AL$22&lt;=$C$24,IF(AL$22&lt;=$B$24,$B114,($C31-$B31)/($C$24-$B$24)),($D31-$C31)/($D$24-$C$24)),($E31-$D31)/($E$24-$D$24)),$F114)</f>
        <v>-400.44897959183675</v>
      </c>
      <c r="AM48" s="210">
        <f t="shared" si="55"/>
        <v>-400.44897959183675</v>
      </c>
      <c r="AN48" s="210">
        <f t="shared" si="55"/>
        <v>-400.44897959183675</v>
      </c>
      <c r="AO48" s="210">
        <f t="shared" si="55"/>
        <v>-400.44897959183675</v>
      </c>
      <c r="AP48" s="210">
        <f t="shared" si="55"/>
        <v>-400.44897959183675</v>
      </c>
      <c r="AQ48" s="210">
        <f t="shared" si="55"/>
        <v>-400.44897959183675</v>
      </c>
      <c r="AR48" s="210">
        <f t="shared" si="55"/>
        <v>-400.44897959183675</v>
      </c>
      <c r="AS48" s="210">
        <f t="shared" si="55"/>
        <v>-400.44897959183675</v>
      </c>
      <c r="AT48" s="210">
        <f t="shared" si="55"/>
        <v>-400.44897959183675</v>
      </c>
      <c r="AU48" s="210">
        <f t="shared" si="55"/>
        <v>-400.44897959183675</v>
      </c>
      <c r="AV48" s="210">
        <f t="shared" si="55"/>
        <v>-400.44897959183675</v>
      </c>
      <c r="AW48" s="210">
        <f t="shared" si="55"/>
        <v>-78.75</v>
      </c>
      <c r="AX48" s="210">
        <f t="shared" si="55"/>
        <v>-78.75</v>
      </c>
      <c r="AY48" s="210">
        <f t="shared" si="55"/>
        <v>-78.75</v>
      </c>
      <c r="AZ48" s="210">
        <f t="shared" si="55"/>
        <v>-78.75</v>
      </c>
      <c r="BA48" s="210">
        <f t="shared" si="55"/>
        <v>-78.75</v>
      </c>
      <c r="BB48" s="210">
        <f t="shared" si="55"/>
        <v>-78.75</v>
      </c>
      <c r="BC48" s="210">
        <f t="shared" si="55"/>
        <v>-78.75</v>
      </c>
      <c r="BD48" s="210">
        <f t="shared" si="55"/>
        <v>-78.75</v>
      </c>
      <c r="BE48" s="210">
        <f t="shared" si="55"/>
        <v>-78.75</v>
      </c>
      <c r="BF48" s="210">
        <f t="shared" si="55"/>
        <v>-78.75</v>
      </c>
      <c r="BG48" s="210">
        <f t="shared" si="55"/>
        <v>-78.75</v>
      </c>
      <c r="BH48" s="210">
        <f t="shared" si="55"/>
        <v>-78.75</v>
      </c>
      <c r="BI48" s="210">
        <f t="shared" si="55"/>
        <v>-78.75</v>
      </c>
      <c r="BJ48" s="210">
        <f t="shared" si="55"/>
        <v>-78.75</v>
      </c>
      <c r="BK48" s="210">
        <f t="shared" si="55"/>
        <v>-78.75</v>
      </c>
      <c r="BL48" s="210">
        <f t="shared" si="55"/>
        <v>-78.75</v>
      </c>
      <c r="BM48" s="210">
        <f t="shared" si="55"/>
        <v>-78.75</v>
      </c>
      <c r="BN48" s="210">
        <f t="shared" si="55"/>
        <v>-78.75</v>
      </c>
      <c r="BO48" s="210">
        <f t="shared" si="55"/>
        <v>-78.75</v>
      </c>
      <c r="BP48" s="210">
        <f t="shared" si="55"/>
        <v>-78.75</v>
      </c>
      <c r="BQ48" s="210">
        <f t="shared" si="55"/>
        <v>-78.75</v>
      </c>
      <c r="BR48" s="210">
        <f t="shared" ref="BR48:DA48" si="56">IF(BR$22&lt;=$E$24,IF(BR$22&lt;=$D$24,IF(BR$22&lt;=$C$24,IF(BR$22&lt;=$B$24,$B114,($C31-$B31)/($C$24-$B$24)),($D31-$C31)/($D$24-$C$24)),($E31-$D31)/($E$24-$D$24)),$F114)</f>
        <v>-78.75</v>
      </c>
      <c r="BS48" s="210">
        <f t="shared" si="56"/>
        <v>-78.75</v>
      </c>
      <c r="BT48" s="210">
        <f t="shared" si="56"/>
        <v>-78.75</v>
      </c>
      <c r="BU48" s="210">
        <f t="shared" si="56"/>
        <v>-78.75</v>
      </c>
      <c r="BV48" s="210">
        <f t="shared" si="56"/>
        <v>-78.75</v>
      </c>
      <c r="BW48" s="210">
        <f t="shared" si="56"/>
        <v>-78.75</v>
      </c>
      <c r="BX48" s="210">
        <f t="shared" si="56"/>
        <v>-78.75</v>
      </c>
      <c r="BY48" s="210">
        <f t="shared" si="56"/>
        <v>-78.75</v>
      </c>
      <c r="BZ48" s="210">
        <f t="shared" si="56"/>
        <v>-78.75</v>
      </c>
      <c r="CA48" s="210">
        <f t="shared" si="56"/>
        <v>-78.75</v>
      </c>
      <c r="CB48" s="210">
        <f t="shared" si="56"/>
        <v>-78.75</v>
      </c>
      <c r="CC48" s="210">
        <f t="shared" si="56"/>
        <v>-78.75</v>
      </c>
      <c r="CD48" s="210">
        <f t="shared" si="56"/>
        <v>-78.75</v>
      </c>
      <c r="CE48" s="210">
        <f t="shared" si="56"/>
        <v>-78.75</v>
      </c>
      <c r="CF48" s="210">
        <f t="shared" si="56"/>
        <v>-78.75</v>
      </c>
      <c r="CG48" s="210">
        <f t="shared" si="56"/>
        <v>-78.75</v>
      </c>
      <c r="CH48" s="210">
        <f t="shared" si="56"/>
        <v>-78.75</v>
      </c>
      <c r="CI48" s="210">
        <f t="shared" si="56"/>
        <v>-78.75</v>
      </c>
      <c r="CJ48" s="210">
        <f t="shared" si="56"/>
        <v>-78.75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2914.2857142857147</v>
      </c>
      <c r="AX49" s="210">
        <f t="shared" si="58"/>
        <v>2914.2857142857147</v>
      </c>
      <c r="AY49" s="210">
        <f t="shared" si="58"/>
        <v>2914.2857142857147</v>
      </c>
      <c r="AZ49" s="210">
        <f t="shared" si="58"/>
        <v>2914.2857142857147</v>
      </c>
      <c r="BA49" s="210">
        <f t="shared" si="58"/>
        <v>2914.2857142857147</v>
      </c>
      <c r="BB49" s="210">
        <f t="shared" si="58"/>
        <v>2914.2857142857147</v>
      </c>
      <c r="BC49" s="210">
        <f t="shared" si="58"/>
        <v>2914.2857142857147</v>
      </c>
      <c r="BD49" s="210">
        <f t="shared" si="58"/>
        <v>2914.2857142857147</v>
      </c>
      <c r="BE49" s="210">
        <f t="shared" si="58"/>
        <v>2914.2857142857147</v>
      </c>
      <c r="BF49" s="210">
        <f t="shared" si="58"/>
        <v>2914.2857142857147</v>
      </c>
      <c r="BG49" s="210">
        <f t="shared" si="58"/>
        <v>2914.2857142857147</v>
      </c>
      <c r="BH49" s="210">
        <f t="shared" si="58"/>
        <v>2914.2857142857147</v>
      </c>
      <c r="BI49" s="210">
        <f t="shared" si="58"/>
        <v>2914.2857142857147</v>
      </c>
      <c r="BJ49" s="210">
        <f t="shared" si="58"/>
        <v>2914.2857142857147</v>
      </c>
      <c r="BK49" s="210">
        <f t="shared" si="58"/>
        <v>2914.2857142857147</v>
      </c>
      <c r="BL49" s="210">
        <f t="shared" si="58"/>
        <v>2914.2857142857147</v>
      </c>
      <c r="BM49" s="210">
        <f t="shared" si="58"/>
        <v>2914.2857142857147</v>
      </c>
      <c r="BN49" s="210">
        <f t="shared" si="58"/>
        <v>2914.2857142857147</v>
      </c>
      <c r="BO49" s="210">
        <f t="shared" si="58"/>
        <v>2914.2857142857147</v>
      </c>
      <c r="BP49" s="210">
        <f t="shared" si="58"/>
        <v>2914.2857142857147</v>
      </c>
      <c r="BQ49" s="210">
        <f t="shared" si="58"/>
        <v>2914.2857142857147</v>
      </c>
      <c r="BR49" s="210">
        <f t="shared" ref="BR49:DA49" si="59">IF(BR$22&lt;=$E$24,IF(BR$22&lt;=$D$24,IF(BR$22&lt;=$C$24,IF(BR$22&lt;=$B$24,$B115,($C32-$B32)/($C$24-$B$24)),($D32-$C32)/($D$24-$C$24)),($E32-$D32)/($E$24-$D$24)),$F115)</f>
        <v>2914.2857142857147</v>
      </c>
      <c r="BS49" s="210">
        <f t="shared" si="59"/>
        <v>2914.2857142857147</v>
      </c>
      <c r="BT49" s="210">
        <f t="shared" si="59"/>
        <v>2914.2857142857147</v>
      </c>
      <c r="BU49" s="210">
        <f t="shared" si="59"/>
        <v>2914.2857142857147</v>
      </c>
      <c r="BV49" s="210">
        <f t="shared" si="59"/>
        <v>2914.2857142857147</v>
      </c>
      <c r="BW49" s="210">
        <f t="shared" si="59"/>
        <v>2914.2857142857147</v>
      </c>
      <c r="BX49" s="210">
        <f t="shared" si="59"/>
        <v>2914.2857142857147</v>
      </c>
      <c r="BY49" s="210">
        <f t="shared" si="59"/>
        <v>2914.2857142857147</v>
      </c>
      <c r="BZ49" s="210">
        <f t="shared" si="59"/>
        <v>2914.2857142857147</v>
      </c>
      <c r="CA49" s="210">
        <f t="shared" si="59"/>
        <v>2914.2857142857147</v>
      </c>
      <c r="CB49" s="210">
        <f t="shared" si="59"/>
        <v>2914.2857142857147</v>
      </c>
      <c r="CC49" s="210">
        <f t="shared" si="59"/>
        <v>2914.2857142857147</v>
      </c>
      <c r="CD49" s="210">
        <f t="shared" si="59"/>
        <v>2914.2857142857147</v>
      </c>
      <c r="CE49" s="210">
        <f t="shared" si="59"/>
        <v>2914.2857142857147</v>
      </c>
      <c r="CF49" s="210">
        <f t="shared" si="59"/>
        <v>2914.2857142857147</v>
      </c>
      <c r="CG49" s="210">
        <f t="shared" si="59"/>
        <v>2914.2857142857147</v>
      </c>
      <c r="CH49" s="210">
        <f t="shared" si="59"/>
        <v>2914.2857142857147</v>
      </c>
      <c r="CI49" s="210">
        <f t="shared" si="59"/>
        <v>2914.2857142857147</v>
      </c>
      <c r="CJ49" s="210">
        <f t="shared" si="59"/>
        <v>2914.2857142857147</v>
      </c>
      <c r="CK49" s="210">
        <f t="shared" si="59"/>
        <v>50.793650793648943</v>
      </c>
      <c r="CL49" s="210">
        <f t="shared" si="59"/>
        <v>50.793650793648943</v>
      </c>
      <c r="CM49" s="210">
        <f t="shared" si="59"/>
        <v>50.793650793648943</v>
      </c>
      <c r="CN49" s="210">
        <f t="shared" si="59"/>
        <v>50.793650793648943</v>
      </c>
      <c r="CO49" s="210">
        <f t="shared" si="59"/>
        <v>50.793650793648943</v>
      </c>
      <c r="CP49" s="210">
        <f t="shared" si="59"/>
        <v>50.793650793648943</v>
      </c>
      <c r="CQ49" s="210">
        <f t="shared" si="59"/>
        <v>50.793650793648943</v>
      </c>
      <c r="CR49" s="210">
        <f t="shared" si="59"/>
        <v>50.793650793648943</v>
      </c>
      <c r="CS49" s="210">
        <f t="shared" si="59"/>
        <v>50.793650793648943</v>
      </c>
      <c r="CT49" s="210">
        <f t="shared" si="59"/>
        <v>50.793650793648943</v>
      </c>
      <c r="CU49" s="210">
        <f t="shared" si="59"/>
        <v>50.793650793648943</v>
      </c>
      <c r="CV49" s="210">
        <f t="shared" si="59"/>
        <v>50.793650793648943</v>
      </c>
      <c r="CW49" s="210">
        <f t="shared" si="59"/>
        <v>50.793650793648943</v>
      </c>
      <c r="CX49" s="210">
        <f t="shared" si="59"/>
        <v>50.793650793648943</v>
      </c>
      <c r="CY49" s="210">
        <f t="shared" si="59"/>
        <v>50.793650793648943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-120.48979591836734</v>
      </c>
      <c r="O50" s="210">
        <f t="shared" si="60"/>
        <v>-120.48979591836734</v>
      </c>
      <c r="P50" s="210">
        <f t="shared" si="60"/>
        <v>-120.48979591836734</v>
      </c>
      <c r="Q50" s="210">
        <f t="shared" si="60"/>
        <v>-120.48979591836734</v>
      </c>
      <c r="R50" s="210">
        <f t="shared" si="60"/>
        <v>-120.48979591836734</v>
      </c>
      <c r="S50" s="210">
        <f t="shared" si="60"/>
        <v>-120.48979591836734</v>
      </c>
      <c r="T50" s="210">
        <f t="shared" si="60"/>
        <v>-120.48979591836734</v>
      </c>
      <c r="U50" s="210">
        <f t="shared" si="60"/>
        <v>-120.48979591836734</v>
      </c>
      <c r="V50" s="210">
        <f t="shared" si="60"/>
        <v>-120.48979591836734</v>
      </c>
      <c r="W50" s="210">
        <f t="shared" si="60"/>
        <v>-120.48979591836734</v>
      </c>
      <c r="X50" s="210">
        <f t="shared" si="60"/>
        <v>-120.48979591836734</v>
      </c>
      <c r="Y50" s="210">
        <f t="shared" si="60"/>
        <v>-120.48979591836734</v>
      </c>
      <c r="Z50" s="210">
        <f t="shared" si="60"/>
        <v>-120.48979591836734</v>
      </c>
      <c r="AA50" s="210">
        <f t="shared" si="60"/>
        <v>-120.48979591836734</v>
      </c>
      <c r="AB50" s="210">
        <f t="shared" si="60"/>
        <v>-120.48979591836734</v>
      </c>
      <c r="AC50" s="210">
        <f t="shared" si="60"/>
        <v>-120.48979591836734</v>
      </c>
      <c r="AD50" s="210">
        <f t="shared" si="60"/>
        <v>-120.48979591836734</v>
      </c>
      <c r="AE50" s="210">
        <f t="shared" si="60"/>
        <v>-120.48979591836734</v>
      </c>
      <c r="AF50" s="210">
        <f t="shared" si="60"/>
        <v>-120.48979591836734</v>
      </c>
      <c r="AG50" s="210">
        <f t="shared" si="60"/>
        <v>-120.48979591836734</v>
      </c>
      <c r="AH50" s="210">
        <f t="shared" si="60"/>
        <v>-120.48979591836734</v>
      </c>
      <c r="AI50" s="210">
        <f t="shared" si="60"/>
        <v>-120.48979591836734</v>
      </c>
      <c r="AJ50" s="210">
        <f t="shared" si="60"/>
        <v>-120.48979591836734</v>
      </c>
      <c r="AK50" s="210">
        <f t="shared" si="60"/>
        <v>-120.48979591836734</v>
      </c>
      <c r="AL50" s="210">
        <f t="shared" ref="AL50:BQ50" si="61">IF(AL$22&lt;=$E$24,IF(AL$22&lt;=$D$24,IF(AL$22&lt;=$C$24,IF(AL$22&lt;=$B$24,$B116,($C33-$B33)/($C$24-$B$24)),($D33-$C33)/($D$24-$C$24)),($E33-$D33)/($E$24-$D$24)),$F116)</f>
        <v>-120.48979591836734</v>
      </c>
      <c r="AM50" s="210">
        <f t="shared" si="61"/>
        <v>-120.48979591836734</v>
      </c>
      <c r="AN50" s="210">
        <f t="shared" si="61"/>
        <v>-120.48979591836734</v>
      </c>
      <c r="AO50" s="210">
        <f t="shared" si="61"/>
        <v>-120.48979591836734</v>
      </c>
      <c r="AP50" s="210">
        <f t="shared" si="61"/>
        <v>-120.48979591836734</v>
      </c>
      <c r="AQ50" s="210">
        <f t="shared" si="61"/>
        <v>-120.48979591836734</v>
      </c>
      <c r="AR50" s="210">
        <f t="shared" si="61"/>
        <v>-120.48979591836734</v>
      </c>
      <c r="AS50" s="210">
        <f t="shared" si="61"/>
        <v>-120.48979591836734</v>
      </c>
      <c r="AT50" s="210">
        <f t="shared" si="61"/>
        <v>-120.48979591836734</v>
      </c>
      <c r="AU50" s="210">
        <f t="shared" si="61"/>
        <v>-120.48979591836734</v>
      </c>
      <c r="AV50" s="210">
        <f t="shared" si="61"/>
        <v>-120.48979591836734</v>
      </c>
      <c r="AW50" s="210">
        <f t="shared" si="61"/>
        <v>-66</v>
      </c>
      <c r="AX50" s="210">
        <f t="shared" si="61"/>
        <v>-66</v>
      </c>
      <c r="AY50" s="210">
        <f t="shared" si="61"/>
        <v>-66</v>
      </c>
      <c r="AZ50" s="210">
        <f t="shared" si="61"/>
        <v>-66</v>
      </c>
      <c r="BA50" s="210">
        <f t="shared" si="61"/>
        <v>-66</v>
      </c>
      <c r="BB50" s="210">
        <f t="shared" si="61"/>
        <v>-66</v>
      </c>
      <c r="BC50" s="210">
        <f t="shared" si="61"/>
        <v>-66</v>
      </c>
      <c r="BD50" s="210">
        <f t="shared" si="61"/>
        <v>-66</v>
      </c>
      <c r="BE50" s="210">
        <f t="shared" si="61"/>
        <v>-66</v>
      </c>
      <c r="BF50" s="210">
        <f t="shared" si="61"/>
        <v>-66</v>
      </c>
      <c r="BG50" s="210">
        <f t="shared" si="61"/>
        <v>-66</v>
      </c>
      <c r="BH50" s="210">
        <f t="shared" si="61"/>
        <v>-66</v>
      </c>
      <c r="BI50" s="210">
        <f t="shared" si="61"/>
        <v>-66</v>
      </c>
      <c r="BJ50" s="210">
        <f t="shared" si="61"/>
        <v>-66</v>
      </c>
      <c r="BK50" s="210">
        <f t="shared" si="61"/>
        <v>-66</v>
      </c>
      <c r="BL50" s="210">
        <f t="shared" si="61"/>
        <v>-66</v>
      </c>
      <c r="BM50" s="210">
        <f t="shared" si="61"/>
        <v>-66</v>
      </c>
      <c r="BN50" s="210">
        <f t="shared" si="61"/>
        <v>-66</v>
      </c>
      <c r="BO50" s="210">
        <f t="shared" si="61"/>
        <v>-66</v>
      </c>
      <c r="BP50" s="210">
        <f t="shared" si="61"/>
        <v>-66</v>
      </c>
      <c r="BQ50" s="210">
        <f t="shared" si="61"/>
        <v>-66</v>
      </c>
      <c r="BR50" s="210">
        <f t="shared" ref="BR50:DA50" si="62">IF(BR$22&lt;=$E$24,IF(BR$22&lt;=$D$24,IF(BR$22&lt;=$C$24,IF(BR$22&lt;=$B$24,$B116,($C33-$B33)/($C$24-$B$24)),($D33-$C33)/($D$24-$C$24)),($E33-$D33)/($E$24-$D$24)),$F116)</f>
        <v>-66</v>
      </c>
      <c r="BS50" s="210">
        <f t="shared" si="62"/>
        <v>-66</v>
      </c>
      <c r="BT50" s="210">
        <f t="shared" si="62"/>
        <v>-66</v>
      </c>
      <c r="BU50" s="210">
        <f t="shared" si="62"/>
        <v>-66</v>
      </c>
      <c r="BV50" s="210">
        <f t="shared" si="62"/>
        <v>-66</v>
      </c>
      <c r="BW50" s="210">
        <f t="shared" si="62"/>
        <v>-66</v>
      </c>
      <c r="BX50" s="210">
        <f t="shared" si="62"/>
        <v>-66</v>
      </c>
      <c r="BY50" s="210">
        <f t="shared" si="62"/>
        <v>-66</v>
      </c>
      <c r="BZ50" s="210">
        <f t="shared" si="62"/>
        <v>-66</v>
      </c>
      <c r="CA50" s="210">
        <f t="shared" si="62"/>
        <v>-66</v>
      </c>
      <c r="CB50" s="210">
        <f t="shared" si="62"/>
        <v>-66</v>
      </c>
      <c r="CC50" s="210">
        <f t="shared" si="62"/>
        <v>-66</v>
      </c>
      <c r="CD50" s="210">
        <f t="shared" si="62"/>
        <v>-66</v>
      </c>
      <c r="CE50" s="210">
        <f t="shared" si="62"/>
        <v>-66</v>
      </c>
      <c r="CF50" s="210">
        <f t="shared" si="62"/>
        <v>-66</v>
      </c>
      <c r="CG50" s="210">
        <f t="shared" si="62"/>
        <v>-66</v>
      </c>
      <c r="CH50" s="210">
        <f t="shared" si="62"/>
        <v>-66</v>
      </c>
      <c r="CI50" s="210">
        <f t="shared" si="62"/>
        <v>-66</v>
      </c>
      <c r="CJ50" s="210">
        <f t="shared" si="62"/>
        <v>-66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1422.2222222222219</v>
      </c>
      <c r="CL51" s="210">
        <f t="shared" si="65"/>
        <v>1422.2222222222219</v>
      </c>
      <c r="CM51" s="210">
        <f t="shared" si="65"/>
        <v>1422.2222222222219</v>
      </c>
      <c r="CN51" s="210">
        <f t="shared" si="65"/>
        <v>1422.2222222222219</v>
      </c>
      <c r="CO51" s="210">
        <f t="shared" si="65"/>
        <v>1422.2222222222219</v>
      </c>
      <c r="CP51" s="210">
        <f t="shared" si="65"/>
        <v>1422.2222222222219</v>
      </c>
      <c r="CQ51" s="210">
        <f t="shared" si="65"/>
        <v>1422.2222222222219</v>
      </c>
      <c r="CR51" s="210">
        <f t="shared" si="65"/>
        <v>1422.2222222222219</v>
      </c>
      <c r="CS51" s="210">
        <f t="shared" si="65"/>
        <v>1422.2222222222219</v>
      </c>
      <c r="CT51" s="210">
        <f t="shared" si="65"/>
        <v>1422.2222222222219</v>
      </c>
      <c r="CU51" s="210">
        <f t="shared" si="65"/>
        <v>1422.2222222222219</v>
      </c>
      <c r="CV51" s="210">
        <f t="shared" si="65"/>
        <v>1422.2222222222219</v>
      </c>
      <c r="CW51" s="210">
        <f t="shared" si="65"/>
        <v>1422.2222222222219</v>
      </c>
      <c r="CX51" s="210">
        <f t="shared" si="65"/>
        <v>1422.2222222222219</v>
      </c>
      <c r="CY51" s="210">
        <f t="shared" si="65"/>
        <v>1422.2222222222219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3.7746620593021558</v>
      </c>
      <c r="O52" s="210">
        <f t="shared" si="66"/>
        <v>3.7746620593021558</v>
      </c>
      <c r="P52" s="210">
        <f t="shared" si="66"/>
        <v>3.7746620593021558</v>
      </c>
      <c r="Q52" s="210">
        <f t="shared" si="66"/>
        <v>3.7746620593021558</v>
      </c>
      <c r="R52" s="210">
        <f t="shared" si="66"/>
        <v>3.7746620593021558</v>
      </c>
      <c r="S52" s="210">
        <f t="shared" si="66"/>
        <v>3.7746620593021558</v>
      </c>
      <c r="T52" s="210">
        <f t="shared" si="66"/>
        <v>3.7746620593021558</v>
      </c>
      <c r="U52" s="210">
        <f t="shared" si="66"/>
        <v>3.7746620593021558</v>
      </c>
      <c r="V52" s="210">
        <f t="shared" si="66"/>
        <v>3.7746620593021558</v>
      </c>
      <c r="W52" s="210">
        <f t="shared" si="66"/>
        <v>3.7746620593021558</v>
      </c>
      <c r="X52" s="210">
        <f t="shared" si="66"/>
        <v>3.7746620593021558</v>
      </c>
      <c r="Y52" s="210">
        <f t="shared" si="66"/>
        <v>3.7746620593021558</v>
      </c>
      <c r="Z52" s="210">
        <f t="shared" si="66"/>
        <v>3.7746620593021558</v>
      </c>
      <c r="AA52" s="210">
        <f t="shared" si="66"/>
        <v>3.7746620593021558</v>
      </c>
      <c r="AB52" s="210">
        <f t="shared" si="66"/>
        <v>3.7746620593021558</v>
      </c>
      <c r="AC52" s="210">
        <f t="shared" si="66"/>
        <v>3.7746620593021558</v>
      </c>
      <c r="AD52" s="210">
        <f t="shared" si="66"/>
        <v>3.7746620593021558</v>
      </c>
      <c r="AE52" s="210">
        <f t="shared" si="66"/>
        <v>3.7746620593021558</v>
      </c>
      <c r="AF52" s="210">
        <f t="shared" si="66"/>
        <v>3.7746620593021558</v>
      </c>
      <c r="AG52" s="210">
        <f t="shared" si="66"/>
        <v>3.7746620593021558</v>
      </c>
      <c r="AH52" s="210">
        <f t="shared" si="66"/>
        <v>3.7746620593021558</v>
      </c>
      <c r="AI52" s="210">
        <f t="shared" si="66"/>
        <v>3.7746620593021558</v>
      </c>
      <c r="AJ52" s="210">
        <f t="shared" si="66"/>
        <v>3.7746620593021558</v>
      </c>
      <c r="AK52" s="210">
        <f t="shared" si="66"/>
        <v>3.7746620593021558</v>
      </c>
      <c r="AL52" s="210">
        <f t="shared" ref="AL52:BQ52" si="67">IF(AL$22&lt;=$E$24,IF(AL$22&lt;=$D$24,IF(AL$22&lt;=$C$24,IF(AL$22&lt;=$B$24,$B118,($C35-$B35)/($C$24-$B$24)),($D35-$C35)/($D$24-$C$24)),($E35-$D35)/($E$24-$D$24)),$F118)</f>
        <v>3.7746620593021558</v>
      </c>
      <c r="AM52" s="210">
        <f t="shared" si="67"/>
        <v>3.7746620593021558</v>
      </c>
      <c r="AN52" s="210">
        <f t="shared" si="67"/>
        <v>3.7746620593021558</v>
      </c>
      <c r="AO52" s="210">
        <f t="shared" si="67"/>
        <v>3.7746620593021558</v>
      </c>
      <c r="AP52" s="210">
        <f t="shared" si="67"/>
        <v>3.7746620593021558</v>
      </c>
      <c r="AQ52" s="210">
        <f t="shared" si="67"/>
        <v>3.7746620593021558</v>
      </c>
      <c r="AR52" s="210">
        <f t="shared" si="67"/>
        <v>3.7746620593021558</v>
      </c>
      <c r="AS52" s="210">
        <f t="shared" si="67"/>
        <v>3.7746620593021558</v>
      </c>
      <c r="AT52" s="210">
        <f t="shared" si="67"/>
        <v>3.7746620593021558</v>
      </c>
      <c r="AU52" s="210">
        <f t="shared" si="67"/>
        <v>3.7746620593021558</v>
      </c>
      <c r="AV52" s="210">
        <f t="shared" si="67"/>
        <v>3.7746620593021558</v>
      </c>
      <c r="AW52" s="210">
        <f t="shared" si="67"/>
        <v>-12.110374106927775</v>
      </c>
      <c r="AX52" s="210">
        <f t="shared" si="67"/>
        <v>-12.110374106927775</v>
      </c>
      <c r="AY52" s="210">
        <f t="shared" si="67"/>
        <v>-12.110374106927775</v>
      </c>
      <c r="AZ52" s="210">
        <f t="shared" si="67"/>
        <v>-12.110374106927775</v>
      </c>
      <c r="BA52" s="210">
        <f t="shared" si="67"/>
        <v>-12.110374106927775</v>
      </c>
      <c r="BB52" s="210">
        <f t="shared" si="67"/>
        <v>-12.110374106927775</v>
      </c>
      <c r="BC52" s="210">
        <f t="shared" si="67"/>
        <v>-12.110374106927775</v>
      </c>
      <c r="BD52" s="210">
        <f t="shared" si="67"/>
        <v>-12.110374106927775</v>
      </c>
      <c r="BE52" s="210">
        <f t="shared" si="67"/>
        <v>-12.110374106927775</v>
      </c>
      <c r="BF52" s="210">
        <f t="shared" si="67"/>
        <v>-12.110374106927775</v>
      </c>
      <c r="BG52" s="210">
        <f t="shared" si="67"/>
        <v>-12.110374106927775</v>
      </c>
      <c r="BH52" s="210">
        <f t="shared" si="67"/>
        <v>-12.110374106927775</v>
      </c>
      <c r="BI52" s="210">
        <f t="shared" si="67"/>
        <v>-12.110374106927775</v>
      </c>
      <c r="BJ52" s="210">
        <f t="shared" si="67"/>
        <v>-12.110374106927775</v>
      </c>
      <c r="BK52" s="210">
        <f t="shared" si="67"/>
        <v>-12.110374106927775</v>
      </c>
      <c r="BL52" s="210">
        <f t="shared" si="67"/>
        <v>-12.110374106927775</v>
      </c>
      <c r="BM52" s="210">
        <f t="shared" si="67"/>
        <v>-12.110374106927775</v>
      </c>
      <c r="BN52" s="210">
        <f t="shared" si="67"/>
        <v>-12.110374106927775</v>
      </c>
      <c r="BO52" s="210">
        <f t="shared" si="67"/>
        <v>-12.110374106927775</v>
      </c>
      <c r="BP52" s="210">
        <f t="shared" si="67"/>
        <v>-12.110374106927775</v>
      </c>
      <c r="BQ52" s="210">
        <f t="shared" si="67"/>
        <v>-12.110374106927775</v>
      </c>
      <c r="BR52" s="210">
        <f t="shared" ref="BR52:DA52" si="68">IF(BR$22&lt;=$E$24,IF(BR$22&lt;=$D$24,IF(BR$22&lt;=$C$24,IF(BR$22&lt;=$B$24,$B118,($C35-$B35)/($C$24-$B$24)),($D35-$C35)/($D$24-$C$24)),($E35-$D35)/($E$24-$D$24)),$F118)</f>
        <v>-12.110374106927775</v>
      </c>
      <c r="BS52" s="210">
        <f t="shared" si="68"/>
        <v>-12.110374106927775</v>
      </c>
      <c r="BT52" s="210">
        <f t="shared" si="68"/>
        <v>-12.110374106927775</v>
      </c>
      <c r="BU52" s="210">
        <f t="shared" si="68"/>
        <v>-12.110374106927775</v>
      </c>
      <c r="BV52" s="210">
        <f t="shared" si="68"/>
        <v>-12.110374106927775</v>
      </c>
      <c r="BW52" s="210">
        <f t="shared" si="68"/>
        <v>-12.110374106927775</v>
      </c>
      <c r="BX52" s="210">
        <f t="shared" si="68"/>
        <v>-12.110374106927775</v>
      </c>
      <c r="BY52" s="210">
        <f t="shared" si="68"/>
        <v>-12.110374106927775</v>
      </c>
      <c r="BZ52" s="210">
        <f t="shared" si="68"/>
        <v>-12.110374106927775</v>
      </c>
      <c r="CA52" s="210">
        <f t="shared" si="68"/>
        <v>-12.110374106927775</v>
      </c>
      <c r="CB52" s="210">
        <f t="shared" si="68"/>
        <v>-12.110374106927775</v>
      </c>
      <c r="CC52" s="210">
        <f t="shared" si="68"/>
        <v>-12.110374106927775</v>
      </c>
      <c r="CD52" s="210">
        <f t="shared" si="68"/>
        <v>-12.110374106927775</v>
      </c>
      <c r="CE52" s="210">
        <f t="shared" si="68"/>
        <v>-12.110374106927775</v>
      </c>
      <c r="CF52" s="210">
        <f t="shared" si="68"/>
        <v>-12.110374106927775</v>
      </c>
      <c r="CG52" s="210">
        <f t="shared" si="68"/>
        <v>-12.110374106927775</v>
      </c>
      <c r="CH52" s="210">
        <f t="shared" si="68"/>
        <v>-12.110374106927775</v>
      </c>
      <c r="CI52" s="210">
        <f t="shared" si="68"/>
        <v>-12.110374106927775</v>
      </c>
      <c r="CJ52" s="210">
        <f t="shared" si="68"/>
        <v>-12.110374106927775</v>
      </c>
      <c r="CK52" s="210">
        <f t="shared" si="68"/>
        <v>-15.657857431179346</v>
      </c>
      <c r="CL52" s="210">
        <f t="shared" si="68"/>
        <v>-15.657857431179346</v>
      </c>
      <c r="CM52" s="210">
        <f t="shared" si="68"/>
        <v>-15.657857431179346</v>
      </c>
      <c r="CN52" s="210">
        <f t="shared" si="68"/>
        <v>-15.657857431179346</v>
      </c>
      <c r="CO52" s="210">
        <f t="shared" si="68"/>
        <v>-15.657857431179346</v>
      </c>
      <c r="CP52" s="210">
        <f t="shared" si="68"/>
        <v>-15.657857431179346</v>
      </c>
      <c r="CQ52" s="210">
        <f t="shared" si="68"/>
        <v>-15.657857431179346</v>
      </c>
      <c r="CR52" s="210">
        <f t="shared" si="68"/>
        <v>-15.657857431179346</v>
      </c>
      <c r="CS52" s="210">
        <f t="shared" si="68"/>
        <v>-15.657857431179346</v>
      </c>
      <c r="CT52" s="210">
        <f t="shared" si="68"/>
        <v>-15.657857431179346</v>
      </c>
      <c r="CU52" s="210">
        <f t="shared" si="68"/>
        <v>-15.657857431179346</v>
      </c>
      <c r="CV52" s="210">
        <f t="shared" si="68"/>
        <v>-15.657857431179346</v>
      </c>
      <c r="CW52" s="210">
        <f t="shared" si="68"/>
        <v>-15.657857431179346</v>
      </c>
      <c r="CX52" s="210">
        <f t="shared" si="68"/>
        <v>-15.657857431179346</v>
      </c>
      <c r="CY52" s="210">
        <f t="shared" si="68"/>
        <v>-15.657857431179346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312</v>
      </c>
      <c r="O53" s="210">
        <f t="shared" si="69"/>
        <v>312</v>
      </c>
      <c r="P53" s="210">
        <f t="shared" si="69"/>
        <v>312</v>
      </c>
      <c r="Q53" s="210">
        <f t="shared" si="69"/>
        <v>312</v>
      </c>
      <c r="R53" s="210">
        <f t="shared" si="69"/>
        <v>312</v>
      </c>
      <c r="S53" s="210">
        <f t="shared" si="69"/>
        <v>312</v>
      </c>
      <c r="T53" s="210">
        <f t="shared" si="69"/>
        <v>312</v>
      </c>
      <c r="U53" s="210">
        <f t="shared" si="69"/>
        <v>312</v>
      </c>
      <c r="V53" s="210">
        <f t="shared" si="69"/>
        <v>312</v>
      </c>
      <c r="W53" s="210">
        <f t="shared" si="69"/>
        <v>312</v>
      </c>
      <c r="X53" s="210">
        <f t="shared" si="69"/>
        <v>312</v>
      </c>
      <c r="Y53" s="210">
        <f t="shared" si="69"/>
        <v>312</v>
      </c>
      <c r="Z53" s="210">
        <f t="shared" si="69"/>
        <v>312</v>
      </c>
      <c r="AA53" s="210">
        <f t="shared" si="69"/>
        <v>312</v>
      </c>
      <c r="AB53" s="210">
        <f t="shared" si="69"/>
        <v>312</v>
      </c>
      <c r="AC53" s="210">
        <f t="shared" si="69"/>
        <v>312</v>
      </c>
      <c r="AD53" s="210">
        <f t="shared" si="69"/>
        <v>312</v>
      </c>
      <c r="AE53" s="210">
        <f t="shared" si="69"/>
        <v>312</v>
      </c>
      <c r="AF53" s="210">
        <f t="shared" si="69"/>
        <v>312</v>
      </c>
      <c r="AG53" s="210">
        <f t="shared" si="69"/>
        <v>312</v>
      </c>
      <c r="AH53" s="210">
        <f t="shared" si="69"/>
        <v>312</v>
      </c>
      <c r="AI53" s="210">
        <f t="shared" si="69"/>
        <v>312</v>
      </c>
      <c r="AJ53" s="210">
        <f t="shared" si="69"/>
        <v>312</v>
      </c>
      <c r="AK53" s="210">
        <f t="shared" si="69"/>
        <v>312</v>
      </c>
      <c r="AL53" s="210">
        <f t="shared" ref="AL53:BQ53" si="70">IF(AL$22&lt;=$E$24,IF(AL$22&lt;=$D$24,IF(AL$22&lt;=$C$24,IF(AL$22&lt;=$B$24,$B119,($C36-$B36)/($C$24-$B$24)),($D36-$C36)/($D$24-$C$24)),($E36-$D36)/($E$24-$D$24)),$F119)</f>
        <v>312</v>
      </c>
      <c r="AM53" s="210">
        <f t="shared" si="70"/>
        <v>312</v>
      </c>
      <c r="AN53" s="210">
        <f t="shared" si="70"/>
        <v>312</v>
      </c>
      <c r="AO53" s="210">
        <f t="shared" si="70"/>
        <v>312</v>
      </c>
      <c r="AP53" s="210">
        <f t="shared" si="70"/>
        <v>312</v>
      </c>
      <c r="AQ53" s="210">
        <f t="shared" si="70"/>
        <v>312</v>
      </c>
      <c r="AR53" s="210">
        <f t="shared" si="70"/>
        <v>312</v>
      </c>
      <c r="AS53" s="210">
        <f t="shared" si="70"/>
        <v>312</v>
      </c>
      <c r="AT53" s="210">
        <f t="shared" si="70"/>
        <v>312</v>
      </c>
      <c r="AU53" s="210">
        <f t="shared" si="70"/>
        <v>312</v>
      </c>
      <c r="AV53" s="210">
        <f t="shared" si="70"/>
        <v>312</v>
      </c>
      <c r="AW53" s="210">
        <f t="shared" si="70"/>
        <v>-408.42857142857144</v>
      </c>
      <c r="AX53" s="210">
        <f t="shared" si="70"/>
        <v>-408.42857142857144</v>
      </c>
      <c r="AY53" s="210">
        <f t="shared" si="70"/>
        <v>-408.42857142857144</v>
      </c>
      <c r="AZ53" s="210">
        <f t="shared" si="70"/>
        <v>-408.42857142857144</v>
      </c>
      <c r="BA53" s="210">
        <f t="shared" si="70"/>
        <v>-408.42857142857144</v>
      </c>
      <c r="BB53" s="210">
        <f t="shared" si="70"/>
        <v>-408.42857142857144</v>
      </c>
      <c r="BC53" s="210">
        <f t="shared" si="70"/>
        <v>-408.42857142857144</v>
      </c>
      <c r="BD53" s="210">
        <f t="shared" si="70"/>
        <v>-408.42857142857144</v>
      </c>
      <c r="BE53" s="210">
        <f t="shared" si="70"/>
        <v>-408.42857142857144</v>
      </c>
      <c r="BF53" s="210">
        <f t="shared" si="70"/>
        <v>-408.42857142857144</v>
      </c>
      <c r="BG53" s="210">
        <f t="shared" si="70"/>
        <v>-408.42857142857144</v>
      </c>
      <c r="BH53" s="210">
        <f t="shared" si="70"/>
        <v>-408.42857142857144</v>
      </c>
      <c r="BI53" s="210">
        <f t="shared" si="70"/>
        <v>-408.42857142857144</v>
      </c>
      <c r="BJ53" s="210">
        <f t="shared" si="70"/>
        <v>-408.42857142857144</v>
      </c>
      <c r="BK53" s="210">
        <f t="shared" si="70"/>
        <v>-408.42857142857144</v>
      </c>
      <c r="BL53" s="210">
        <f t="shared" si="70"/>
        <v>-408.42857142857144</v>
      </c>
      <c r="BM53" s="210">
        <f t="shared" si="70"/>
        <v>-408.42857142857144</v>
      </c>
      <c r="BN53" s="210">
        <f t="shared" si="70"/>
        <v>-408.42857142857144</v>
      </c>
      <c r="BO53" s="210">
        <f t="shared" si="70"/>
        <v>-408.42857142857144</v>
      </c>
      <c r="BP53" s="210">
        <f t="shared" si="70"/>
        <v>-408.42857142857144</v>
      </c>
      <c r="BQ53" s="210">
        <f t="shared" si="70"/>
        <v>-408.42857142857144</v>
      </c>
      <c r="BR53" s="210">
        <f t="shared" ref="BR53:DA53" si="71">IF(BR$22&lt;=$E$24,IF(BR$22&lt;=$D$24,IF(BR$22&lt;=$C$24,IF(BR$22&lt;=$B$24,$B119,($C36-$B36)/($C$24-$B$24)),($D36-$C36)/($D$24-$C$24)),($E36-$D36)/($E$24-$D$24)),$F119)</f>
        <v>-408.42857142857144</v>
      </c>
      <c r="BS53" s="210">
        <f t="shared" si="71"/>
        <v>-408.42857142857144</v>
      </c>
      <c r="BT53" s="210">
        <f t="shared" si="71"/>
        <v>-408.42857142857144</v>
      </c>
      <c r="BU53" s="210">
        <f t="shared" si="71"/>
        <v>-408.42857142857144</v>
      </c>
      <c r="BV53" s="210">
        <f t="shared" si="71"/>
        <v>-408.42857142857144</v>
      </c>
      <c r="BW53" s="210">
        <f t="shared" si="71"/>
        <v>-408.42857142857144</v>
      </c>
      <c r="BX53" s="210">
        <f t="shared" si="71"/>
        <v>-408.42857142857144</v>
      </c>
      <c r="BY53" s="210">
        <f t="shared" si="71"/>
        <v>-408.42857142857144</v>
      </c>
      <c r="BZ53" s="210">
        <f t="shared" si="71"/>
        <v>-408.42857142857144</v>
      </c>
      <c r="CA53" s="210">
        <f t="shared" si="71"/>
        <v>-408.42857142857144</v>
      </c>
      <c r="CB53" s="210">
        <f t="shared" si="71"/>
        <v>-408.42857142857144</v>
      </c>
      <c r="CC53" s="210">
        <f t="shared" si="71"/>
        <v>-408.42857142857144</v>
      </c>
      <c r="CD53" s="210">
        <f t="shared" si="71"/>
        <v>-408.42857142857144</v>
      </c>
      <c r="CE53" s="210">
        <f t="shared" si="71"/>
        <v>-408.42857142857144</v>
      </c>
      <c r="CF53" s="210">
        <f t="shared" si="71"/>
        <v>-408.42857142857144</v>
      </c>
      <c r="CG53" s="210">
        <f t="shared" si="71"/>
        <v>-408.42857142857144</v>
      </c>
      <c r="CH53" s="210">
        <f t="shared" si="71"/>
        <v>-408.42857142857144</v>
      </c>
      <c r="CI53" s="210">
        <f t="shared" si="71"/>
        <v>-408.42857142857144</v>
      </c>
      <c r="CJ53" s="210">
        <f t="shared" si="71"/>
        <v>-408.42857142857144</v>
      </c>
      <c r="CK53" s="210">
        <f t="shared" si="71"/>
        <v>-125.968253968254</v>
      </c>
      <c r="CL53" s="210">
        <f t="shared" si="71"/>
        <v>-125.968253968254</v>
      </c>
      <c r="CM53" s="210">
        <f t="shared" si="71"/>
        <v>-125.968253968254</v>
      </c>
      <c r="CN53" s="210">
        <f t="shared" si="71"/>
        <v>-125.968253968254</v>
      </c>
      <c r="CO53" s="210">
        <f t="shared" si="71"/>
        <v>-125.968253968254</v>
      </c>
      <c r="CP53" s="210">
        <f t="shared" si="71"/>
        <v>-125.968253968254</v>
      </c>
      <c r="CQ53" s="210">
        <f t="shared" si="71"/>
        <v>-125.968253968254</v>
      </c>
      <c r="CR53" s="210">
        <f t="shared" si="71"/>
        <v>-125.968253968254</v>
      </c>
      <c r="CS53" s="210">
        <f t="shared" si="71"/>
        <v>-125.968253968254</v>
      </c>
      <c r="CT53" s="210">
        <f t="shared" si="71"/>
        <v>-125.968253968254</v>
      </c>
      <c r="CU53" s="210">
        <f t="shared" si="71"/>
        <v>-125.968253968254</v>
      </c>
      <c r="CV53" s="210">
        <f t="shared" si="71"/>
        <v>-125.968253968254</v>
      </c>
      <c r="CW53" s="210">
        <f t="shared" si="71"/>
        <v>-125.968253968254</v>
      </c>
      <c r="CX53" s="210">
        <f t="shared" si="71"/>
        <v>-125.968253968254</v>
      </c>
      <c r="CY53" s="210">
        <f t="shared" si="71"/>
        <v>-125.968253968254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171.42857142857142</v>
      </c>
      <c r="O54" s="210">
        <f t="shared" si="72"/>
        <v>171.42857142857142</v>
      </c>
      <c r="P54" s="210">
        <f t="shared" si="72"/>
        <v>171.42857142857142</v>
      </c>
      <c r="Q54" s="210">
        <f t="shared" si="72"/>
        <v>171.42857142857142</v>
      </c>
      <c r="R54" s="210">
        <f t="shared" si="72"/>
        <v>171.42857142857142</v>
      </c>
      <c r="S54" s="210">
        <f t="shared" si="72"/>
        <v>171.42857142857142</v>
      </c>
      <c r="T54" s="210">
        <f t="shared" si="72"/>
        <v>171.42857142857142</v>
      </c>
      <c r="U54" s="210">
        <f t="shared" si="72"/>
        <v>171.42857142857142</v>
      </c>
      <c r="V54" s="210">
        <f t="shared" si="72"/>
        <v>171.42857142857142</v>
      </c>
      <c r="W54" s="210">
        <f t="shared" si="72"/>
        <v>171.42857142857142</v>
      </c>
      <c r="X54" s="210">
        <f t="shared" si="72"/>
        <v>171.42857142857142</v>
      </c>
      <c r="Y54" s="210">
        <f t="shared" si="72"/>
        <v>171.42857142857142</v>
      </c>
      <c r="Z54" s="210">
        <f t="shared" si="72"/>
        <v>171.42857142857142</v>
      </c>
      <c r="AA54" s="210">
        <f t="shared" si="72"/>
        <v>171.42857142857142</v>
      </c>
      <c r="AB54" s="210">
        <f t="shared" si="72"/>
        <v>171.42857142857142</v>
      </c>
      <c r="AC54" s="210">
        <f t="shared" si="72"/>
        <v>171.42857142857142</v>
      </c>
      <c r="AD54" s="210">
        <f t="shared" si="72"/>
        <v>171.42857142857142</v>
      </c>
      <c r="AE54" s="210">
        <f t="shared" si="72"/>
        <v>171.42857142857142</v>
      </c>
      <c r="AF54" s="210">
        <f t="shared" si="72"/>
        <v>171.42857142857142</v>
      </c>
      <c r="AG54" s="210">
        <f t="shared" si="72"/>
        <v>171.42857142857142</v>
      </c>
      <c r="AH54" s="210">
        <f t="shared" si="72"/>
        <v>171.42857142857142</v>
      </c>
      <c r="AI54" s="210">
        <f t="shared" si="72"/>
        <v>171.42857142857142</v>
      </c>
      <c r="AJ54" s="210">
        <f t="shared" si="72"/>
        <v>171.42857142857142</v>
      </c>
      <c r="AK54" s="210">
        <f t="shared" si="72"/>
        <v>171.42857142857142</v>
      </c>
      <c r="AL54" s="210">
        <f t="shared" ref="AL54:BQ54" si="73">IF(AL$22&lt;=$E$24,IF(AL$22&lt;=$D$24,IF(AL$22&lt;=$C$24,IF(AL$22&lt;=$B$24,$B120,($C37-$B37)/($C$24-$B$24)),($D37-$C37)/($D$24-$C$24)),($E37-$D37)/($E$24-$D$24)),$F120)</f>
        <v>171.42857142857142</v>
      </c>
      <c r="AM54" s="210">
        <f t="shared" si="73"/>
        <v>171.42857142857142</v>
      </c>
      <c r="AN54" s="210">
        <f t="shared" si="73"/>
        <v>171.42857142857142</v>
      </c>
      <c r="AO54" s="210">
        <f t="shared" si="73"/>
        <v>171.42857142857142</v>
      </c>
      <c r="AP54" s="210">
        <f t="shared" si="73"/>
        <v>171.42857142857142</v>
      </c>
      <c r="AQ54" s="210">
        <f t="shared" si="73"/>
        <v>171.42857142857142</v>
      </c>
      <c r="AR54" s="210">
        <f t="shared" si="73"/>
        <v>171.42857142857142</v>
      </c>
      <c r="AS54" s="210">
        <f t="shared" si="73"/>
        <v>171.42857142857142</v>
      </c>
      <c r="AT54" s="210">
        <f t="shared" si="73"/>
        <v>171.42857142857142</v>
      </c>
      <c r="AU54" s="210">
        <f t="shared" si="73"/>
        <v>171.42857142857142</v>
      </c>
      <c r="AV54" s="210">
        <f t="shared" si="73"/>
        <v>171.42857142857142</v>
      </c>
      <c r="AW54" s="210">
        <f t="shared" si="73"/>
        <v>-149.99999999999997</v>
      </c>
      <c r="AX54" s="210">
        <f t="shared" si="73"/>
        <v>-149.99999999999997</v>
      </c>
      <c r="AY54" s="210">
        <f t="shared" si="73"/>
        <v>-149.99999999999997</v>
      </c>
      <c r="AZ54" s="210">
        <f t="shared" si="73"/>
        <v>-149.99999999999997</v>
      </c>
      <c r="BA54" s="210">
        <f t="shared" si="73"/>
        <v>-149.99999999999997</v>
      </c>
      <c r="BB54" s="210">
        <f t="shared" si="73"/>
        <v>-149.99999999999997</v>
      </c>
      <c r="BC54" s="210">
        <f t="shared" si="73"/>
        <v>-149.99999999999997</v>
      </c>
      <c r="BD54" s="210">
        <f t="shared" si="73"/>
        <v>-149.99999999999997</v>
      </c>
      <c r="BE54" s="210">
        <f t="shared" si="73"/>
        <v>-149.99999999999997</v>
      </c>
      <c r="BF54" s="210">
        <f t="shared" si="73"/>
        <v>-149.99999999999997</v>
      </c>
      <c r="BG54" s="210">
        <f t="shared" si="73"/>
        <v>-149.99999999999997</v>
      </c>
      <c r="BH54" s="210">
        <f t="shared" si="73"/>
        <v>-149.99999999999997</v>
      </c>
      <c r="BI54" s="210">
        <f t="shared" si="73"/>
        <v>-149.99999999999997</v>
      </c>
      <c r="BJ54" s="210">
        <f t="shared" si="73"/>
        <v>-149.99999999999997</v>
      </c>
      <c r="BK54" s="210">
        <f t="shared" si="73"/>
        <v>-149.99999999999997</v>
      </c>
      <c r="BL54" s="210">
        <f t="shared" si="73"/>
        <v>-149.99999999999997</v>
      </c>
      <c r="BM54" s="210">
        <f t="shared" si="73"/>
        <v>-149.99999999999997</v>
      </c>
      <c r="BN54" s="210">
        <f t="shared" si="73"/>
        <v>-149.99999999999997</v>
      </c>
      <c r="BO54" s="210">
        <f t="shared" si="73"/>
        <v>-149.99999999999997</v>
      </c>
      <c r="BP54" s="210">
        <f t="shared" si="73"/>
        <v>-149.99999999999997</v>
      </c>
      <c r="BQ54" s="210">
        <f t="shared" si="73"/>
        <v>-149.99999999999997</v>
      </c>
      <c r="BR54" s="210">
        <f t="shared" ref="BR54:DA54" si="74">IF(BR$22&lt;=$E$24,IF(BR$22&lt;=$D$24,IF(BR$22&lt;=$C$24,IF(BR$22&lt;=$B$24,$B120,($C37-$B37)/($C$24-$B$24)),($D37-$C37)/($D$24-$C$24)),($E37-$D37)/($E$24-$D$24)),$F120)</f>
        <v>-149.99999999999997</v>
      </c>
      <c r="BS54" s="210">
        <f t="shared" si="74"/>
        <v>-149.99999999999997</v>
      </c>
      <c r="BT54" s="210">
        <f t="shared" si="74"/>
        <v>-149.99999999999997</v>
      </c>
      <c r="BU54" s="210">
        <f t="shared" si="74"/>
        <v>-149.99999999999997</v>
      </c>
      <c r="BV54" s="210">
        <f t="shared" si="74"/>
        <v>-149.99999999999997</v>
      </c>
      <c r="BW54" s="210">
        <f t="shared" si="74"/>
        <v>-149.99999999999997</v>
      </c>
      <c r="BX54" s="210">
        <f t="shared" si="74"/>
        <v>-149.99999999999997</v>
      </c>
      <c r="BY54" s="210">
        <f t="shared" si="74"/>
        <v>-149.99999999999997</v>
      </c>
      <c r="BZ54" s="210">
        <f t="shared" si="74"/>
        <v>-149.99999999999997</v>
      </c>
      <c r="CA54" s="210">
        <f t="shared" si="74"/>
        <v>-149.99999999999997</v>
      </c>
      <c r="CB54" s="210">
        <f t="shared" si="74"/>
        <v>-149.99999999999997</v>
      </c>
      <c r="CC54" s="210">
        <f t="shared" si="74"/>
        <v>-149.99999999999997</v>
      </c>
      <c r="CD54" s="210">
        <f t="shared" si="74"/>
        <v>-149.99999999999997</v>
      </c>
      <c r="CE54" s="210">
        <f t="shared" si="74"/>
        <v>-149.99999999999997</v>
      </c>
      <c r="CF54" s="210">
        <f t="shared" si="74"/>
        <v>-149.99999999999997</v>
      </c>
      <c r="CG54" s="210">
        <f t="shared" si="74"/>
        <v>-149.99999999999997</v>
      </c>
      <c r="CH54" s="210">
        <f t="shared" si="74"/>
        <v>-149.99999999999997</v>
      </c>
      <c r="CI54" s="210">
        <f t="shared" si="74"/>
        <v>-149.99999999999997</v>
      </c>
      <c r="CJ54" s="210">
        <f t="shared" si="74"/>
        <v>-149.99999999999997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3192.8085087429204</v>
      </c>
      <c r="G59" s="204">
        <f t="shared" si="75"/>
        <v>3192.8085087429204</v>
      </c>
      <c r="H59" s="204">
        <f t="shared" si="75"/>
        <v>3192.8085087429204</v>
      </c>
      <c r="I59" s="204">
        <f t="shared" si="75"/>
        <v>3192.8085087429204</v>
      </c>
      <c r="J59" s="204">
        <f t="shared" si="75"/>
        <v>3192.8085087429204</v>
      </c>
      <c r="K59" s="204">
        <f t="shared" si="75"/>
        <v>3192.8085087429204</v>
      </c>
      <c r="L59" s="204">
        <f t="shared" si="75"/>
        <v>3192.8085087429204</v>
      </c>
      <c r="M59" s="204">
        <f t="shared" si="75"/>
        <v>3192.8085087429204</v>
      </c>
      <c r="N59" s="204">
        <f t="shared" si="75"/>
        <v>3198.7897212341477</v>
      </c>
      <c r="O59" s="204">
        <f t="shared" si="75"/>
        <v>3210.7521462166023</v>
      </c>
      <c r="P59" s="204">
        <f t="shared" si="75"/>
        <v>3222.714571199057</v>
      </c>
      <c r="Q59" s="204">
        <f t="shared" si="75"/>
        <v>3234.6769961815116</v>
      </c>
      <c r="R59" s="204">
        <f t="shared" si="75"/>
        <v>3246.6394211639663</v>
      </c>
      <c r="S59" s="204">
        <f t="shared" si="75"/>
        <v>3258.6018461464209</v>
      </c>
      <c r="T59" s="204">
        <f t="shared" si="75"/>
        <v>3270.5642711288756</v>
      </c>
      <c r="U59" s="204">
        <f t="shared" si="75"/>
        <v>3282.5266961113302</v>
      </c>
      <c r="V59" s="204">
        <f t="shared" si="75"/>
        <v>3294.4891210937849</v>
      </c>
      <c r="W59" s="204">
        <f t="shared" si="75"/>
        <v>3306.4515460762395</v>
      </c>
      <c r="X59" s="204">
        <f t="shared" si="75"/>
        <v>3318.4139710586942</v>
      </c>
      <c r="Y59" s="204">
        <f t="shared" si="75"/>
        <v>3330.3763960411488</v>
      </c>
      <c r="Z59" s="204">
        <f t="shared" si="75"/>
        <v>3342.3388210236035</v>
      </c>
      <c r="AA59" s="204">
        <f t="shared" si="75"/>
        <v>3354.3012460060581</v>
      </c>
      <c r="AB59" s="204">
        <f t="shared" si="75"/>
        <v>3366.2636709885128</v>
      </c>
      <c r="AC59" s="204">
        <f t="shared" si="75"/>
        <v>3378.2260959709674</v>
      </c>
      <c r="AD59" s="204">
        <f t="shared" si="75"/>
        <v>3390.1885209534221</v>
      </c>
      <c r="AE59" s="204">
        <f t="shared" si="75"/>
        <v>3402.1509459358767</v>
      </c>
      <c r="AF59" s="204">
        <f t="shared" si="75"/>
        <v>3414.1133709183314</v>
      </c>
      <c r="AG59" s="204">
        <f t="shared" si="75"/>
        <v>3426.0757959007865</v>
      </c>
      <c r="AH59" s="204">
        <f t="shared" si="75"/>
        <v>3438.0382208832411</v>
      </c>
      <c r="AI59" s="204">
        <f t="shared" si="75"/>
        <v>3450.0006458656958</v>
      </c>
      <c r="AJ59" s="204">
        <f t="shared" si="75"/>
        <v>3461.9630708481504</v>
      </c>
      <c r="AK59" s="204">
        <f t="shared" si="75"/>
        <v>3473.9254958306051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3485.8879208130597</v>
      </c>
      <c r="AM59" s="204">
        <f t="shared" si="76"/>
        <v>3497.8503457955144</v>
      </c>
      <c r="AN59" s="204">
        <f t="shared" si="76"/>
        <v>3509.812770777969</v>
      </c>
      <c r="AO59" s="204">
        <f t="shared" si="76"/>
        <v>3521.7751957604237</v>
      </c>
      <c r="AP59" s="204">
        <f t="shared" si="76"/>
        <v>3533.7376207428783</v>
      </c>
      <c r="AQ59" s="204">
        <f t="shared" si="76"/>
        <v>3545.700045725333</v>
      </c>
      <c r="AR59" s="204">
        <f t="shared" si="76"/>
        <v>3557.6624707077876</v>
      </c>
      <c r="AS59" s="204">
        <f t="shared" si="76"/>
        <v>3569.6248956902423</v>
      </c>
      <c r="AT59" s="204">
        <f t="shared" si="76"/>
        <v>3581.5873206726969</v>
      </c>
      <c r="AU59" s="204">
        <f t="shared" si="76"/>
        <v>3593.5497456551516</v>
      </c>
      <c r="AV59" s="204">
        <f t="shared" si="76"/>
        <v>3605.5121706376062</v>
      </c>
      <c r="AW59" s="204">
        <f t="shared" si="76"/>
        <v>3606.4156340918407</v>
      </c>
      <c r="AX59" s="204">
        <f t="shared" si="76"/>
        <v>3596.2601360178555</v>
      </c>
      <c r="AY59" s="204">
        <f t="shared" si="76"/>
        <v>3586.1046379438699</v>
      </c>
      <c r="AZ59" s="204">
        <f t="shared" si="76"/>
        <v>3575.9491398698847</v>
      </c>
      <c r="BA59" s="204">
        <f t="shared" si="76"/>
        <v>3565.793641795899</v>
      </c>
      <c r="BB59" s="204">
        <f t="shared" si="76"/>
        <v>3555.6381437219138</v>
      </c>
      <c r="BC59" s="204">
        <f t="shared" si="76"/>
        <v>3545.4826456479282</v>
      </c>
      <c r="BD59" s="204">
        <f t="shared" si="76"/>
        <v>3535.327147573943</v>
      </c>
      <c r="BE59" s="204">
        <f t="shared" si="76"/>
        <v>3525.1716494999573</v>
      </c>
      <c r="BF59" s="204">
        <f t="shared" si="76"/>
        <v>3515.0161514259721</v>
      </c>
      <c r="BG59" s="204">
        <f t="shared" si="76"/>
        <v>3504.8606533519865</v>
      </c>
      <c r="BH59" s="204">
        <f t="shared" si="76"/>
        <v>3494.7051552780008</v>
      </c>
      <c r="BI59" s="204">
        <f t="shared" si="76"/>
        <v>3484.5496572040156</v>
      </c>
      <c r="BJ59" s="204">
        <f t="shared" si="76"/>
        <v>3474.3941591300299</v>
      </c>
      <c r="BK59" s="204">
        <f t="shared" si="76"/>
        <v>3464.2386610560447</v>
      </c>
      <c r="BL59" s="204">
        <f t="shared" si="76"/>
        <v>3454.0831629820591</v>
      </c>
      <c r="BM59" s="204">
        <f t="shared" si="76"/>
        <v>3443.9276649080739</v>
      </c>
      <c r="BN59" s="204">
        <f t="shared" si="76"/>
        <v>3433.7721668340882</v>
      </c>
      <c r="BO59" s="204">
        <f t="shared" si="76"/>
        <v>3423.616668760103</v>
      </c>
      <c r="BP59" s="204">
        <f t="shared" si="76"/>
        <v>3413.4611706861174</v>
      </c>
      <c r="BQ59" s="204">
        <f t="shared" si="76"/>
        <v>3403.3056726121322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3393.1501745381465</v>
      </c>
      <c r="BS59" s="204">
        <f t="shared" si="77"/>
        <v>3382.9946764641613</v>
      </c>
      <c r="BT59" s="204">
        <f t="shared" si="77"/>
        <v>3372.8391783901757</v>
      </c>
      <c r="BU59" s="204">
        <f t="shared" si="77"/>
        <v>3362.6836803161905</v>
      </c>
      <c r="BV59" s="204">
        <f t="shared" si="77"/>
        <v>3352.5281822422048</v>
      </c>
      <c r="BW59" s="204">
        <f t="shared" si="77"/>
        <v>3342.3726841682196</v>
      </c>
      <c r="BX59" s="204">
        <f t="shared" si="77"/>
        <v>3332.217186094234</v>
      </c>
      <c r="BY59" s="204">
        <f t="shared" si="77"/>
        <v>3322.0616880202488</v>
      </c>
      <c r="BZ59" s="204">
        <f t="shared" si="77"/>
        <v>3311.9061899462631</v>
      </c>
      <c r="CA59" s="204">
        <f t="shared" si="77"/>
        <v>3301.7506918722775</v>
      </c>
      <c r="CB59" s="204">
        <f t="shared" si="77"/>
        <v>3291.5951937982923</v>
      </c>
      <c r="CC59" s="204">
        <f t="shared" si="77"/>
        <v>3281.4396957243071</v>
      </c>
      <c r="CD59" s="204">
        <f t="shared" si="77"/>
        <v>3271.2841976503214</v>
      </c>
      <c r="CE59" s="204">
        <f t="shared" si="77"/>
        <v>3261.1286995763357</v>
      </c>
      <c r="CF59" s="204">
        <f t="shared" si="77"/>
        <v>3250.9732015023505</v>
      </c>
      <c r="CG59" s="204">
        <f t="shared" si="77"/>
        <v>3240.8177034283649</v>
      </c>
      <c r="CH59" s="204">
        <f t="shared" si="77"/>
        <v>3230.6622053543797</v>
      </c>
      <c r="CI59" s="204">
        <f t="shared" si="77"/>
        <v>3220.506707280394</v>
      </c>
      <c r="CJ59" s="204">
        <f t="shared" si="77"/>
        <v>3210.3512092064088</v>
      </c>
      <c r="CK59" s="204">
        <f t="shared" si="77"/>
        <v>3276.369864385284</v>
      </c>
      <c r="CL59" s="204">
        <f t="shared" si="77"/>
        <v>3418.5626728170191</v>
      </c>
      <c r="CM59" s="204">
        <f t="shared" si="77"/>
        <v>3560.7554812487551</v>
      </c>
      <c r="CN59" s="204">
        <f t="shared" si="77"/>
        <v>3702.9482896804902</v>
      </c>
      <c r="CO59" s="204">
        <f t="shared" si="77"/>
        <v>3845.1410981122262</v>
      </c>
      <c r="CP59" s="204">
        <f t="shared" si="77"/>
        <v>3987.3339065439613</v>
      </c>
      <c r="CQ59" s="204">
        <f t="shared" si="77"/>
        <v>4129.5267149756974</v>
      </c>
      <c r="CR59" s="204">
        <f t="shared" si="77"/>
        <v>4271.7195234074325</v>
      </c>
      <c r="CS59" s="204">
        <f t="shared" si="77"/>
        <v>4413.9123318391685</v>
      </c>
      <c r="CT59" s="204">
        <f t="shared" si="77"/>
        <v>4556.1051402709036</v>
      </c>
      <c r="CU59" s="204">
        <f t="shared" si="77"/>
        <v>4698.2979487026396</v>
      </c>
      <c r="CV59" s="204">
        <f t="shared" si="77"/>
        <v>4840.4907571343747</v>
      </c>
      <c r="CW59" s="204">
        <f t="shared" si="77"/>
        <v>4982.6835655661107</v>
      </c>
      <c r="CX59" s="204">
        <f t="shared" si="77"/>
        <v>5124.8763739978458</v>
      </c>
      <c r="CY59" s="204">
        <f t="shared" si="77"/>
        <v>5267.0691824295809</v>
      </c>
      <c r="CZ59" s="204">
        <f t="shared" si="77"/>
        <v>5391.3455866454497</v>
      </c>
      <c r="DA59" s="204">
        <f t="shared" si="77"/>
        <v>5497.7055866454493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2826.235714285714</v>
      </c>
      <c r="G60" s="204">
        <f t="shared" si="78"/>
        <v>2485.9757142857143</v>
      </c>
      <c r="H60" s="204">
        <f t="shared" si="78"/>
        <v>2145.7157142857141</v>
      </c>
      <c r="I60" s="204">
        <f t="shared" si="78"/>
        <v>1805.4557142857143</v>
      </c>
      <c r="J60" s="204">
        <f t="shared" si="78"/>
        <v>1465.1957142857141</v>
      </c>
      <c r="K60" s="204">
        <f t="shared" si="78"/>
        <v>1124.9357142857143</v>
      </c>
      <c r="L60" s="204">
        <f t="shared" si="78"/>
        <v>784.67571428571432</v>
      </c>
      <c r="M60" s="204">
        <f t="shared" si="78"/>
        <v>444.41571428571427</v>
      </c>
      <c r="N60" s="204">
        <f t="shared" si="78"/>
        <v>287.86734693877548</v>
      </c>
      <c r="O60" s="204">
        <f t="shared" si="78"/>
        <v>315.03061224489795</v>
      </c>
      <c r="P60" s="204">
        <f t="shared" si="78"/>
        <v>342.19387755102042</v>
      </c>
      <c r="Q60" s="204">
        <f t="shared" si="78"/>
        <v>369.35714285714289</v>
      </c>
      <c r="R60" s="204">
        <f t="shared" si="78"/>
        <v>396.5204081632653</v>
      </c>
      <c r="S60" s="204">
        <f t="shared" si="78"/>
        <v>423.68367346938777</v>
      </c>
      <c r="T60" s="204">
        <f t="shared" si="78"/>
        <v>450.84693877551024</v>
      </c>
      <c r="U60" s="204">
        <f t="shared" si="78"/>
        <v>478.01020408163265</v>
      </c>
      <c r="V60" s="204">
        <f t="shared" si="78"/>
        <v>505.17346938775512</v>
      </c>
      <c r="W60" s="204">
        <f t="shared" si="78"/>
        <v>532.33673469387759</v>
      </c>
      <c r="X60" s="204">
        <f t="shared" si="78"/>
        <v>559.5</v>
      </c>
      <c r="Y60" s="204">
        <f t="shared" si="78"/>
        <v>586.66326530612241</v>
      </c>
      <c r="Z60" s="204">
        <f t="shared" si="78"/>
        <v>613.82653061224494</v>
      </c>
      <c r="AA60" s="204">
        <f t="shared" si="78"/>
        <v>640.98979591836735</v>
      </c>
      <c r="AB60" s="204">
        <f t="shared" si="78"/>
        <v>668.15306122448987</v>
      </c>
      <c r="AC60" s="204">
        <f t="shared" si="78"/>
        <v>695.31632653061229</v>
      </c>
      <c r="AD60" s="204">
        <f t="shared" si="78"/>
        <v>722.4795918367347</v>
      </c>
      <c r="AE60" s="204">
        <f t="shared" si="78"/>
        <v>749.64285714285711</v>
      </c>
      <c r="AF60" s="204">
        <f t="shared" si="78"/>
        <v>776.80612244897964</v>
      </c>
      <c r="AG60" s="204">
        <f t="shared" si="78"/>
        <v>803.96938775510216</v>
      </c>
      <c r="AH60" s="204">
        <f t="shared" si="78"/>
        <v>831.13265306122457</v>
      </c>
      <c r="AI60" s="204">
        <f t="shared" si="78"/>
        <v>858.29591836734699</v>
      </c>
      <c r="AJ60" s="204">
        <f t="shared" si="78"/>
        <v>885.4591836734694</v>
      </c>
      <c r="AK60" s="204">
        <f t="shared" si="78"/>
        <v>912.62244897959181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939.78571428571422</v>
      </c>
      <c r="AM60" s="204">
        <f t="shared" si="79"/>
        <v>966.94897959183686</v>
      </c>
      <c r="AN60" s="204">
        <f t="shared" si="79"/>
        <v>994.11224489795927</v>
      </c>
      <c r="AO60" s="204">
        <f t="shared" si="79"/>
        <v>1021.2755102040817</v>
      </c>
      <c r="AP60" s="204">
        <f t="shared" si="79"/>
        <v>1048.4387755102041</v>
      </c>
      <c r="AQ60" s="204">
        <f t="shared" si="79"/>
        <v>1075.6020408163265</v>
      </c>
      <c r="AR60" s="204">
        <f t="shared" si="79"/>
        <v>1102.7653061224489</v>
      </c>
      <c r="AS60" s="204">
        <f t="shared" si="79"/>
        <v>1129.9285714285716</v>
      </c>
      <c r="AT60" s="204">
        <f t="shared" si="79"/>
        <v>1157.091836734694</v>
      </c>
      <c r="AU60" s="204">
        <f t="shared" si="79"/>
        <v>1184.2551020408164</v>
      </c>
      <c r="AV60" s="204">
        <f t="shared" si="79"/>
        <v>1211.4183673469388</v>
      </c>
      <c r="AW60" s="204">
        <f t="shared" si="79"/>
        <v>1298.1160714285716</v>
      </c>
      <c r="AX60" s="204">
        <f t="shared" si="79"/>
        <v>1444.3482142857142</v>
      </c>
      <c r="AY60" s="204">
        <f t="shared" si="79"/>
        <v>1590.5803571428573</v>
      </c>
      <c r="AZ60" s="204">
        <f t="shared" si="79"/>
        <v>1736.8125</v>
      </c>
      <c r="BA60" s="204">
        <f t="shared" si="79"/>
        <v>1883.0446428571431</v>
      </c>
      <c r="BB60" s="204">
        <f t="shared" si="79"/>
        <v>2029.2767857142858</v>
      </c>
      <c r="BC60" s="204">
        <f t="shared" si="79"/>
        <v>2175.5089285714289</v>
      </c>
      <c r="BD60" s="204">
        <f t="shared" si="79"/>
        <v>2321.7410714285716</v>
      </c>
      <c r="BE60" s="204">
        <f t="shared" si="79"/>
        <v>2467.9732142857147</v>
      </c>
      <c r="BF60" s="204">
        <f t="shared" si="79"/>
        <v>2614.2053571428573</v>
      </c>
      <c r="BG60" s="204">
        <f t="shared" si="79"/>
        <v>2760.4375000000005</v>
      </c>
      <c r="BH60" s="204">
        <f t="shared" si="79"/>
        <v>2906.6696428571431</v>
      </c>
      <c r="BI60" s="204">
        <f t="shared" si="79"/>
        <v>3052.9017857142862</v>
      </c>
      <c r="BJ60" s="204">
        <f t="shared" si="79"/>
        <v>3199.1339285714289</v>
      </c>
      <c r="BK60" s="204">
        <f t="shared" si="79"/>
        <v>3345.366071428572</v>
      </c>
      <c r="BL60" s="204">
        <f t="shared" si="79"/>
        <v>3491.5982142857147</v>
      </c>
      <c r="BM60" s="204">
        <f t="shared" si="79"/>
        <v>3637.8303571428578</v>
      </c>
      <c r="BN60" s="204">
        <f t="shared" si="79"/>
        <v>3784.0625000000005</v>
      </c>
      <c r="BO60" s="204">
        <f t="shared" si="79"/>
        <v>3930.2946428571436</v>
      </c>
      <c r="BP60" s="204">
        <f t="shared" si="79"/>
        <v>4076.5267857142862</v>
      </c>
      <c r="BQ60" s="204">
        <f t="shared" si="79"/>
        <v>4222.7589285714294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4368.9910714285725</v>
      </c>
      <c r="BS60" s="204">
        <f t="shared" si="80"/>
        <v>4515.2232142857156</v>
      </c>
      <c r="BT60" s="204">
        <f t="shared" si="80"/>
        <v>4661.4553571428578</v>
      </c>
      <c r="BU60" s="204">
        <f t="shared" si="80"/>
        <v>4807.6875000000009</v>
      </c>
      <c r="BV60" s="204">
        <f t="shared" si="80"/>
        <v>4953.9196428571431</v>
      </c>
      <c r="BW60" s="204">
        <f t="shared" si="80"/>
        <v>5100.1517857142862</v>
      </c>
      <c r="BX60" s="204">
        <f t="shared" si="80"/>
        <v>5246.3839285714294</v>
      </c>
      <c r="BY60" s="204">
        <f t="shared" si="80"/>
        <v>5392.6160714285725</v>
      </c>
      <c r="BZ60" s="204">
        <f t="shared" si="80"/>
        <v>5538.8482142857156</v>
      </c>
      <c r="CA60" s="204">
        <f t="shared" si="80"/>
        <v>5685.0803571428578</v>
      </c>
      <c r="CB60" s="204">
        <f t="shared" si="80"/>
        <v>5831.3125000000009</v>
      </c>
      <c r="CC60" s="204">
        <f t="shared" si="80"/>
        <v>5977.544642857144</v>
      </c>
      <c r="CD60" s="204">
        <f t="shared" si="80"/>
        <v>6123.7767857142871</v>
      </c>
      <c r="CE60" s="204">
        <f t="shared" si="80"/>
        <v>6270.0089285714294</v>
      </c>
      <c r="CF60" s="204">
        <f t="shared" si="80"/>
        <v>6416.2410714285725</v>
      </c>
      <c r="CG60" s="204">
        <f t="shared" si="80"/>
        <v>6562.4732142857156</v>
      </c>
      <c r="CH60" s="204">
        <f t="shared" si="80"/>
        <v>6708.7053571428587</v>
      </c>
      <c r="CI60" s="204">
        <f t="shared" si="80"/>
        <v>6854.9375000000009</v>
      </c>
      <c r="CJ60" s="204">
        <f t="shared" si="80"/>
        <v>7001.169642857144</v>
      </c>
      <c r="CK60" s="204">
        <f t="shared" si="80"/>
        <v>7948.3428571428585</v>
      </c>
      <c r="CL60" s="204">
        <f t="shared" si="80"/>
        <v>9696.4571428571453</v>
      </c>
      <c r="CM60" s="204">
        <f t="shared" si="80"/>
        <v>11444.571428571431</v>
      </c>
      <c r="CN60" s="204">
        <f t="shared" si="80"/>
        <v>13192.685714285719</v>
      </c>
      <c r="CO60" s="204">
        <f t="shared" si="80"/>
        <v>14940.800000000005</v>
      </c>
      <c r="CP60" s="204">
        <f t="shared" si="80"/>
        <v>16688.914285714294</v>
      </c>
      <c r="CQ60" s="204">
        <f t="shared" si="80"/>
        <v>18437.028571428578</v>
      </c>
      <c r="CR60" s="204">
        <f t="shared" si="80"/>
        <v>20185.142857142862</v>
      </c>
      <c r="CS60" s="204">
        <f t="shared" si="80"/>
        <v>21933.257142857154</v>
      </c>
      <c r="CT60" s="204">
        <f t="shared" si="80"/>
        <v>23681.371428571438</v>
      </c>
      <c r="CU60" s="204">
        <f t="shared" si="80"/>
        <v>25429.485714285722</v>
      </c>
      <c r="CV60" s="204">
        <f t="shared" si="80"/>
        <v>27177.600000000013</v>
      </c>
      <c r="CW60" s="204">
        <f t="shared" si="80"/>
        <v>28925.714285714297</v>
      </c>
      <c r="CX60" s="204">
        <f t="shared" si="80"/>
        <v>30673.828571428581</v>
      </c>
      <c r="CY60" s="204">
        <f t="shared" si="80"/>
        <v>32421.942857142873</v>
      </c>
      <c r="CZ60" s="204">
        <f t="shared" si="80"/>
        <v>33658.430000000015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34383.290000000015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69.916363671072347</v>
      </c>
      <c r="G61" s="204">
        <f t="shared" si="81"/>
        <v>69.916363671072347</v>
      </c>
      <c r="H61" s="204">
        <f t="shared" si="81"/>
        <v>69.916363671072347</v>
      </c>
      <c r="I61" s="204">
        <f t="shared" si="81"/>
        <v>69.916363671072347</v>
      </c>
      <c r="J61" s="204">
        <f t="shared" si="81"/>
        <v>69.916363671072347</v>
      </c>
      <c r="K61" s="204">
        <f t="shared" si="81"/>
        <v>69.916363671072347</v>
      </c>
      <c r="L61" s="204">
        <f t="shared" si="81"/>
        <v>69.916363671072347</v>
      </c>
      <c r="M61" s="204">
        <f t="shared" si="81"/>
        <v>69.916363671072347</v>
      </c>
      <c r="N61" s="204">
        <f t="shared" si="81"/>
        <v>76.956136434893637</v>
      </c>
      <c r="O61" s="204">
        <f t="shared" si="81"/>
        <v>91.035681962536202</v>
      </c>
      <c r="P61" s="204">
        <f t="shared" si="81"/>
        <v>105.11522749017877</v>
      </c>
      <c r="Q61" s="204">
        <f t="shared" si="81"/>
        <v>119.19477301782133</v>
      </c>
      <c r="R61" s="204">
        <f t="shared" si="81"/>
        <v>133.2743185454639</v>
      </c>
      <c r="S61" s="204">
        <f t="shared" si="81"/>
        <v>147.35386407310648</v>
      </c>
      <c r="T61" s="204">
        <f t="shared" si="81"/>
        <v>161.43340960074903</v>
      </c>
      <c r="U61" s="204">
        <f t="shared" si="81"/>
        <v>175.51295512839158</v>
      </c>
      <c r="V61" s="204">
        <f t="shared" si="81"/>
        <v>189.59250065603419</v>
      </c>
      <c r="W61" s="204">
        <f t="shared" si="81"/>
        <v>203.67204618367674</v>
      </c>
      <c r="X61" s="204">
        <f t="shared" si="81"/>
        <v>217.75159171131929</v>
      </c>
      <c r="Y61" s="204">
        <f t="shared" si="81"/>
        <v>231.83113723896184</v>
      </c>
      <c r="Z61" s="204">
        <f t="shared" si="81"/>
        <v>245.91068276660445</v>
      </c>
      <c r="AA61" s="204">
        <f t="shared" si="81"/>
        <v>259.990228294247</v>
      </c>
      <c r="AB61" s="204">
        <f t="shared" si="81"/>
        <v>274.06977382188956</v>
      </c>
      <c r="AC61" s="204">
        <f t="shared" si="81"/>
        <v>288.14931934953216</v>
      </c>
      <c r="AD61" s="204">
        <f t="shared" si="81"/>
        <v>302.22886487717471</v>
      </c>
      <c r="AE61" s="204">
        <f t="shared" si="81"/>
        <v>316.30841040481727</v>
      </c>
      <c r="AF61" s="204">
        <f t="shared" si="81"/>
        <v>330.38795593245987</v>
      </c>
      <c r="AG61" s="204">
        <f t="shared" si="81"/>
        <v>344.46750146010243</v>
      </c>
      <c r="AH61" s="204">
        <f t="shared" si="81"/>
        <v>358.54704698774498</v>
      </c>
      <c r="AI61" s="204">
        <f t="shared" si="81"/>
        <v>372.62659251538759</v>
      </c>
      <c r="AJ61" s="204">
        <f t="shared" si="81"/>
        <v>386.70613804303014</v>
      </c>
      <c r="AK61" s="204">
        <f t="shared" si="81"/>
        <v>400.78568357067269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414.86522909831524</v>
      </c>
      <c r="AM61" s="204">
        <f t="shared" si="82"/>
        <v>428.94477462595785</v>
      </c>
      <c r="AN61" s="204">
        <f t="shared" si="82"/>
        <v>443.0243201536004</v>
      </c>
      <c r="AO61" s="204">
        <f t="shared" si="82"/>
        <v>457.10386568124295</v>
      </c>
      <c r="AP61" s="204">
        <f t="shared" si="82"/>
        <v>471.18341120888556</v>
      </c>
      <c r="AQ61" s="204">
        <f t="shared" si="82"/>
        <v>485.26295673652811</v>
      </c>
      <c r="AR61" s="204">
        <f t="shared" si="82"/>
        <v>499.34250226417066</v>
      </c>
      <c r="AS61" s="204">
        <f t="shared" si="82"/>
        <v>513.42204779181316</v>
      </c>
      <c r="AT61" s="204">
        <f t="shared" si="82"/>
        <v>527.50159331945576</v>
      </c>
      <c r="AU61" s="204">
        <f t="shared" si="82"/>
        <v>541.58113884709837</v>
      </c>
      <c r="AV61" s="204">
        <f t="shared" si="82"/>
        <v>555.66068437474087</v>
      </c>
      <c r="AW61" s="204">
        <f t="shared" si="82"/>
        <v>577.74220780127064</v>
      </c>
      <c r="AX61" s="204">
        <f t="shared" si="82"/>
        <v>607.82570912668734</v>
      </c>
      <c r="AY61" s="204">
        <f t="shared" si="82"/>
        <v>637.90921045210405</v>
      </c>
      <c r="AZ61" s="204">
        <f t="shared" si="82"/>
        <v>667.99271177752075</v>
      </c>
      <c r="BA61" s="204">
        <f t="shared" si="82"/>
        <v>698.07621310293746</v>
      </c>
      <c r="BB61" s="204">
        <f t="shared" si="82"/>
        <v>728.15971442835416</v>
      </c>
      <c r="BC61" s="204">
        <f t="shared" si="82"/>
        <v>758.24321575377087</v>
      </c>
      <c r="BD61" s="204">
        <f t="shared" si="82"/>
        <v>788.32671707918757</v>
      </c>
      <c r="BE61" s="204">
        <f t="shared" si="82"/>
        <v>818.41021840460428</v>
      </c>
      <c r="BF61" s="204">
        <f t="shared" si="82"/>
        <v>848.49371973002098</v>
      </c>
      <c r="BG61" s="204">
        <f t="shared" si="82"/>
        <v>878.5772210554378</v>
      </c>
      <c r="BH61" s="204">
        <f t="shared" si="82"/>
        <v>908.66072238085439</v>
      </c>
      <c r="BI61" s="204">
        <f t="shared" si="82"/>
        <v>938.74422370627121</v>
      </c>
      <c r="BJ61" s="204">
        <f t="shared" si="82"/>
        <v>968.82772503168792</v>
      </c>
      <c r="BK61" s="204">
        <f t="shared" si="82"/>
        <v>998.91122635710462</v>
      </c>
      <c r="BL61" s="204">
        <f t="shared" si="82"/>
        <v>1028.9947276825214</v>
      </c>
      <c r="BM61" s="204">
        <f t="shared" si="82"/>
        <v>1059.078229007938</v>
      </c>
      <c r="BN61" s="204">
        <f t="shared" si="82"/>
        <v>1089.1617303333546</v>
      </c>
      <c r="BO61" s="204">
        <f t="shared" si="82"/>
        <v>1119.2452316587714</v>
      </c>
      <c r="BP61" s="204">
        <f t="shared" si="82"/>
        <v>1149.3287329841883</v>
      </c>
      <c r="BQ61" s="204">
        <f t="shared" si="82"/>
        <v>1179.4122343096049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1209.4957356350217</v>
      </c>
      <c r="BS61" s="204">
        <f t="shared" si="83"/>
        <v>1239.5792369604383</v>
      </c>
      <c r="BT61" s="204">
        <f t="shared" si="83"/>
        <v>1269.6627382858551</v>
      </c>
      <c r="BU61" s="204">
        <f t="shared" si="83"/>
        <v>1299.7462396112719</v>
      </c>
      <c r="BV61" s="204">
        <f t="shared" si="83"/>
        <v>1329.8297409366885</v>
      </c>
      <c r="BW61" s="204">
        <f t="shared" si="83"/>
        <v>1359.9132422621051</v>
      </c>
      <c r="BX61" s="204">
        <f t="shared" si="83"/>
        <v>1389.9967435875219</v>
      </c>
      <c r="BY61" s="204">
        <f t="shared" si="83"/>
        <v>1420.0802449129387</v>
      </c>
      <c r="BZ61" s="204">
        <f t="shared" si="83"/>
        <v>1450.1637462383553</v>
      </c>
      <c r="CA61" s="204">
        <f t="shared" si="83"/>
        <v>1480.2472475637719</v>
      </c>
      <c r="CB61" s="204">
        <f t="shared" si="83"/>
        <v>1510.3307488891887</v>
      </c>
      <c r="CC61" s="204">
        <f t="shared" si="83"/>
        <v>1540.4142502146055</v>
      </c>
      <c r="CD61" s="204">
        <f t="shared" si="83"/>
        <v>1570.4977515400224</v>
      </c>
      <c r="CE61" s="204">
        <f t="shared" si="83"/>
        <v>1600.5812528654387</v>
      </c>
      <c r="CF61" s="204">
        <f t="shared" si="83"/>
        <v>1630.6647541908555</v>
      </c>
      <c r="CG61" s="204">
        <f t="shared" si="83"/>
        <v>1660.7482555162724</v>
      </c>
      <c r="CH61" s="204">
        <f t="shared" si="83"/>
        <v>1690.8317568416892</v>
      </c>
      <c r="CI61" s="204">
        <f t="shared" si="83"/>
        <v>1720.915258167106</v>
      </c>
      <c r="CJ61" s="204">
        <f t="shared" si="83"/>
        <v>1750.9987594925224</v>
      </c>
      <c r="CK61" s="204">
        <f t="shared" si="83"/>
        <v>1763.0370429469629</v>
      </c>
      <c r="CL61" s="204">
        <f t="shared" si="83"/>
        <v>1757.0301085304272</v>
      </c>
      <c r="CM61" s="204">
        <f t="shared" si="83"/>
        <v>1751.0231741138914</v>
      </c>
      <c r="CN61" s="204">
        <f t="shared" si="83"/>
        <v>1745.0162396973556</v>
      </c>
      <c r="CO61" s="204">
        <f t="shared" si="83"/>
        <v>1739.0093052808197</v>
      </c>
      <c r="CP61" s="204">
        <f t="shared" si="83"/>
        <v>1733.0023708642841</v>
      </c>
      <c r="CQ61" s="204">
        <f t="shared" si="83"/>
        <v>1726.9954364477483</v>
      </c>
      <c r="CR61" s="204">
        <f t="shared" si="83"/>
        <v>1720.9885020312126</v>
      </c>
      <c r="CS61" s="204">
        <f t="shared" si="83"/>
        <v>1714.9815676146768</v>
      </c>
      <c r="CT61" s="204">
        <f t="shared" si="83"/>
        <v>1708.974633198141</v>
      </c>
      <c r="CU61" s="204">
        <f t="shared" si="83"/>
        <v>1702.9676987816051</v>
      </c>
      <c r="CV61" s="204">
        <f t="shared" si="83"/>
        <v>1696.9607643650695</v>
      </c>
      <c r="CW61" s="204">
        <f t="shared" si="83"/>
        <v>1690.9538299485337</v>
      </c>
      <c r="CX61" s="204">
        <f t="shared" si="83"/>
        <v>1684.9468955319981</v>
      </c>
      <c r="CY61" s="204">
        <f t="shared" si="83"/>
        <v>1678.9399611154622</v>
      </c>
      <c r="CZ61" s="204">
        <f t="shared" si="83"/>
        <v>1680.1519939071943</v>
      </c>
      <c r="DA61" s="204">
        <f t="shared" si="83"/>
        <v>1688.5829939071943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228.57142857142853</v>
      </c>
      <c r="G63" s="204">
        <f t="shared" si="87"/>
        <v>228.57142857142853</v>
      </c>
      <c r="H63" s="204">
        <f t="shared" si="87"/>
        <v>228.57142857142853</v>
      </c>
      <c r="I63" s="204">
        <f t="shared" si="87"/>
        <v>228.57142857142853</v>
      </c>
      <c r="J63" s="204">
        <f t="shared" si="87"/>
        <v>228.57142857142853</v>
      </c>
      <c r="K63" s="204">
        <f t="shared" si="87"/>
        <v>228.57142857142853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228.57142857142853</v>
      </c>
      <c r="M63" s="204">
        <f t="shared" si="87"/>
        <v>228.57142857142853</v>
      </c>
      <c r="N63" s="204">
        <f t="shared" si="87"/>
        <v>285.634693877551</v>
      </c>
      <c r="O63" s="204">
        <f t="shared" si="87"/>
        <v>399.76122448979589</v>
      </c>
      <c r="P63" s="204">
        <f t="shared" si="87"/>
        <v>513.88775510204084</v>
      </c>
      <c r="Q63" s="204">
        <f t="shared" si="87"/>
        <v>628.01428571428573</v>
      </c>
      <c r="R63" s="204">
        <f t="shared" si="87"/>
        <v>742.14081632653063</v>
      </c>
      <c r="S63" s="204">
        <f t="shared" si="87"/>
        <v>856.26734693877552</v>
      </c>
      <c r="T63" s="204">
        <f t="shared" si="87"/>
        <v>970.39387755102041</v>
      </c>
      <c r="U63" s="204">
        <f t="shared" si="87"/>
        <v>1084.5204081632653</v>
      </c>
      <c r="V63" s="204">
        <f t="shared" si="87"/>
        <v>1198.6469387755103</v>
      </c>
      <c r="W63" s="204">
        <f t="shared" si="87"/>
        <v>1312.7734693877551</v>
      </c>
      <c r="X63" s="204">
        <f t="shared" si="87"/>
        <v>1426.8999999999999</v>
      </c>
      <c r="Y63" s="204">
        <f t="shared" si="87"/>
        <v>1541.0265306122449</v>
      </c>
      <c r="Z63" s="204">
        <f t="shared" si="87"/>
        <v>1655.1530612244899</v>
      </c>
      <c r="AA63" s="204">
        <f t="shared" si="87"/>
        <v>1769.2795918367347</v>
      </c>
      <c r="AB63" s="204">
        <f t="shared" si="87"/>
        <v>1883.4061224489797</v>
      </c>
      <c r="AC63" s="204">
        <f t="shared" si="87"/>
        <v>1997.5326530612244</v>
      </c>
      <c r="AD63" s="204">
        <f t="shared" si="87"/>
        <v>2111.6591836734697</v>
      </c>
      <c r="AE63" s="204">
        <f t="shared" si="87"/>
        <v>2225.7857142857142</v>
      </c>
      <c r="AF63" s="204">
        <f t="shared" si="87"/>
        <v>2339.9122448979592</v>
      </c>
      <c r="AG63" s="204">
        <f t="shared" si="87"/>
        <v>2454.0387755102042</v>
      </c>
      <c r="AH63" s="204">
        <f t="shared" si="87"/>
        <v>2568.1653061224492</v>
      </c>
      <c r="AI63" s="204">
        <f t="shared" si="87"/>
        <v>2682.2918367346938</v>
      </c>
      <c r="AJ63" s="204">
        <f t="shared" si="87"/>
        <v>2796.4183673469388</v>
      </c>
      <c r="AK63" s="204">
        <f t="shared" si="87"/>
        <v>2910.5448979591838</v>
      </c>
      <c r="AL63" s="204">
        <f t="shared" si="87"/>
        <v>3024.6714285714288</v>
      </c>
      <c r="AM63" s="204">
        <f t="shared" si="87"/>
        <v>3138.7979591836734</v>
      </c>
      <c r="AN63" s="204">
        <f t="shared" si="87"/>
        <v>3252.9244897959184</v>
      </c>
      <c r="AO63" s="204">
        <f t="shared" si="87"/>
        <v>3367.0510204081634</v>
      </c>
      <c r="AP63" s="204">
        <f t="shared" si="87"/>
        <v>3481.1775510204084</v>
      </c>
      <c r="AQ63" s="204">
        <f t="shared" si="87"/>
        <v>3595.3040816326534</v>
      </c>
      <c r="AR63" s="204">
        <f t="shared" si="87"/>
        <v>3709.4306122448979</v>
      </c>
      <c r="AS63" s="204">
        <f t="shared" si="87"/>
        <v>3823.5571428571429</v>
      </c>
      <c r="AT63" s="204">
        <f t="shared" si="87"/>
        <v>3937.6836734693879</v>
      </c>
      <c r="AU63" s="204">
        <f t="shared" si="87"/>
        <v>4051.8102040816329</v>
      </c>
      <c r="AV63" s="204">
        <f t="shared" si="87"/>
        <v>4165.936734693878</v>
      </c>
      <c r="AW63" s="204">
        <f t="shared" si="87"/>
        <v>4502.3125</v>
      </c>
      <c r="AX63" s="204">
        <f t="shared" si="87"/>
        <v>5060.9375</v>
      </c>
      <c r="AY63" s="204">
        <f t="shared" si="87"/>
        <v>5619.5625</v>
      </c>
      <c r="AZ63" s="204">
        <f t="shared" si="87"/>
        <v>6178.1875</v>
      </c>
      <c r="BA63" s="204">
        <f t="shared" si="87"/>
        <v>6736.8125</v>
      </c>
      <c r="BB63" s="204">
        <f t="shared" si="87"/>
        <v>7295.4375</v>
      </c>
      <c r="BC63" s="204">
        <f t="shared" si="87"/>
        <v>7854.0625000000009</v>
      </c>
      <c r="BD63" s="204">
        <f t="shared" si="87"/>
        <v>8412.6875</v>
      </c>
      <c r="BE63" s="204">
        <f t="shared" si="87"/>
        <v>8971.3125</v>
      </c>
      <c r="BF63" s="204">
        <f t="shared" si="87"/>
        <v>9529.9375</v>
      </c>
      <c r="BG63" s="204">
        <f t="shared" si="87"/>
        <v>10088.5625</v>
      </c>
      <c r="BH63" s="204">
        <f t="shared" si="87"/>
        <v>10647.1875</v>
      </c>
      <c r="BI63" s="204">
        <f t="shared" si="87"/>
        <v>11205.812500000002</v>
      </c>
      <c r="BJ63" s="204">
        <f t="shared" si="87"/>
        <v>11764.437500000002</v>
      </c>
      <c r="BK63" s="204">
        <f t="shared" si="87"/>
        <v>12323.062500000002</v>
      </c>
      <c r="BL63" s="204">
        <f t="shared" si="87"/>
        <v>12881.687500000002</v>
      </c>
      <c r="BM63" s="204">
        <f t="shared" si="87"/>
        <v>13440.312500000002</v>
      </c>
      <c r="BN63" s="204">
        <f t="shared" si="87"/>
        <v>13998.937500000002</v>
      </c>
      <c r="BO63" s="204">
        <f t="shared" si="87"/>
        <v>14557.562500000002</v>
      </c>
      <c r="BP63" s="204">
        <f t="shared" si="87"/>
        <v>15116.187500000002</v>
      </c>
      <c r="BQ63" s="204">
        <f t="shared" si="87"/>
        <v>15674.812500000002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16233.437500000002</v>
      </c>
      <c r="BS63" s="204">
        <f t="shared" si="89"/>
        <v>16792.0625</v>
      </c>
      <c r="BT63" s="204">
        <f t="shared" si="89"/>
        <v>17350.6875</v>
      </c>
      <c r="BU63" s="204">
        <f t="shared" si="89"/>
        <v>17909.312500000004</v>
      </c>
      <c r="BV63" s="204">
        <f t="shared" si="89"/>
        <v>18467.937500000004</v>
      </c>
      <c r="BW63" s="204">
        <f t="shared" si="89"/>
        <v>19026.562500000004</v>
      </c>
      <c r="BX63" s="204">
        <f t="shared" si="89"/>
        <v>19585.187500000004</v>
      </c>
      <c r="BY63" s="204">
        <f t="shared" si="89"/>
        <v>20143.812500000004</v>
      </c>
      <c r="BZ63" s="204">
        <f t="shared" si="89"/>
        <v>20702.437500000004</v>
      </c>
      <c r="CA63" s="204">
        <f t="shared" si="89"/>
        <v>21261.062500000004</v>
      </c>
      <c r="CB63" s="204">
        <f t="shared" si="89"/>
        <v>21819.687500000004</v>
      </c>
      <c r="CC63" s="204">
        <f t="shared" si="89"/>
        <v>22378.312500000004</v>
      </c>
      <c r="CD63" s="204">
        <f t="shared" si="89"/>
        <v>22936.937500000004</v>
      </c>
      <c r="CE63" s="204">
        <f t="shared" si="89"/>
        <v>23495.562500000004</v>
      </c>
      <c r="CF63" s="204">
        <f t="shared" si="89"/>
        <v>24054.187500000004</v>
      </c>
      <c r="CG63" s="204">
        <f t="shared" si="89"/>
        <v>24612.812500000004</v>
      </c>
      <c r="CH63" s="204">
        <f t="shared" si="89"/>
        <v>25171.437500000004</v>
      </c>
      <c r="CI63" s="204">
        <f t="shared" si="89"/>
        <v>25730.062500000004</v>
      </c>
      <c r="CJ63" s="204">
        <f t="shared" si="89"/>
        <v>26288.687500000004</v>
      </c>
      <c r="CK63" s="204">
        <f t="shared" si="89"/>
        <v>26572.11851851852</v>
      </c>
      <c r="CL63" s="204">
        <f t="shared" si="89"/>
        <v>26580.355555555558</v>
      </c>
      <c r="CM63" s="204">
        <f t="shared" si="89"/>
        <v>26588.592592592595</v>
      </c>
      <c r="CN63" s="204">
        <f t="shared" si="89"/>
        <v>26596.829629629632</v>
      </c>
      <c r="CO63" s="204">
        <f t="shared" si="89"/>
        <v>26605.066666666669</v>
      </c>
      <c r="CP63" s="204">
        <f t="shared" si="89"/>
        <v>26613.303703703703</v>
      </c>
      <c r="CQ63" s="204">
        <f t="shared" si="89"/>
        <v>26621.54074074074</v>
      </c>
      <c r="CR63" s="204">
        <f t="shared" si="89"/>
        <v>26629.777777777777</v>
      </c>
      <c r="CS63" s="204">
        <f t="shared" si="89"/>
        <v>26638.014814814815</v>
      </c>
      <c r="CT63" s="204">
        <f t="shared" si="89"/>
        <v>26646.251851851852</v>
      </c>
      <c r="CU63" s="204">
        <f t="shared" si="89"/>
        <v>26654.488888888885</v>
      </c>
      <c r="CV63" s="204">
        <f t="shared" si="89"/>
        <v>26662.725925925923</v>
      </c>
      <c r="CW63" s="204">
        <f t="shared" si="89"/>
        <v>26670.96296296296</v>
      </c>
      <c r="CX63" s="204">
        <f t="shared" si="89"/>
        <v>26679.199999999997</v>
      </c>
      <c r="CY63" s="204">
        <f t="shared" si="89"/>
        <v>26687.437037037034</v>
      </c>
      <c r="CZ63" s="204">
        <f t="shared" si="89"/>
        <v>26691.555555555551</v>
      </c>
      <c r="DA63" s="204">
        <f t="shared" si="89"/>
        <v>26691.555555555551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831.24235535988555</v>
      </c>
      <c r="G64" s="204">
        <f t="shared" si="90"/>
        <v>831.24235535988555</v>
      </c>
      <c r="H64" s="204">
        <f t="shared" si="90"/>
        <v>831.24235535988555</v>
      </c>
      <c r="I64" s="204">
        <f t="shared" si="90"/>
        <v>831.24235535988555</v>
      </c>
      <c r="J64" s="204">
        <f t="shared" si="90"/>
        <v>831.24235535988555</v>
      </c>
      <c r="K64" s="204">
        <f t="shared" si="90"/>
        <v>831.24235535988555</v>
      </c>
      <c r="L64" s="204">
        <f t="shared" si="88"/>
        <v>831.24235535988555</v>
      </c>
      <c r="M64" s="204">
        <f t="shared" si="90"/>
        <v>831.24235535988555</v>
      </c>
      <c r="N64" s="204">
        <f t="shared" si="90"/>
        <v>819.36746456903006</v>
      </c>
      <c r="O64" s="204">
        <f t="shared" si="90"/>
        <v>795.61768298731909</v>
      </c>
      <c r="P64" s="204">
        <f t="shared" si="90"/>
        <v>771.867901405608</v>
      </c>
      <c r="Q64" s="204">
        <f t="shared" si="90"/>
        <v>748.11811982389702</v>
      </c>
      <c r="R64" s="204">
        <f t="shared" si="90"/>
        <v>724.36833824218593</v>
      </c>
      <c r="S64" s="204">
        <f t="shared" si="90"/>
        <v>700.61855666047495</v>
      </c>
      <c r="T64" s="204">
        <f t="shared" si="90"/>
        <v>676.86877507876397</v>
      </c>
      <c r="U64" s="204">
        <f t="shared" si="90"/>
        <v>653.118993497053</v>
      </c>
      <c r="V64" s="204">
        <f t="shared" si="90"/>
        <v>629.36921191534191</v>
      </c>
      <c r="W64" s="204">
        <f t="shared" si="90"/>
        <v>605.61943033363093</v>
      </c>
      <c r="X64" s="204">
        <f t="shared" si="90"/>
        <v>581.86964875191984</v>
      </c>
      <c r="Y64" s="204">
        <f t="shared" si="90"/>
        <v>558.11986717020886</v>
      </c>
      <c r="Z64" s="204">
        <f t="shared" si="90"/>
        <v>534.37008558849789</v>
      </c>
      <c r="AA64" s="204">
        <f t="shared" si="90"/>
        <v>510.62030400678685</v>
      </c>
      <c r="AB64" s="204">
        <f t="shared" si="90"/>
        <v>486.87052242507582</v>
      </c>
      <c r="AC64" s="204">
        <f t="shared" si="90"/>
        <v>463.12074084336479</v>
      </c>
      <c r="AD64" s="204">
        <f t="shared" si="90"/>
        <v>439.37095926165381</v>
      </c>
      <c r="AE64" s="204">
        <f t="shared" si="90"/>
        <v>415.62117767994278</v>
      </c>
      <c r="AF64" s="204">
        <f t="shared" si="90"/>
        <v>391.87139609823174</v>
      </c>
      <c r="AG64" s="204">
        <f t="shared" si="90"/>
        <v>368.12161451652076</v>
      </c>
      <c r="AH64" s="204">
        <f t="shared" si="90"/>
        <v>344.37183293480973</v>
      </c>
      <c r="AI64" s="204">
        <f t="shared" si="90"/>
        <v>320.6220513530987</v>
      </c>
      <c r="AJ64" s="204">
        <f t="shared" si="90"/>
        <v>296.87226977138766</v>
      </c>
      <c r="AK64" s="204">
        <f t="shared" si="90"/>
        <v>273.12248818967669</v>
      </c>
      <c r="AL64" s="204">
        <f t="shared" si="90"/>
        <v>249.37270660796571</v>
      </c>
      <c r="AM64" s="204">
        <f t="shared" si="90"/>
        <v>225.62292502625462</v>
      </c>
      <c r="AN64" s="204">
        <f t="shared" si="90"/>
        <v>201.87314344454364</v>
      </c>
      <c r="AO64" s="204">
        <f t="shared" si="90"/>
        <v>178.12336186283267</v>
      </c>
      <c r="AP64" s="204">
        <f t="shared" si="90"/>
        <v>154.37358028112158</v>
      </c>
      <c r="AQ64" s="204">
        <f t="shared" si="90"/>
        <v>130.6237986994106</v>
      </c>
      <c r="AR64" s="204">
        <f t="shared" si="90"/>
        <v>106.87401711769962</v>
      </c>
      <c r="AS64" s="204">
        <f t="shared" si="90"/>
        <v>83.124235535988532</v>
      </c>
      <c r="AT64" s="204">
        <f t="shared" si="90"/>
        <v>59.374453954277556</v>
      </c>
      <c r="AU64" s="204">
        <f t="shared" si="90"/>
        <v>35.624672372566465</v>
      </c>
      <c r="AV64" s="204">
        <f t="shared" si="90"/>
        <v>11.874890790855488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17165.714285714286</v>
      </c>
      <c r="G65" s="204">
        <f t="shared" si="92"/>
        <v>17165.714285714286</v>
      </c>
      <c r="H65" s="204">
        <f t="shared" si="92"/>
        <v>17165.714285714286</v>
      </c>
      <c r="I65" s="204">
        <f t="shared" si="92"/>
        <v>17165.714285714286</v>
      </c>
      <c r="J65" s="204">
        <f t="shared" si="92"/>
        <v>17165.714285714286</v>
      </c>
      <c r="K65" s="204">
        <f t="shared" si="92"/>
        <v>17165.714285714286</v>
      </c>
      <c r="L65" s="204">
        <f t="shared" si="88"/>
        <v>17165.714285714286</v>
      </c>
      <c r="M65" s="204">
        <f t="shared" si="92"/>
        <v>17165.714285714286</v>
      </c>
      <c r="N65" s="204">
        <f t="shared" si="92"/>
        <v>16965.489795918369</v>
      </c>
      <c r="O65" s="204">
        <f t="shared" si="92"/>
        <v>16565.040816326531</v>
      </c>
      <c r="P65" s="204">
        <f t="shared" si="92"/>
        <v>16164.591836734695</v>
      </c>
      <c r="Q65" s="204">
        <f t="shared" si="92"/>
        <v>15764.142857142857</v>
      </c>
      <c r="R65" s="204">
        <f t="shared" si="92"/>
        <v>15363.693877551021</v>
      </c>
      <c r="S65" s="204">
        <f t="shared" si="92"/>
        <v>14963.244897959185</v>
      </c>
      <c r="T65" s="204">
        <f t="shared" si="92"/>
        <v>14562.795918367348</v>
      </c>
      <c r="U65" s="204">
        <f t="shared" si="92"/>
        <v>14162.34693877551</v>
      </c>
      <c r="V65" s="204">
        <f t="shared" si="92"/>
        <v>13761.897959183674</v>
      </c>
      <c r="W65" s="204">
        <f t="shared" si="92"/>
        <v>13361.448979591838</v>
      </c>
      <c r="X65" s="204">
        <f t="shared" si="92"/>
        <v>12961</v>
      </c>
      <c r="Y65" s="204">
        <f t="shared" si="92"/>
        <v>12560.551020408164</v>
      </c>
      <c r="Z65" s="204">
        <f t="shared" si="92"/>
        <v>12160.102040816328</v>
      </c>
      <c r="AA65" s="204">
        <f t="shared" si="92"/>
        <v>11759.65306122449</v>
      </c>
      <c r="AB65" s="204">
        <f t="shared" si="92"/>
        <v>11359.204081632653</v>
      </c>
      <c r="AC65" s="204">
        <f t="shared" si="92"/>
        <v>10958.755102040817</v>
      </c>
      <c r="AD65" s="204">
        <f t="shared" si="92"/>
        <v>10558.306122448979</v>
      </c>
      <c r="AE65" s="204">
        <f t="shared" si="92"/>
        <v>10157.857142857143</v>
      </c>
      <c r="AF65" s="204">
        <f t="shared" si="92"/>
        <v>9757.4081632653069</v>
      </c>
      <c r="AG65" s="204">
        <f t="shared" si="92"/>
        <v>9356.9591836734689</v>
      </c>
      <c r="AH65" s="204">
        <f t="shared" si="92"/>
        <v>8956.5102040816328</v>
      </c>
      <c r="AI65" s="204">
        <f t="shared" si="92"/>
        <v>8556.0612244897966</v>
      </c>
      <c r="AJ65" s="204">
        <f t="shared" si="92"/>
        <v>8155.6122448979586</v>
      </c>
      <c r="AK65" s="204">
        <f t="shared" si="92"/>
        <v>7755.1632653061224</v>
      </c>
      <c r="AL65" s="204">
        <f t="shared" si="92"/>
        <v>7354.7142857142862</v>
      </c>
      <c r="AM65" s="204">
        <f t="shared" si="92"/>
        <v>6954.2653061224501</v>
      </c>
      <c r="AN65" s="204">
        <f t="shared" si="92"/>
        <v>6553.8163265306121</v>
      </c>
      <c r="AO65" s="204">
        <f t="shared" si="92"/>
        <v>6153.3673469387759</v>
      </c>
      <c r="AP65" s="204">
        <f t="shared" si="92"/>
        <v>5752.9183673469397</v>
      </c>
      <c r="AQ65" s="204">
        <f t="shared" si="92"/>
        <v>5352.4693877551017</v>
      </c>
      <c r="AR65" s="204">
        <f t="shared" si="92"/>
        <v>4952.0204081632655</v>
      </c>
      <c r="AS65" s="204">
        <f t="shared" si="92"/>
        <v>4551.5714285714294</v>
      </c>
      <c r="AT65" s="204">
        <f t="shared" si="92"/>
        <v>4151.1224489795914</v>
      </c>
      <c r="AU65" s="204">
        <f t="shared" si="92"/>
        <v>3750.6734693877552</v>
      </c>
      <c r="AV65" s="204">
        <f t="shared" si="92"/>
        <v>3350.224489795919</v>
      </c>
      <c r="AW65" s="204">
        <f t="shared" si="92"/>
        <v>3110.625</v>
      </c>
      <c r="AX65" s="204">
        <f t="shared" si="92"/>
        <v>3031.875</v>
      </c>
      <c r="AY65" s="204">
        <f t="shared" si="92"/>
        <v>2953.125</v>
      </c>
      <c r="AZ65" s="204">
        <f t="shared" si="92"/>
        <v>2874.375</v>
      </c>
      <c r="BA65" s="204">
        <f t="shared" si="92"/>
        <v>2795.625</v>
      </c>
      <c r="BB65" s="204">
        <f t="shared" si="92"/>
        <v>2716.875</v>
      </c>
      <c r="BC65" s="204">
        <f t="shared" si="92"/>
        <v>2638.125</v>
      </c>
      <c r="BD65" s="204">
        <f t="shared" si="92"/>
        <v>2559.375</v>
      </c>
      <c r="BE65" s="204">
        <f t="shared" si="92"/>
        <v>2480.625</v>
      </c>
      <c r="BF65" s="204">
        <f t="shared" si="92"/>
        <v>2401.875</v>
      </c>
      <c r="BG65" s="204">
        <f t="shared" si="92"/>
        <v>2323.125</v>
      </c>
      <c r="BH65" s="204">
        <f t="shared" si="92"/>
        <v>2244.375</v>
      </c>
      <c r="BI65" s="204">
        <f t="shared" si="92"/>
        <v>2165.625</v>
      </c>
      <c r="BJ65" s="204">
        <f t="shared" si="92"/>
        <v>2086.875</v>
      </c>
      <c r="BK65" s="204">
        <f t="shared" si="92"/>
        <v>2008.125</v>
      </c>
      <c r="BL65" s="204">
        <f t="shared" si="92"/>
        <v>1929.375</v>
      </c>
      <c r="BM65" s="204">
        <f t="shared" si="92"/>
        <v>1850.625</v>
      </c>
      <c r="BN65" s="204">
        <f t="shared" si="92"/>
        <v>1771.875</v>
      </c>
      <c r="BO65" s="204">
        <f t="shared" si="92"/>
        <v>1693.125</v>
      </c>
      <c r="BP65" s="204">
        <f t="shared" si="92"/>
        <v>1614.375</v>
      </c>
      <c r="BQ65" s="204">
        <f t="shared" si="92"/>
        <v>1535.625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1456.875</v>
      </c>
      <c r="BS65" s="204">
        <f t="shared" si="93"/>
        <v>1378.125</v>
      </c>
      <c r="BT65" s="204">
        <f t="shared" si="93"/>
        <v>1299.375</v>
      </c>
      <c r="BU65" s="204">
        <f t="shared" si="93"/>
        <v>1220.625</v>
      </c>
      <c r="BV65" s="204">
        <f t="shared" si="93"/>
        <v>1141.875</v>
      </c>
      <c r="BW65" s="204">
        <f t="shared" si="93"/>
        <v>1063.125</v>
      </c>
      <c r="BX65" s="204">
        <f t="shared" si="93"/>
        <v>984.375</v>
      </c>
      <c r="BY65" s="204">
        <f t="shared" si="93"/>
        <v>905.625</v>
      </c>
      <c r="BZ65" s="204">
        <f t="shared" si="93"/>
        <v>826.875</v>
      </c>
      <c r="CA65" s="204">
        <f t="shared" si="93"/>
        <v>748.125</v>
      </c>
      <c r="CB65" s="204">
        <f t="shared" si="93"/>
        <v>669.375</v>
      </c>
      <c r="CC65" s="204">
        <f t="shared" si="93"/>
        <v>590.625</v>
      </c>
      <c r="CD65" s="204">
        <f t="shared" si="93"/>
        <v>511.875</v>
      </c>
      <c r="CE65" s="204">
        <f t="shared" si="93"/>
        <v>433.125</v>
      </c>
      <c r="CF65" s="204">
        <f t="shared" si="93"/>
        <v>354.375</v>
      </c>
      <c r="CG65" s="204">
        <f t="shared" si="93"/>
        <v>275.625</v>
      </c>
      <c r="CH65" s="204">
        <f t="shared" si="93"/>
        <v>196.875</v>
      </c>
      <c r="CI65" s="204">
        <f t="shared" si="93"/>
        <v>118.125</v>
      </c>
      <c r="CJ65" s="204">
        <f t="shared" si="93"/>
        <v>39.375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1457.1428571428573</v>
      </c>
      <c r="AX66" s="204">
        <f t="shared" si="94"/>
        <v>4371.4285714285725</v>
      </c>
      <c r="AY66" s="204">
        <f t="shared" si="94"/>
        <v>7285.7142857142862</v>
      </c>
      <c r="AZ66" s="204">
        <f t="shared" si="94"/>
        <v>10200.000000000002</v>
      </c>
      <c r="BA66" s="204">
        <f t="shared" si="94"/>
        <v>13114.285714285716</v>
      </c>
      <c r="BB66" s="204">
        <f t="shared" si="94"/>
        <v>16028.571428571431</v>
      </c>
      <c r="BC66" s="204">
        <f t="shared" si="94"/>
        <v>18942.857142857145</v>
      </c>
      <c r="BD66" s="204">
        <f t="shared" si="94"/>
        <v>21857.142857142859</v>
      </c>
      <c r="BE66" s="204">
        <f t="shared" si="94"/>
        <v>24771.428571428576</v>
      </c>
      <c r="BF66" s="204">
        <f t="shared" si="94"/>
        <v>27685.71428571429</v>
      </c>
      <c r="BG66" s="204">
        <f t="shared" si="94"/>
        <v>30600.000000000004</v>
      </c>
      <c r="BH66" s="204">
        <f t="shared" si="94"/>
        <v>33514.285714285717</v>
      </c>
      <c r="BI66" s="204">
        <f t="shared" si="94"/>
        <v>36428.571428571435</v>
      </c>
      <c r="BJ66" s="204">
        <f t="shared" si="94"/>
        <v>39342.857142857145</v>
      </c>
      <c r="BK66" s="204">
        <f t="shared" si="94"/>
        <v>42257.142857142862</v>
      </c>
      <c r="BL66" s="204">
        <f t="shared" si="94"/>
        <v>45171.42857142858</v>
      </c>
      <c r="BM66" s="204">
        <f t="shared" si="94"/>
        <v>48085.71428571429</v>
      </c>
      <c r="BN66" s="204">
        <f t="shared" si="94"/>
        <v>51000.000000000007</v>
      </c>
      <c r="BO66" s="204">
        <f t="shared" si="94"/>
        <v>53914.285714285725</v>
      </c>
      <c r="BP66" s="204">
        <f t="shared" si="94"/>
        <v>56828.571428571435</v>
      </c>
      <c r="BQ66" s="204">
        <f t="shared" si="94"/>
        <v>59742.857142857152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62657.142857142862</v>
      </c>
      <c r="BS66" s="204">
        <f t="shared" si="95"/>
        <v>65571.42857142858</v>
      </c>
      <c r="BT66" s="204">
        <f t="shared" si="95"/>
        <v>68485.71428571429</v>
      </c>
      <c r="BU66" s="204">
        <f t="shared" si="95"/>
        <v>71400.000000000015</v>
      </c>
      <c r="BV66" s="204">
        <f t="shared" si="95"/>
        <v>74314.285714285725</v>
      </c>
      <c r="BW66" s="204">
        <f t="shared" si="95"/>
        <v>77228.571428571435</v>
      </c>
      <c r="BX66" s="204">
        <f t="shared" si="95"/>
        <v>80142.857142857159</v>
      </c>
      <c r="BY66" s="204">
        <f t="shared" si="95"/>
        <v>83057.14285714287</v>
      </c>
      <c r="BZ66" s="204">
        <f t="shared" si="95"/>
        <v>85971.42857142858</v>
      </c>
      <c r="CA66" s="204">
        <f t="shared" si="95"/>
        <v>88885.714285714304</v>
      </c>
      <c r="CB66" s="204">
        <f t="shared" si="95"/>
        <v>91800.000000000015</v>
      </c>
      <c r="CC66" s="204">
        <f t="shared" si="95"/>
        <v>94714.285714285725</v>
      </c>
      <c r="CD66" s="204">
        <f t="shared" si="95"/>
        <v>97628.571428571435</v>
      </c>
      <c r="CE66" s="204">
        <f t="shared" si="95"/>
        <v>100542.85714285716</v>
      </c>
      <c r="CF66" s="204">
        <f t="shared" si="95"/>
        <v>103457.14285714287</v>
      </c>
      <c r="CG66" s="204">
        <f t="shared" si="95"/>
        <v>106371.42857142858</v>
      </c>
      <c r="CH66" s="204">
        <f t="shared" si="95"/>
        <v>109285.7142857143</v>
      </c>
      <c r="CI66" s="204">
        <f t="shared" si="95"/>
        <v>112200.00000000001</v>
      </c>
      <c r="CJ66" s="204">
        <f t="shared" si="95"/>
        <v>115114.28571428572</v>
      </c>
      <c r="CK66" s="204">
        <f t="shared" si="95"/>
        <v>116596.82539682541</v>
      </c>
      <c r="CL66" s="204">
        <f t="shared" si="95"/>
        <v>116647.61904761907</v>
      </c>
      <c r="CM66" s="204">
        <f t="shared" si="95"/>
        <v>116698.41269841272</v>
      </c>
      <c r="CN66" s="204">
        <f t="shared" si="95"/>
        <v>116749.20634920636</v>
      </c>
      <c r="CO66" s="204">
        <f t="shared" si="95"/>
        <v>116800.00000000001</v>
      </c>
      <c r="CP66" s="204">
        <f t="shared" si="95"/>
        <v>116850.79365079367</v>
      </c>
      <c r="CQ66" s="204">
        <f t="shared" si="95"/>
        <v>116901.58730158731</v>
      </c>
      <c r="CR66" s="204">
        <f t="shared" si="95"/>
        <v>116952.38095238096</v>
      </c>
      <c r="CS66" s="204">
        <f t="shared" si="95"/>
        <v>117003.17460317462</v>
      </c>
      <c r="CT66" s="204">
        <f t="shared" si="95"/>
        <v>117053.96825396825</v>
      </c>
      <c r="CU66" s="204">
        <f t="shared" si="95"/>
        <v>117104.76190476191</v>
      </c>
      <c r="CV66" s="204">
        <f t="shared" si="95"/>
        <v>117155.55555555556</v>
      </c>
      <c r="CW66" s="204">
        <f t="shared" si="95"/>
        <v>117206.3492063492</v>
      </c>
      <c r="CX66" s="204">
        <f t="shared" si="95"/>
        <v>117257.14285714286</v>
      </c>
      <c r="CY66" s="204">
        <f t="shared" si="95"/>
        <v>117307.93650793651</v>
      </c>
      <c r="CZ66" s="204">
        <f t="shared" si="95"/>
        <v>118669.18333333333</v>
      </c>
      <c r="DA66" s="204">
        <f t="shared" si="95"/>
        <v>121340.88333333333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6857.1428571428569</v>
      </c>
      <c r="G67" s="204">
        <f t="shared" si="96"/>
        <v>6857.1428571428569</v>
      </c>
      <c r="H67" s="204">
        <f t="shared" si="96"/>
        <v>6857.1428571428569</v>
      </c>
      <c r="I67" s="204">
        <f t="shared" si="96"/>
        <v>6857.1428571428569</v>
      </c>
      <c r="J67" s="204">
        <f t="shared" si="96"/>
        <v>6857.1428571428569</v>
      </c>
      <c r="K67" s="204">
        <f t="shared" si="96"/>
        <v>6857.1428571428569</v>
      </c>
      <c r="L67" s="204">
        <f t="shared" si="88"/>
        <v>6857.1428571428569</v>
      </c>
      <c r="M67" s="204">
        <f t="shared" si="96"/>
        <v>6857.1428571428569</v>
      </c>
      <c r="N67" s="204">
        <f t="shared" si="96"/>
        <v>6796.8979591836733</v>
      </c>
      <c r="O67" s="204">
        <f t="shared" si="96"/>
        <v>6676.408163265306</v>
      </c>
      <c r="P67" s="204">
        <f t="shared" si="96"/>
        <v>6555.9183673469388</v>
      </c>
      <c r="Q67" s="204">
        <f t="shared" si="96"/>
        <v>6435.4285714285716</v>
      </c>
      <c r="R67" s="204">
        <f t="shared" si="96"/>
        <v>6314.9387755102034</v>
      </c>
      <c r="S67" s="204">
        <f t="shared" si="96"/>
        <v>6194.4489795918362</v>
      </c>
      <c r="T67" s="204">
        <f t="shared" si="96"/>
        <v>6073.9591836734689</v>
      </c>
      <c r="U67" s="204">
        <f t="shared" si="96"/>
        <v>5953.4693877551017</v>
      </c>
      <c r="V67" s="204">
        <f t="shared" si="96"/>
        <v>5832.9795918367345</v>
      </c>
      <c r="W67" s="204">
        <f t="shared" si="96"/>
        <v>5712.4897959183672</v>
      </c>
      <c r="X67" s="204">
        <f t="shared" si="96"/>
        <v>5592</v>
      </c>
      <c r="Y67" s="204">
        <f t="shared" si="96"/>
        <v>5471.5102040816328</v>
      </c>
      <c r="Z67" s="204">
        <f t="shared" si="96"/>
        <v>5351.0204081632655</v>
      </c>
      <c r="AA67" s="204">
        <f t="shared" si="96"/>
        <v>5230.5306122448983</v>
      </c>
      <c r="AB67" s="204">
        <f t="shared" si="96"/>
        <v>5110.0408163265311</v>
      </c>
      <c r="AC67" s="204">
        <f t="shared" si="96"/>
        <v>4989.5510204081629</v>
      </c>
      <c r="AD67" s="204">
        <f t="shared" si="96"/>
        <v>4869.0612244897957</v>
      </c>
      <c r="AE67" s="204">
        <f t="shared" si="96"/>
        <v>4748.5714285714284</v>
      </c>
      <c r="AF67" s="204">
        <f t="shared" si="96"/>
        <v>4628.0816326530612</v>
      </c>
      <c r="AG67" s="204">
        <f t="shared" si="96"/>
        <v>4507.591836734694</v>
      </c>
      <c r="AH67" s="204">
        <f t="shared" si="96"/>
        <v>4387.1020408163267</v>
      </c>
      <c r="AI67" s="204">
        <f t="shared" si="96"/>
        <v>4266.6122448979586</v>
      </c>
      <c r="AJ67" s="204">
        <f t="shared" si="96"/>
        <v>4146.1224489795914</v>
      </c>
      <c r="AK67" s="204">
        <f t="shared" si="96"/>
        <v>4025.6326530612246</v>
      </c>
      <c r="AL67" s="204">
        <f t="shared" si="96"/>
        <v>3905.1428571428573</v>
      </c>
      <c r="AM67" s="204">
        <f t="shared" si="96"/>
        <v>3784.6530612244896</v>
      </c>
      <c r="AN67" s="204">
        <f t="shared" si="96"/>
        <v>3664.1632653061224</v>
      </c>
      <c r="AO67" s="204">
        <f t="shared" si="96"/>
        <v>3543.6734693877552</v>
      </c>
      <c r="AP67" s="204">
        <f t="shared" si="96"/>
        <v>3423.1836734693879</v>
      </c>
      <c r="AQ67" s="204">
        <f t="shared" si="96"/>
        <v>3302.6938775510207</v>
      </c>
      <c r="AR67" s="204">
        <f t="shared" si="96"/>
        <v>3182.204081632653</v>
      </c>
      <c r="AS67" s="204">
        <f t="shared" si="96"/>
        <v>3061.7142857142858</v>
      </c>
      <c r="AT67" s="204">
        <f t="shared" si="96"/>
        <v>2941.2244897959185</v>
      </c>
      <c r="AU67" s="204">
        <f t="shared" si="96"/>
        <v>2820.7346938775513</v>
      </c>
      <c r="AV67" s="204">
        <f t="shared" si="96"/>
        <v>2700.2448979591836</v>
      </c>
      <c r="AW67" s="204">
        <f t="shared" si="96"/>
        <v>2607</v>
      </c>
      <c r="AX67" s="204">
        <f t="shared" si="96"/>
        <v>2541</v>
      </c>
      <c r="AY67" s="204">
        <f t="shared" si="96"/>
        <v>2475</v>
      </c>
      <c r="AZ67" s="204">
        <f t="shared" si="96"/>
        <v>2409</v>
      </c>
      <c r="BA67" s="204">
        <f t="shared" si="96"/>
        <v>2343</v>
      </c>
      <c r="BB67" s="204">
        <f t="shared" si="96"/>
        <v>2277</v>
      </c>
      <c r="BC67" s="204">
        <f t="shared" si="96"/>
        <v>2211</v>
      </c>
      <c r="BD67" s="204">
        <f t="shared" si="96"/>
        <v>2145</v>
      </c>
      <c r="BE67" s="204">
        <f t="shared" si="96"/>
        <v>2079</v>
      </c>
      <c r="BF67" s="204">
        <f t="shared" si="96"/>
        <v>2013</v>
      </c>
      <c r="BG67" s="204">
        <f t="shared" si="96"/>
        <v>1947</v>
      </c>
      <c r="BH67" s="204">
        <f t="shared" si="96"/>
        <v>1881</v>
      </c>
      <c r="BI67" s="204">
        <f t="shared" si="96"/>
        <v>1815</v>
      </c>
      <c r="BJ67" s="204">
        <f t="shared" si="96"/>
        <v>1749</v>
      </c>
      <c r="BK67" s="204">
        <f t="shared" si="96"/>
        <v>1683</v>
      </c>
      <c r="BL67" s="204">
        <f t="shared" si="96"/>
        <v>1617</v>
      </c>
      <c r="BM67" s="204">
        <f t="shared" si="96"/>
        <v>1551</v>
      </c>
      <c r="BN67" s="204">
        <f t="shared" si="96"/>
        <v>1485</v>
      </c>
      <c r="BO67" s="204">
        <f t="shared" si="96"/>
        <v>1419</v>
      </c>
      <c r="BP67" s="204">
        <f t="shared" si="96"/>
        <v>1353</v>
      </c>
      <c r="BQ67" s="204">
        <f t="shared" si="96"/>
        <v>1287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1221</v>
      </c>
      <c r="BS67" s="204">
        <f t="shared" si="97"/>
        <v>1155</v>
      </c>
      <c r="BT67" s="204">
        <f t="shared" si="97"/>
        <v>1089</v>
      </c>
      <c r="BU67" s="204">
        <f t="shared" si="97"/>
        <v>1023</v>
      </c>
      <c r="BV67" s="204">
        <f t="shared" si="97"/>
        <v>957</v>
      </c>
      <c r="BW67" s="204">
        <f t="shared" si="97"/>
        <v>891</v>
      </c>
      <c r="BX67" s="204">
        <f t="shared" si="97"/>
        <v>825</v>
      </c>
      <c r="BY67" s="204">
        <f t="shared" si="97"/>
        <v>759</v>
      </c>
      <c r="BZ67" s="204">
        <f t="shared" si="97"/>
        <v>693</v>
      </c>
      <c r="CA67" s="204">
        <f t="shared" si="97"/>
        <v>627</v>
      </c>
      <c r="CB67" s="204">
        <f t="shared" si="97"/>
        <v>561</v>
      </c>
      <c r="CC67" s="204">
        <f t="shared" si="97"/>
        <v>495</v>
      </c>
      <c r="CD67" s="204">
        <f t="shared" si="97"/>
        <v>429</v>
      </c>
      <c r="CE67" s="204">
        <f t="shared" si="97"/>
        <v>363</v>
      </c>
      <c r="CF67" s="204">
        <f t="shared" si="97"/>
        <v>297</v>
      </c>
      <c r="CG67" s="204">
        <f t="shared" si="97"/>
        <v>231</v>
      </c>
      <c r="CH67" s="204">
        <f t="shared" si="97"/>
        <v>165</v>
      </c>
      <c r="CI67" s="204">
        <f t="shared" si="97"/>
        <v>99</v>
      </c>
      <c r="CJ67" s="204">
        <f t="shared" si="97"/>
        <v>33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711.11111111111097</v>
      </c>
      <c r="CL68" s="204">
        <f t="shared" si="99"/>
        <v>2133.333333333333</v>
      </c>
      <c r="CM68" s="204">
        <f t="shared" si="99"/>
        <v>3555.5555555555547</v>
      </c>
      <c r="CN68" s="204">
        <f t="shared" si="99"/>
        <v>4977.7777777777765</v>
      </c>
      <c r="CO68" s="204">
        <f t="shared" si="99"/>
        <v>6399.9999999999991</v>
      </c>
      <c r="CP68" s="204">
        <f t="shared" si="99"/>
        <v>7822.2222222222208</v>
      </c>
      <c r="CQ68" s="204">
        <f t="shared" si="99"/>
        <v>9244.4444444444434</v>
      </c>
      <c r="CR68" s="204">
        <f t="shared" si="99"/>
        <v>10666.666666666664</v>
      </c>
      <c r="CS68" s="204">
        <f t="shared" si="99"/>
        <v>12088.888888888887</v>
      </c>
      <c r="CT68" s="204">
        <f t="shared" si="99"/>
        <v>13511.111111111108</v>
      </c>
      <c r="CU68" s="204">
        <f t="shared" si="99"/>
        <v>14933.33333333333</v>
      </c>
      <c r="CV68" s="204">
        <f t="shared" si="99"/>
        <v>16355.555555555553</v>
      </c>
      <c r="CW68" s="204">
        <f t="shared" si="99"/>
        <v>17777.777777777774</v>
      </c>
      <c r="CX68" s="204">
        <f t="shared" si="99"/>
        <v>19199.999999999996</v>
      </c>
      <c r="CY68" s="204">
        <f t="shared" si="99"/>
        <v>20622.222222222219</v>
      </c>
      <c r="CZ68" s="204">
        <f t="shared" si="99"/>
        <v>24435.083333333328</v>
      </c>
      <c r="DA68" s="204">
        <f t="shared" si="99"/>
        <v>30638.583333333328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1409.2071688061417</v>
      </c>
      <c r="G69" s="204">
        <f t="shared" si="100"/>
        <v>1409.2071688061417</v>
      </c>
      <c r="H69" s="204">
        <f t="shared" si="100"/>
        <v>1409.2071688061417</v>
      </c>
      <c r="I69" s="204">
        <f t="shared" si="100"/>
        <v>1409.2071688061417</v>
      </c>
      <c r="J69" s="204">
        <f t="shared" si="100"/>
        <v>1409.2071688061417</v>
      </c>
      <c r="K69" s="204">
        <f t="shared" si="100"/>
        <v>1409.2071688061417</v>
      </c>
      <c r="L69" s="204">
        <f t="shared" si="88"/>
        <v>1409.2071688061417</v>
      </c>
      <c r="M69" s="204">
        <f t="shared" si="100"/>
        <v>1409.2071688061417</v>
      </c>
      <c r="N69" s="204">
        <f t="shared" si="100"/>
        <v>1411.0944998357927</v>
      </c>
      <c r="O69" s="204">
        <f t="shared" si="100"/>
        <v>1414.869161895095</v>
      </c>
      <c r="P69" s="204">
        <f t="shared" si="100"/>
        <v>1418.643823954397</v>
      </c>
      <c r="Q69" s="204">
        <f t="shared" si="100"/>
        <v>1422.4184860136993</v>
      </c>
      <c r="R69" s="204">
        <f t="shared" si="100"/>
        <v>1426.1931480730013</v>
      </c>
      <c r="S69" s="204">
        <f t="shared" si="100"/>
        <v>1429.9678101323036</v>
      </c>
      <c r="T69" s="204">
        <f t="shared" si="100"/>
        <v>1433.7424721916057</v>
      </c>
      <c r="U69" s="204">
        <f t="shared" si="100"/>
        <v>1437.5171342509079</v>
      </c>
      <c r="V69" s="204">
        <f t="shared" si="100"/>
        <v>1441.29179631021</v>
      </c>
      <c r="W69" s="204">
        <f t="shared" si="100"/>
        <v>1445.0664583695122</v>
      </c>
      <c r="X69" s="204">
        <f t="shared" si="100"/>
        <v>1448.8411204288143</v>
      </c>
      <c r="Y69" s="204">
        <f t="shared" si="100"/>
        <v>1452.6157824881166</v>
      </c>
      <c r="Z69" s="204">
        <f t="shared" si="100"/>
        <v>1456.3904445474186</v>
      </c>
      <c r="AA69" s="204">
        <f t="shared" si="100"/>
        <v>1460.1651066067209</v>
      </c>
      <c r="AB69" s="204">
        <f t="shared" si="100"/>
        <v>1463.9397686660229</v>
      </c>
      <c r="AC69" s="204">
        <f t="shared" si="100"/>
        <v>1467.7144307253252</v>
      </c>
      <c r="AD69" s="204">
        <f t="shared" si="100"/>
        <v>1471.4890927846272</v>
      </c>
      <c r="AE69" s="204">
        <f t="shared" si="100"/>
        <v>1475.2637548439293</v>
      </c>
      <c r="AF69" s="204">
        <f t="shared" si="100"/>
        <v>1479.0384169032316</v>
      </c>
      <c r="AG69" s="204">
        <f t="shared" si="100"/>
        <v>1482.8130789625338</v>
      </c>
      <c r="AH69" s="204">
        <f t="shared" si="100"/>
        <v>1486.5877410218359</v>
      </c>
      <c r="AI69" s="204">
        <f t="shared" si="100"/>
        <v>1490.3624030811379</v>
      </c>
      <c r="AJ69" s="204">
        <f t="shared" si="100"/>
        <v>1494.1370651404402</v>
      </c>
      <c r="AK69" s="204">
        <f t="shared" si="100"/>
        <v>1497.9117271997422</v>
      </c>
      <c r="AL69" s="204">
        <f t="shared" si="100"/>
        <v>1501.6863892590445</v>
      </c>
      <c r="AM69" s="204">
        <f t="shared" si="100"/>
        <v>1505.4610513183466</v>
      </c>
      <c r="AN69" s="204">
        <f t="shared" si="100"/>
        <v>1509.2357133776488</v>
      </c>
      <c r="AO69" s="204">
        <f t="shared" si="100"/>
        <v>1513.0103754369509</v>
      </c>
      <c r="AP69" s="204">
        <f t="shared" si="100"/>
        <v>1516.7850374962532</v>
      </c>
      <c r="AQ69" s="204">
        <f t="shared" si="100"/>
        <v>1520.5596995555552</v>
      </c>
      <c r="AR69" s="204">
        <f t="shared" si="100"/>
        <v>1524.3343616148575</v>
      </c>
      <c r="AS69" s="204">
        <f t="shared" si="100"/>
        <v>1528.1090236741595</v>
      </c>
      <c r="AT69" s="204">
        <f t="shared" si="100"/>
        <v>1531.8836857334618</v>
      </c>
      <c r="AU69" s="204">
        <f t="shared" si="100"/>
        <v>1535.6583477927638</v>
      </c>
      <c r="AV69" s="204">
        <f t="shared" si="100"/>
        <v>1539.4330098520661</v>
      </c>
      <c r="AW69" s="204">
        <f t="shared" si="100"/>
        <v>1535.2651538282532</v>
      </c>
      <c r="AX69" s="204">
        <f t="shared" si="100"/>
        <v>1523.1547797213254</v>
      </c>
      <c r="AY69" s="204">
        <f t="shared" si="100"/>
        <v>1511.0444056143976</v>
      </c>
      <c r="AZ69" s="204">
        <f t="shared" si="100"/>
        <v>1498.9340315074699</v>
      </c>
      <c r="BA69" s="204">
        <f t="shared" si="100"/>
        <v>1486.8236574005421</v>
      </c>
      <c r="BB69" s="204">
        <f t="shared" si="100"/>
        <v>1474.7132832936143</v>
      </c>
      <c r="BC69" s="204">
        <f t="shared" si="100"/>
        <v>1462.6029091866867</v>
      </c>
      <c r="BD69" s="204">
        <f t="shared" si="100"/>
        <v>1450.4925350797589</v>
      </c>
      <c r="BE69" s="204">
        <f t="shared" si="100"/>
        <v>1438.3821609728311</v>
      </c>
      <c r="BF69" s="204">
        <f t="shared" si="100"/>
        <v>1426.2717868659033</v>
      </c>
      <c r="BG69" s="204">
        <f t="shared" si="100"/>
        <v>1414.1614127589755</v>
      </c>
      <c r="BH69" s="204">
        <f t="shared" si="100"/>
        <v>1402.0510386520477</v>
      </c>
      <c r="BI69" s="204">
        <f t="shared" si="100"/>
        <v>1389.9406645451199</v>
      </c>
      <c r="BJ69" s="204">
        <f t="shared" si="100"/>
        <v>1377.8302904381922</v>
      </c>
      <c r="BK69" s="204">
        <f t="shared" si="100"/>
        <v>1365.7199163312644</v>
      </c>
      <c r="BL69" s="204">
        <f t="shared" si="100"/>
        <v>1353.6095422243366</v>
      </c>
      <c r="BM69" s="204">
        <f t="shared" si="100"/>
        <v>1341.4991681174088</v>
      </c>
      <c r="BN69" s="204">
        <f t="shared" si="100"/>
        <v>1329.388794010481</v>
      </c>
      <c r="BO69" s="204">
        <f t="shared" si="100"/>
        <v>1317.2784199035532</v>
      </c>
      <c r="BP69" s="204">
        <f t="shared" si="100"/>
        <v>1305.1680457966254</v>
      </c>
      <c r="BQ69" s="204">
        <f t="shared" si="100"/>
        <v>1293.0576716896978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1280.94729758277</v>
      </c>
      <c r="BS69" s="204">
        <f t="shared" si="101"/>
        <v>1268.8369234758422</v>
      </c>
      <c r="BT69" s="204">
        <f t="shared" si="101"/>
        <v>1256.7265493689144</v>
      </c>
      <c r="BU69" s="204">
        <f t="shared" si="101"/>
        <v>1244.6161752619867</v>
      </c>
      <c r="BV69" s="204">
        <f t="shared" si="101"/>
        <v>1232.5058011550589</v>
      </c>
      <c r="BW69" s="204">
        <f t="shared" si="101"/>
        <v>1220.3954270481311</v>
      </c>
      <c r="BX69" s="204">
        <f t="shared" si="101"/>
        <v>1208.2850529412033</v>
      </c>
      <c r="BY69" s="204">
        <f t="shared" si="101"/>
        <v>1196.1746788342755</v>
      </c>
      <c r="BZ69" s="204">
        <f t="shared" si="101"/>
        <v>1184.0643047273477</v>
      </c>
      <c r="CA69" s="204">
        <f t="shared" si="101"/>
        <v>1171.9539306204201</v>
      </c>
      <c r="CB69" s="204">
        <f t="shared" si="101"/>
        <v>1159.8435565134923</v>
      </c>
      <c r="CC69" s="204">
        <f t="shared" si="101"/>
        <v>1147.7331824065645</v>
      </c>
      <c r="CD69" s="204">
        <f t="shared" si="101"/>
        <v>1135.6228082996367</v>
      </c>
      <c r="CE69" s="204">
        <f t="shared" si="101"/>
        <v>1123.512434192709</v>
      </c>
      <c r="CF69" s="204">
        <f t="shared" si="101"/>
        <v>1111.4020600857812</v>
      </c>
      <c r="CG69" s="204">
        <f t="shared" si="101"/>
        <v>1099.2916859788534</v>
      </c>
      <c r="CH69" s="204">
        <f t="shared" si="101"/>
        <v>1087.1813118719256</v>
      </c>
      <c r="CI69" s="204">
        <f t="shared" si="101"/>
        <v>1075.0709377649978</v>
      </c>
      <c r="CJ69" s="204">
        <f t="shared" si="101"/>
        <v>1062.96056365807</v>
      </c>
      <c r="CK69" s="204">
        <f t="shared" si="101"/>
        <v>1049.0764478890164</v>
      </c>
      <c r="CL69" s="204">
        <f t="shared" si="101"/>
        <v>1033.4185904578371</v>
      </c>
      <c r="CM69" s="204">
        <f t="shared" si="101"/>
        <v>1017.7607330266577</v>
      </c>
      <c r="CN69" s="204">
        <f t="shared" si="101"/>
        <v>1002.1028755954784</v>
      </c>
      <c r="CO69" s="204">
        <f t="shared" si="101"/>
        <v>986.44501816429897</v>
      </c>
      <c r="CP69" s="204">
        <f t="shared" si="101"/>
        <v>970.78716073311966</v>
      </c>
      <c r="CQ69" s="204">
        <f t="shared" si="101"/>
        <v>955.12930330194035</v>
      </c>
      <c r="CR69" s="204">
        <f t="shared" si="101"/>
        <v>939.47144587076104</v>
      </c>
      <c r="CS69" s="204">
        <f t="shared" si="101"/>
        <v>923.81358843958162</v>
      </c>
      <c r="CT69" s="204">
        <f t="shared" si="101"/>
        <v>908.15573100840231</v>
      </c>
      <c r="CU69" s="204">
        <f t="shared" si="101"/>
        <v>892.49787357722289</v>
      </c>
      <c r="CV69" s="204">
        <f t="shared" si="101"/>
        <v>876.84001614604358</v>
      </c>
      <c r="CW69" s="204">
        <f t="shared" si="101"/>
        <v>861.18215871486427</v>
      </c>
      <c r="CX69" s="204">
        <f t="shared" si="101"/>
        <v>845.52430128368496</v>
      </c>
      <c r="CY69" s="204">
        <f t="shared" si="101"/>
        <v>829.86644385250554</v>
      </c>
      <c r="CZ69" s="204">
        <f t="shared" si="101"/>
        <v>829.40251513691589</v>
      </c>
      <c r="DA69" s="204">
        <f t="shared" si="101"/>
        <v>844.13251513691591</v>
      </c>
    </row>
    <row r="70" spans="1:105" s="204" customFormat="1">
      <c r="A70" s="204" t="str">
        <f>Income!A85</f>
        <v>Cash transfer - official</v>
      </c>
      <c r="F70" s="204">
        <f t="shared" si="100"/>
        <v>13920</v>
      </c>
      <c r="G70" s="204">
        <f t="shared" si="100"/>
        <v>13920</v>
      </c>
      <c r="H70" s="204">
        <f t="shared" si="100"/>
        <v>13920</v>
      </c>
      <c r="I70" s="204">
        <f t="shared" si="100"/>
        <v>13920</v>
      </c>
      <c r="J70" s="204">
        <f t="shared" si="100"/>
        <v>13920</v>
      </c>
      <c r="K70" s="204">
        <f t="shared" si="100"/>
        <v>13920</v>
      </c>
      <c r="L70" s="204">
        <f t="shared" si="100"/>
        <v>13920</v>
      </c>
      <c r="M70" s="204">
        <f t="shared" si="100"/>
        <v>13920</v>
      </c>
      <c r="N70" s="204">
        <f t="shared" si="100"/>
        <v>14076</v>
      </c>
      <c r="O70" s="204">
        <f t="shared" si="100"/>
        <v>14388</v>
      </c>
      <c r="P70" s="204">
        <f t="shared" si="100"/>
        <v>14700</v>
      </c>
      <c r="Q70" s="204">
        <f t="shared" si="100"/>
        <v>15012</v>
      </c>
      <c r="R70" s="204">
        <f t="shared" si="100"/>
        <v>15324</v>
      </c>
      <c r="S70" s="204">
        <f t="shared" si="100"/>
        <v>15636</v>
      </c>
      <c r="T70" s="204">
        <f t="shared" si="100"/>
        <v>15948</v>
      </c>
      <c r="U70" s="204">
        <f t="shared" si="100"/>
        <v>16260</v>
      </c>
      <c r="V70" s="204">
        <f t="shared" si="100"/>
        <v>16572</v>
      </c>
      <c r="W70" s="204">
        <f t="shared" si="100"/>
        <v>16884</v>
      </c>
      <c r="X70" s="204">
        <f t="shared" si="100"/>
        <v>17196</v>
      </c>
      <c r="Y70" s="204">
        <f t="shared" si="100"/>
        <v>17508</v>
      </c>
      <c r="Z70" s="204">
        <f t="shared" si="100"/>
        <v>17820</v>
      </c>
      <c r="AA70" s="204">
        <f t="shared" si="100"/>
        <v>18132</v>
      </c>
      <c r="AB70" s="204">
        <f t="shared" si="100"/>
        <v>18444</v>
      </c>
      <c r="AC70" s="204">
        <f t="shared" si="100"/>
        <v>18756</v>
      </c>
      <c r="AD70" s="204">
        <f t="shared" si="100"/>
        <v>19068</v>
      </c>
      <c r="AE70" s="204">
        <f t="shared" si="100"/>
        <v>19380</v>
      </c>
      <c r="AF70" s="204">
        <f t="shared" si="100"/>
        <v>19692</v>
      </c>
      <c r="AG70" s="204">
        <f t="shared" si="100"/>
        <v>20004</v>
      </c>
      <c r="AH70" s="204">
        <f t="shared" si="100"/>
        <v>20316</v>
      </c>
      <c r="AI70" s="204">
        <f t="shared" si="100"/>
        <v>20628</v>
      </c>
      <c r="AJ70" s="204">
        <f t="shared" si="100"/>
        <v>20940</v>
      </c>
      <c r="AK70" s="204">
        <f t="shared" si="100"/>
        <v>21252</v>
      </c>
      <c r="AL70" s="204">
        <f t="shared" si="100"/>
        <v>21564</v>
      </c>
      <c r="AM70" s="204">
        <f t="shared" si="100"/>
        <v>21876</v>
      </c>
      <c r="AN70" s="204">
        <f t="shared" si="100"/>
        <v>22188</v>
      </c>
      <c r="AO70" s="204">
        <f t="shared" si="100"/>
        <v>22500</v>
      </c>
      <c r="AP70" s="204">
        <f t="shared" si="100"/>
        <v>22812</v>
      </c>
      <c r="AQ70" s="204">
        <f t="shared" si="100"/>
        <v>23124</v>
      </c>
      <c r="AR70" s="204">
        <f t="shared" si="100"/>
        <v>23436</v>
      </c>
      <c r="AS70" s="204">
        <f t="shared" si="100"/>
        <v>23748</v>
      </c>
      <c r="AT70" s="204">
        <f t="shared" si="100"/>
        <v>24060</v>
      </c>
      <c r="AU70" s="204">
        <f t="shared" si="100"/>
        <v>24372</v>
      </c>
      <c r="AV70" s="204">
        <f t="shared" si="100"/>
        <v>24684</v>
      </c>
      <c r="AW70" s="204">
        <f t="shared" si="100"/>
        <v>24635.785714285714</v>
      </c>
      <c r="AX70" s="204">
        <f t="shared" si="100"/>
        <v>24227.357142857141</v>
      </c>
      <c r="AY70" s="204">
        <f t="shared" si="100"/>
        <v>23818.928571428572</v>
      </c>
      <c r="AZ70" s="204">
        <f t="shared" si="100"/>
        <v>23410.5</v>
      </c>
      <c r="BA70" s="204">
        <f t="shared" si="100"/>
        <v>23002.071428571428</v>
      </c>
      <c r="BB70" s="204">
        <f t="shared" si="100"/>
        <v>22593.642857142855</v>
      </c>
      <c r="BC70" s="204">
        <f t="shared" si="100"/>
        <v>22185.214285714286</v>
      </c>
      <c r="BD70" s="204">
        <f t="shared" si="100"/>
        <v>21776.785714285714</v>
      </c>
      <c r="BE70" s="204">
        <f t="shared" si="100"/>
        <v>21368.357142857141</v>
      </c>
      <c r="BF70" s="204">
        <f t="shared" si="100"/>
        <v>20959.928571428572</v>
      </c>
      <c r="BG70" s="204">
        <f t="shared" si="100"/>
        <v>20551.5</v>
      </c>
      <c r="BH70" s="204">
        <f t="shared" si="100"/>
        <v>20143.071428571428</v>
      </c>
      <c r="BI70" s="204">
        <f t="shared" si="100"/>
        <v>19734.642857142855</v>
      </c>
      <c r="BJ70" s="204">
        <f t="shared" si="100"/>
        <v>19326.214285714286</v>
      </c>
      <c r="BK70" s="204">
        <f t="shared" si="100"/>
        <v>18917.785714285714</v>
      </c>
      <c r="BL70" s="204">
        <f t="shared" si="100"/>
        <v>18509.357142857141</v>
      </c>
      <c r="BM70" s="204">
        <f t="shared" si="100"/>
        <v>18100.928571428572</v>
      </c>
      <c r="BN70" s="204">
        <f t="shared" si="100"/>
        <v>17692.5</v>
      </c>
      <c r="BO70" s="204">
        <f t="shared" si="100"/>
        <v>17284.071428571428</v>
      </c>
      <c r="BP70" s="204">
        <f t="shared" si="100"/>
        <v>16875.642857142855</v>
      </c>
      <c r="BQ70" s="204">
        <f t="shared" si="100"/>
        <v>16467.214285714286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16058.785714285714</v>
      </c>
      <c r="BS70" s="204">
        <f t="shared" si="102"/>
        <v>15650.357142857143</v>
      </c>
      <c r="BT70" s="204">
        <f t="shared" si="102"/>
        <v>15241.928571428571</v>
      </c>
      <c r="BU70" s="204">
        <f t="shared" si="102"/>
        <v>14833.5</v>
      </c>
      <c r="BV70" s="204">
        <f t="shared" si="102"/>
        <v>14425.071428571428</v>
      </c>
      <c r="BW70" s="204">
        <f t="shared" si="102"/>
        <v>14016.642857142857</v>
      </c>
      <c r="BX70" s="204">
        <f t="shared" si="102"/>
        <v>13608.214285714284</v>
      </c>
      <c r="BY70" s="204">
        <f t="shared" si="102"/>
        <v>13199.785714285714</v>
      </c>
      <c r="BZ70" s="204">
        <f t="shared" si="102"/>
        <v>12791.357142857143</v>
      </c>
      <c r="CA70" s="204">
        <f t="shared" si="102"/>
        <v>12382.928571428571</v>
      </c>
      <c r="CB70" s="204">
        <f t="shared" si="102"/>
        <v>11974.5</v>
      </c>
      <c r="CC70" s="204">
        <f t="shared" si="102"/>
        <v>11566.071428571428</v>
      </c>
      <c r="CD70" s="204">
        <f t="shared" si="102"/>
        <v>11157.642857142857</v>
      </c>
      <c r="CE70" s="204">
        <f t="shared" si="102"/>
        <v>10749.214285714284</v>
      </c>
      <c r="CF70" s="204">
        <f t="shared" si="102"/>
        <v>10340.785714285714</v>
      </c>
      <c r="CG70" s="204">
        <f t="shared" si="102"/>
        <v>9932.3571428571431</v>
      </c>
      <c r="CH70" s="204">
        <f t="shared" si="102"/>
        <v>9523.9285714285706</v>
      </c>
      <c r="CI70" s="204">
        <f t="shared" si="102"/>
        <v>9115.5</v>
      </c>
      <c r="CJ70" s="204">
        <f t="shared" si="102"/>
        <v>8707.0714285714275</v>
      </c>
      <c r="CK70" s="204">
        <f t="shared" si="102"/>
        <v>8439.8730158730159</v>
      </c>
      <c r="CL70" s="204">
        <f t="shared" si="102"/>
        <v>8313.9047619047615</v>
      </c>
      <c r="CM70" s="204">
        <f t="shared" si="102"/>
        <v>8187.936507936508</v>
      </c>
      <c r="CN70" s="204">
        <f t="shared" si="102"/>
        <v>8061.9682539682544</v>
      </c>
      <c r="CO70" s="204">
        <f t="shared" si="102"/>
        <v>7936</v>
      </c>
      <c r="CP70" s="204">
        <f t="shared" si="102"/>
        <v>7810.0317460317465</v>
      </c>
      <c r="CQ70" s="204">
        <f t="shared" si="102"/>
        <v>7684.063492063492</v>
      </c>
      <c r="CR70" s="204">
        <f t="shared" si="102"/>
        <v>7558.0952380952385</v>
      </c>
      <c r="CS70" s="204">
        <f t="shared" si="102"/>
        <v>7432.1269841269841</v>
      </c>
      <c r="CT70" s="204">
        <f t="shared" si="102"/>
        <v>7306.1587301587297</v>
      </c>
      <c r="CU70" s="204">
        <f t="shared" si="102"/>
        <v>7180.1904761904761</v>
      </c>
      <c r="CV70" s="204">
        <f t="shared" si="102"/>
        <v>7054.2222222222226</v>
      </c>
      <c r="CW70" s="204">
        <f t="shared" si="102"/>
        <v>6928.2539682539682</v>
      </c>
      <c r="CX70" s="204">
        <f t="shared" si="102"/>
        <v>6802.2857142857138</v>
      </c>
      <c r="CY70" s="204">
        <f t="shared" si="102"/>
        <v>6676.3174603174602</v>
      </c>
      <c r="CZ70" s="204">
        <f t="shared" si="102"/>
        <v>6049.4183333333331</v>
      </c>
      <c r="DA70" s="204">
        <f t="shared" si="102"/>
        <v>4921.5883333333331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85.714285714285708</v>
      </c>
      <c r="O71" s="204">
        <f t="shared" si="103"/>
        <v>257.14285714285711</v>
      </c>
      <c r="P71" s="204">
        <f t="shared" si="103"/>
        <v>428.57142857142856</v>
      </c>
      <c r="Q71" s="204">
        <f t="shared" si="103"/>
        <v>600</v>
      </c>
      <c r="R71" s="204">
        <f t="shared" si="103"/>
        <v>771.42857142857133</v>
      </c>
      <c r="S71" s="204">
        <f t="shared" si="103"/>
        <v>942.85714285714278</v>
      </c>
      <c r="T71" s="204">
        <f t="shared" si="103"/>
        <v>1114.2857142857142</v>
      </c>
      <c r="U71" s="204">
        <f t="shared" si="103"/>
        <v>1285.7142857142856</v>
      </c>
      <c r="V71" s="204">
        <f t="shared" si="103"/>
        <v>1457.1428571428571</v>
      </c>
      <c r="W71" s="204">
        <f t="shared" si="103"/>
        <v>1628.5714285714284</v>
      </c>
      <c r="X71" s="204">
        <f t="shared" si="103"/>
        <v>1799.9999999999998</v>
      </c>
      <c r="Y71" s="204">
        <f t="shared" si="103"/>
        <v>1971.4285714285713</v>
      </c>
      <c r="Z71" s="204">
        <f t="shared" si="103"/>
        <v>2142.8571428571427</v>
      </c>
      <c r="AA71" s="204">
        <f t="shared" si="103"/>
        <v>2314.2857142857142</v>
      </c>
      <c r="AB71" s="204">
        <f t="shared" si="103"/>
        <v>2485.7142857142853</v>
      </c>
      <c r="AC71" s="204">
        <f t="shared" si="103"/>
        <v>2657.1428571428569</v>
      </c>
      <c r="AD71" s="204">
        <f t="shared" si="103"/>
        <v>2828.5714285714284</v>
      </c>
      <c r="AE71" s="204">
        <f t="shared" si="103"/>
        <v>3000</v>
      </c>
      <c r="AF71" s="204">
        <f t="shared" si="103"/>
        <v>3171.4285714285711</v>
      </c>
      <c r="AG71" s="204">
        <f t="shared" si="103"/>
        <v>3342.8571428571427</v>
      </c>
      <c r="AH71" s="204">
        <f t="shared" si="103"/>
        <v>3514.2857142857142</v>
      </c>
      <c r="AI71" s="204">
        <f t="shared" si="103"/>
        <v>3685.7142857142853</v>
      </c>
      <c r="AJ71" s="204">
        <f t="shared" si="103"/>
        <v>3857.1428571428569</v>
      </c>
      <c r="AK71" s="204">
        <f t="shared" si="103"/>
        <v>4028.5714285714284</v>
      </c>
      <c r="AL71" s="204">
        <f t="shared" si="103"/>
        <v>4200</v>
      </c>
      <c r="AM71" s="204">
        <f t="shared" si="103"/>
        <v>4371.4285714285716</v>
      </c>
      <c r="AN71" s="204">
        <f t="shared" si="103"/>
        <v>4542.8571428571422</v>
      </c>
      <c r="AO71" s="204">
        <f t="shared" si="103"/>
        <v>4714.2857142857138</v>
      </c>
      <c r="AP71" s="204">
        <f t="shared" si="103"/>
        <v>4885.7142857142853</v>
      </c>
      <c r="AQ71" s="204">
        <f t="shared" si="103"/>
        <v>5057.1428571428569</v>
      </c>
      <c r="AR71" s="204">
        <f t="shared" si="103"/>
        <v>5228.5714285714284</v>
      </c>
      <c r="AS71" s="204">
        <f t="shared" si="103"/>
        <v>5400</v>
      </c>
      <c r="AT71" s="204">
        <f t="shared" si="103"/>
        <v>5571.4285714285706</v>
      </c>
      <c r="AU71" s="204">
        <f t="shared" si="103"/>
        <v>5742.8571428571422</v>
      </c>
      <c r="AV71" s="204">
        <f t="shared" si="103"/>
        <v>5914.2857142857138</v>
      </c>
      <c r="AW71" s="204">
        <f t="shared" si="103"/>
        <v>5924.9999999999991</v>
      </c>
      <c r="AX71" s="204">
        <f t="shared" si="103"/>
        <v>5774.9999999999991</v>
      </c>
      <c r="AY71" s="204">
        <f t="shared" si="103"/>
        <v>5624.9999999999991</v>
      </c>
      <c r="AZ71" s="204">
        <f t="shared" si="103"/>
        <v>5474.9999999999991</v>
      </c>
      <c r="BA71" s="204">
        <f t="shared" si="103"/>
        <v>5324.9999999999991</v>
      </c>
      <c r="BB71" s="204">
        <f t="shared" si="103"/>
        <v>5174.9999999999991</v>
      </c>
      <c r="BC71" s="204">
        <f t="shared" si="103"/>
        <v>5024.9999999999991</v>
      </c>
      <c r="BD71" s="204">
        <f t="shared" si="103"/>
        <v>4874.9999999999991</v>
      </c>
      <c r="BE71" s="204">
        <f t="shared" si="103"/>
        <v>4724.9999999999991</v>
      </c>
      <c r="BF71" s="204">
        <f t="shared" si="103"/>
        <v>4574.9999999999991</v>
      </c>
      <c r="BG71" s="204">
        <f t="shared" si="103"/>
        <v>4424.9999999999991</v>
      </c>
      <c r="BH71" s="204">
        <f t="shared" si="103"/>
        <v>4274.9999999999991</v>
      </c>
      <c r="BI71" s="204">
        <f t="shared" si="103"/>
        <v>4125</v>
      </c>
      <c r="BJ71" s="204">
        <f t="shared" si="103"/>
        <v>3974.9999999999995</v>
      </c>
      <c r="BK71" s="204">
        <f t="shared" si="103"/>
        <v>3824.9999999999995</v>
      </c>
      <c r="BL71" s="204">
        <f t="shared" si="103"/>
        <v>3674.9999999999995</v>
      </c>
      <c r="BM71" s="204">
        <f t="shared" si="103"/>
        <v>3524.9999999999995</v>
      </c>
      <c r="BN71" s="204">
        <f t="shared" si="103"/>
        <v>3374.9999999999995</v>
      </c>
      <c r="BO71" s="204">
        <f t="shared" si="103"/>
        <v>3224.9999999999995</v>
      </c>
      <c r="BP71" s="204">
        <f t="shared" si="103"/>
        <v>3074.9999999999995</v>
      </c>
      <c r="BQ71" s="204">
        <f t="shared" si="103"/>
        <v>2924.9999999999995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2774.9999999999995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2624.9999999999995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2474.9999999999995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2325</v>
      </c>
      <c r="BV71" s="204">
        <f t="shared" si="104"/>
        <v>2175</v>
      </c>
      <c r="BW71" s="204">
        <f t="shared" si="104"/>
        <v>2025</v>
      </c>
      <c r="BX71" s="204">
        <f t="shared" si="104"/>
        <v>1875</v>
      </c>
      <c r="BY71" s="204">
        <f t="shared" si="104"/>
        <v>1725</v>
      </c>
      <c r="BZ71" s="204">
        <f t="shared" si="104"/>
        <v>1575</v>
      </c>
      <c r="CA71" s="204">
        <f t="shared" si="104"/>
        <v>1425</v>
      </c>
      <c r="CB71" s="204">
        <f t="shared" si="104"/>
        <v>1275</v>
      </c>
      <c r="CC71" s="204">
        <f t="shared" si="104"/>
        <v>1125</v>
      </c>
      <c r="CD71" s="204">
        <f t="shared" si="104"/>
        <v>975</v>
      </c>
      <c r="CE71" s="204">
        <f t="shared" si="104"/>
        <v>825</v>
      </c>
      <c r="CF71" s="204">
        <f t="shared" si="104"/>
        <v>675</v>
      </c>
      <c r="CG71" s="204">
        <f t="shared" si="104"/>
        <v>525</v>
      </c>
      <c r="CH71" s="204">
        <f t="shared" si="104"/>
        <v>375</v>
      </c>
      <c r="CI71" s="204">
        <f t="shared" si="104"/>
        <v>225</v>
      </c>
      <c r="CJ71" s="204">
        <f t="shared" si="104"/>
        <v>75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46500.838682294307</v>
      </c>
      <c r="G72" s="204">
        <f t="shared" ref="G72:BR72" si="105">SUM(G59:G71)</f>
        <v>46160.578682294305</v>
      </c>
      <c r="H72" s="204">
        <f t="shared" si="105"/>
        <v>45820.318682294303</v>
      </c>
      <c r="I72" s="204">
        <f t="shared" si="105"/>
        <v>45480.058682294308</v>
      </c>
      <c r="J72" s="204">
        <f t="shared" si="105"/>
        <v>45139.798682294306</v>
      </c>
      <c r="K72" s="204">
        <f t="shared" si="105"/>
        <v>44799.538682294304</v>
      </c>
      <c r="L72" s="204">
        <f t="shared" si="105"/>
        <v>44459.278682294302</v>
      </c>
      <c r="M72" s="204">
        <f t="shared" si="105"/>
        <v>44119.018682294307</v>
      </c>
      <c r="N72" s="204">
        <f t="shared" si="105"/>
        <v>44003.811903706512</v>
      </c>
      <c r="O72" s="204">
        <f t="shared" si="105"/>
        <v>44113.658346530938</v>
      </c>
      <c r="P72" s="204">
        <f t="shared" si="105"/>
        <v>44223.504789355364</v>
      </c>
      <c r="Q72" s="204">
        <f t="shared" si="105"/>
        <v>44333.35123217979</v>
      </c>
      <c r="R72" s="204">
        <f t="shared" si="105"/>
        <v>44443.197675004209</v>
      </c>
      <c r="S72" s="204">
        <f t="shared" si="105"/>
        <v>44553.044117828642</v>
      </c>
      <c r="T72" s="204">
        <f t="shared" si="105"/>
        <v>44662.890560653061</v>
      </c>
      <c r="U72" s="204">
        <f t="shared" si="105"/>
        <v>44772.737003477472</v>
      </c>
      <c r="V72" s="204">
        <f t="shared" si="105"/>
        <v>44882.583446301898</v>
      </c>
      <c r="W72" s="204">
        <f t="shared" si="105"/>
        <v>44992.429889126324</v>
      </c>
      <c r="X72" s="204">
        <f t="shared" si="105"/>
        <v>45102.27633195075</v>
      </c>
      <c r="Y72" s="204">
        <f t="shared" si="105"/>
        <v>45212.122774775169</v>
      </c>
      <c r="Z72" s="204">
        <f t="shared" si="105"/>
        <v>45321.969217599602</v>
      </c>
      <c r="AA72" s="204">
        <f t="shared" si="105"/>
        <v>45431.815660424021</v>
      </c>
      <c r="AB72" s="204">
        <f t="shared" si="105"/>
        <v>45541.66210324844</v>
      </c>
      <c r="AC72" s="204">
        <f t="shared" si="105"/>
        <v>45651.508546072859</v>
      </c>
      <c r="AD72" s="204">
        <f t="shared" si="105"/>
        <v>45761.354988897285</v>
      </c>
      <c r="AE72" s="204">
        <f t="shared" si="105"/>
        <v>45871.201431721711</v>
      </c>
      <c r="AF72" s="204">
        <f t="shared" si="105"/>
        <v>45981.047874546137</v>
      </c>
      <c r="AG72" s="204">
        <f t="shared" si="105"/>
        <v>46090.894317370556</v>
      </c>
      <c r="AH72" s="204">
        <f t="shared" si="105"/>
        <v>46200.740760194982</v>
      </c>
      <c r="AI72" s="204">
        <f t="shared" si="105"/>
        <v>46310.587203019393</v>
      </c>
      <c r="AJ72" s="204">
        <f t="shared" si="105"/>
        <v>46420.433645843819</v>
      </c>
      <c r="AK72" s="204">
        <f t="shared" si="105"/>
        <v>46530.280088668245</v>
      </c>
      <c r="AL72" s="204">
        <f t="shared" si="105"/>
        <v>46640.126531492671</v>
      </c>
      <c r="AM72" s="204">
        <f t="shared" si="105"/>
        <v>46749.972974317097</v>
      </c>
      <c r="AN72" s="204">
        <f t="shared" si="105"/>
        <v>46859.819417141523</v>
      </c>
      <c r="AO72" s="204">
        <f t="shared" si="105"/>
        <v>46969.665859965942</v>
      </c>
      <c r="AP72" s="204">
        <f t="shared" si="105"/>
        <v>47079.512302790361</v>
      </c>
      <c r="AQ72" s="204">
        <f t="shared" si="105"/>
        <v>47189.358745614787</v>
      </c>
      <c r="AR72" s="204">
        <f t="shared" si="105"/>
        <v>47299.205188439206</v>
      </c>
      <c r="AS72" s="204">
        <f t="shared" si="105"/>
        <v>47409.051631263632</v>
      </c>
      <c r="AT72" s="204">
        <f t="shared" si="105"/>
        <v>47518.898074088058</v>
      </c>
      <c r="AU72" s="204">
        <f t="shared" si="105"/>
        <v>47628.744516912484</v>
      </c>
      <c r="AV72" s="204">
        <f t="shared" si="105"/>
        <v>47738.590959736903</v>
      </c>
      <c r="AW72" s="204">
        <f t="shared" si="105"/>
        <v>49255.405138578499</v>
      </c>
      <c r="AX72" s="204">
        <f t="shared" si="105"/>
        <v>52179.187053437294</v>
      </c>
      <c r="AY72" s="204">
        <f t="shared" si="105"/>
        <v>55102.968968296089</v>
      </c>
      <c r="AZ72" s="204">
        <f t="shared" si="105"/>
        <v>58026.750883154877</v>
      </c>
      <c r="BA72" s="204">
        <f t="shared" si="105"/>
        <v>60950.532798013664</v>
      </c>
      <c r="BB72" s="204">
        <f t="shared" si="105"/>
        <v>63874.314712872452</v>
      </c>
      <c r="BC72" s="204">
        <f t="shared" si="105"/>
        <v>66798.09662773124</v>
      </c>
      <c r="BD72" s="204">
        <f t="shared" si="105"/>
        <v>69721.878542590028</v>
      </c>
      <c r="BE72" s="204">
        <f t="shared" si="105"/>
        <v>72645.66045744883</v>
      </c>
      <c r="BF72" s="204">
        <f t="shared" si="105"/>
        <v>75569.442372307618</v>
      </c>
      <c r="BG72" s="204">
        <f t="shared" si="105"/>
        <v>78493.224287166406</v>
      </c>
      <c r="BH72" s="204">
        <f t="shared" si="105"/>
        <v>81417.006202025193</v>
      </c>
      <c r="BI72" s="204">
        <f t="shared" si="105"/>
        <v>84340.788116883981</v>
      </c>
      <c r="BJ72" s="204">
        <f t="shared" si="105"/>
        <v>87264.570031742769</v>
      </c>
      <c r="BK72" s="204">
        <f t="shared" si="105"/>
        <v>90188.351946601557</v>
      </c>
      <c r="BL72" s="204">
        <f t="shared" si="105"/>
        <v>93112.133861460359</v>
      </c>
      <c r="BM72" s="204">
        <f t="shared" si="105"/>
        <v>96035.915776319162</v>
      </c>
      <c r="BN72" s="204">
        <f t="shared" si="105"/>
        <v>98959.69769117792</v>
      </c>
      <c r="BO72" s="204">
        <f t="shared" si="105"/>
        <v>101883.47960603674</v>
      </c>
      <c r="BP72" s="204">
        <f t="shared" si="105"/>
        <v>104807.26152089551</v>
      </c>
      <c r="BQ72" s="204">
        <f t="shared" si="105"/>
        <v>107731.04343575431</v>
      </c>
      <c r="BR72" s="204">
        <f t="shared" si="105"/>
        <v>110654.82535061309</v>
      </c>
      <c r="BS72" s="204">
        <f t="shared" ref="BS72:DA72" si="106">SUM(BS59:BS71)</f>
        <v>113578.60726547187</v>
      </c>
      <c r="BT72" s="204">
        <f t="shared" si="106"/>
        <v>116502.38918033066</v>
      </c>
      <c r="BU72" s="204">
        <f t="shared" si="106"/>
        <v>119426.17109518946</v>
      </c>
      <c r="BV72" s="204">
        <f t="shared" si="106"/>
        <v>122349.95301004825</v>
      </c>
      <c r="BW72" s="204">
        <f t="shared" si="106"/>
        <v>125273.73492490704</v>
      </c>
      <c r="BX72" s="204">
        <f t="shared" si="106"/>
        <v>128197.51683976586</v>
      </c>
      <c r="BY72" s="204">
        <f t="shared" si="106"/>
        <v>131121.29875462461</v>
      </c>
      <c r="BZ72" s="204">
        <f t="shared" si="106"/>
        <v>134045.0806694834</v>
      </c>
      <c r="CA72" s="204">
        <f t="shared" si="106"/>
        <v>136968.86258434222</v>
      </c>
      <c r="CB72" s="204">
        <f t="shared" si="106"/>
        <v>139892.64449920098</v>
      </c>
      <c r="CC72" s="204">
        <f t="shared" si="106"/>
        <v>142816.42641405977</v>
      </c>
      <c r="CD72" s="204">
        <f t="shared" si="106"/>
        <v>145740.20832891858</v>
      </c>
      <c r="CE72" s="204">
        <f t="shared" si="106"/>
        <v>148663.99024377737</v>
      </c>
      <c r="CF72" s="204">
        <f t="shared" si="106"/>
        <v>151587.77215863616</v>
      </c>
      <c r="CG72" s="204">
        <f t="shared" si="106"/>
        <v>154511.55407349492</v>
      </c>
      <c r="CH72" s="204">
        <f t="shared" si="106"/>
        <v>157435.33598835373</v>
      </c>
      <c r="CI72" s="204">
        <f t="shared" si="106"/>
        <v>160359.11790321252</v>
      </c>
      <c r="CJ72" s="204">
        <f t="shared" si="106"/>
        <v>163282.89981807131</v>
      </c>
      <c r="CK72" s="204">
        <f t="shared" si="106"/>
        <v>166356.7542546922</v>
      </c>
      <c r="CL72" s="204">
        <f t="shared" si="106"/>
        <v>169580.68121307518</v>
      </c>
      <c r="CM72" s="204">
        <f t="shared" si="106"/>
        <v>172804.60817145812</v>
      </c>
      <c r="CN72" s="204">
        <f t="shared" si="106"/>
        <v>176028.53512984107</v>
      </c>
      <c r="CO72" s="204">
        <f t="shared" si="106"/>
        <v>179252.46208822401</v>
      </c>
      <c r="CP72" s="204">
        <f t="shared" si="106"/>
        <v>182476.38904660702</v>
      </c>
      <c r="CQ72" s="204">
        <f t="shared" si="106"/>
        <v>185700.31600498993</v>
      </c>
      <c r="CR72" s="204">
        <f t="shared" si="106"/>
        <v>188924.2429633729</v>
      </c>
      <c r="CS72" s="204">
        <f t="shared" si="106"/>
        <v>192148.16992175588</v>
      </c>
      <c r="CT72" s="204">
        <f t="shared" si="106"/>
        <v>195372.09688013879</v>
      </c>
      <c r="CU72" s="204">
        <f t="shared" si="106"/>
        <v>198596.02383852183</v>
      </c>
      <c r="CV72" s="204">
        <f t="shared" si="106"/>
        <v>201819.95079690477</v>
      </c>
      <c r="CW72" s="204">
        <f t="shared" si="106"/>
        <v>205043.87775528771</v>
      </c>
      <c r="CX72" s="204">
        <f t="shared" si="106"/>
        <v>208267.80471367066</v>
      </c>
      <c r="CY72" s="204">
        <f t="shared" si="106"/>
        <v>211491.73167205363</v>
      </c>
      <c r="CZ72" s="204">
        <f t="shared" si="106"/>
        <v>217993.59565124518</v>
      </c>
      <c r="DA72" s="204">
        <f t="shared" si="106"/>
        <v>227773.39665124513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11.962424982454662</v>
      </c>
      <c r="D108" s="212">
        <f>BU42</f>
        <v>-10.155498073985438</v>
      </c>
      <c r="E108" s="212">
        <f>CR42</f>
        <v>142.19280843173556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27.163265306122451</v>
      </c>
      <c r="D109" s="212">
        <f t="shared" ref="D109:D120" si="108">BU43</f>
        <v>146.23214285714289</v>
      </c>
      <c r="E109" s="212">
        <f t="shared" ref="E109:E120" si="109">CR43</f>
        <v>1748.1142857142866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14.079545527642567</v>
      </c>
      <c r="D110" s="212">
        <f t="shared" si="108"/>
        <v>30.083501325416716</v>
      </c>
      <c r="E110" s="212">
        <f t="shared" si="109"/>
        <v>-6.0069344165357661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90636.278984475415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0.14729909231270455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114.12653061224491</v>
      </c>
      <c r="D112" s="212">
        <f t="shared" si="108"/>
        <v>558.62500000000011</v>
      </c>
      <c r="E112" s="212">
        <f t="shared" si="109"/>
        <v>8.2370370370364974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-23.749781581711016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-400.44897959183675</v>
      </c>
      <c r="D114" s="212">
        <f t="shared" si="108"/>
        <v>-78.75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2914.2857142857147</v>
      </c>
      <c r="E115" s="212">
        <f t="shared" si="109"/>
        <v>50.793650793648943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-120.48979591836734</v>
      </c>
      <c r="D116" s="212">
        <f t="shared" si="108"/>
        <v>-66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1422.2222222222219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3.7746620593021558</v>
      </c>
      <c r="D118" s="212">
        <f t="shared" si="108"/>
        <v>-12.110374106927775</v>
      </c>
      <c r="E118" s="212">
        <f t="shared" si="109"/>
        <v>-15.657857431179346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312</v>
      </c>
      <c r="D119" s="212">
        <f t="shared" si="108"/>
        <v>-408.42857142857144</v>
      </c>
      <c r="E119" s="212">
        <f t="shared" si="109"/>
        <v>-125.968253968254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171.42857142857142</v>
      </c>
      <c r="D120" s="212">
        <f t="shared" si="108"/>
        <v>-149.99999999999997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2016-05-07T14:41:33Z</dcterms:modified>
  <cp:category/>
</cp:coreProperties>
</file>