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83" i="8"/>
  <c r="B80" i="8"/>
  <c r="B82" i="8"/>
  <c r="B83" i="8"/>
  <c r="I83" i="8"/>
  <c r="B70" i="8"/>
  <c r="B71" i="8"/>
  <c r="B72" i="8"/>
  <c r="B29" i="8"/>
  <c r="C29" i="8"/>
  <c r="D29" i="8"/>
  <c r="T26" i="8"/>
  <c r="H91" i="8"/>
  <c r="B37" i="8"/>
  <c r="B91" i="8"/>
  <c r="C37" i="8"/>
  <c r="C91" i="8"/>
  <c r="D91" i="8"/>
  <c r="I91" i="8"/>
  <c r="G38" i="8"/>
  <c r="H92" i="8"/>
  <c r="B38" i="8"/>
  <c r="B92" i="8"/>
  <c r="C38" i="8"/>
  <c r="C92" i="8"/>
  <c r="D92" i="8"/>
  <c r="I92" i="8"/>
  <c r="G39" i="8"/>
  <c r="H93" i="8"/>
  <c r="B39" i="8"/>
  <c r="B93" i="8"/>
  <c r="C39" i="8"/>
  <c r="C93" i="8"/>
  <c r="D93" i="8"/>
  <c r="I93" i="8"/>
  <c r="G40" i="8"/>
  <c r="H94" i="8"/>
  <c r="B40" i="8"/>
  <c r="B94" i="8"/>
  <c r="C40" i="8"/>
  <c r="C94" i="8"/>
  <c r="D94" i="8"/>
  <c r="I94" i="8"/>
  <c r="G41" i="8"/>
  <c r="H95" i="8"/>
  <c r="B41" i="8"/>
  <c r="B95" i="8"/>
  <c r="C41" i="8"/>
  <c r="C95" i="8"/>
  <c r="D95" i="8"/>
  <c r="I95" i="8"/>
  <c r="G42" i="8"/>
  <c r="H96" i="8"/>
  <c r="B42" i="8"/>
  <c r="B96" i="8"/>
  <c r="C42" i="8"/>
  <c r="C96" i="8"/>
  <c r="D96" i="8"/>
  <c r="I96" i="8"/>
  <c r="G43" i="8"/>
  <c r="H97" i="8"/>
  <c r="B43" i="8"/>
  <c r="B97" i="8"/>
  <c r="C43" i="8"/>
  <c r="C97" i="8"/>
  <c r="D97" i="8"/>
  <c r="I97" i="8"/>
  <c r="G44" i="8"/>
  <c r="H98" i="8"/>
  <c r="B44" i="8"/>
  <c r="B98" i="8"/>
  <c r="C44" i="8"/>
  <c r="C98" i="8"/>
  <c r="D98" i="8"/>
  <c r="I98" i="8"/>
  <c r="G45" i="8"/>
  <c r="H99" i="8"/>
  <c r="B45" i="8"/>
  <c r="B99" i="8"/>
  <c r="C45" i="8"/>
  <c r="C99" i="8"/>
  <c r="D99" i="8"/>
  <c r="I99" i="8"/>
  <c r="G46" i="8"/>
  <c r="H100" i="8"/>
  <c r="B46" i="8"/>
  <c r="B100" i="8"/>
  <c r="C46" i="8"/>
  <c r="C100" i="8"/>
  <c r="D100" i="8"/>
  <c r="I100" i="8"/>
  <c r="G47" i="8"/>
  <c r="H101" i="8"/>
  <c r="B47" i="8"/>
  <c r="B101" i="8"/>
  <c r="C47" i="8"/>
  <c r="C101" i="8"/>
  <c r="D101" i="8"/>
  <c r="I101" i="8"/>
  <c r="G48" i="8"/>
  <c r="H102" i="8"/>
  <c r="B48" i="8"/>
  <c r="B102" i="8"/>
  <c r="C48" i="8"/>
  <c r="C102" i="8"/>
  <c r="D102" i="8"/>
  <c r="I102" i="8"/>
  <c r="G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3" i="7"/>
  <c r="I83" i="7"/>
  <c r="B70" i="7"/>
  <c r="B71" i="7"/>
  <c r="B72" i="7"/>
  <c r="B29" i="7"/>
  <c r="C29" i="7"/>
  <c r="D29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3" i="12"/>
  <c r="I83" i="12"/>
  <c r="B70" i="12"/>
  <c r="B29" i="12"/>
  <c r="C29" i="12"/>
  <c r="D29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H95" i="12"/>
  <c r="L95" i="12"/>
  <c r="G42" i="12"/>
  <c r="H96" i="12"/>
  <c r="L96" i="12"/>
  <c r="G43" i="12"/>
  <c r="H97" i="12"/>
  <c r="L97" i="12"/>
  <c r="S8" i="12"/>
  <c r="H91" i="12"/>
  <c r="B37" i="12"/>
  <c r="B91" i="12"/>
  <c r="C37" i="12"/>
  <c r="C91" i="12"/>
  <c r="D91" i="12"/>
  <c r="I91" i="12"/>
  <c r="G38" i="12"/>
  <c r="H92" i="12"/>
  <c r="B38" i="12"/>
  <c r="B92" i="12"/>
  <c r="C38" i="12"/>
  <c r="C92" i="12"/>
  <c r="D92" i="12"/>
  <c r="I92" i="12"/>
  <c r="G39" i="12"/>
  <c r="H93" i="12"/>
  <c r="B39" i="12"/>
  <c r="B93" i="12"/>
  <c r="C39" i="12"/>
  <c r="C93" i="12"/>
  <c r="D93" i="12"/>
  <c r="I93" i="12"/>
  <c r="G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H98" i="12"/>
  <c r="B44" i="12"/>
  <c r="B98" i="12"/>
  <c r="C44" i="12"/>
  <c r="C98" i="12"/>
  <c r="D98" i="12"/>
  <c r="I98" i="12"/>
  <c r="G45" i="12"/>
  <c r="H99" i="12"/>
  <c r="B45" i="12"/>
  <c r="B99" i="12"/>
  <c r="C45" i="12"/>
  <c r="C99" i="12"/>
  <c r="D99" i="12"/>
  <c r="I99" i="12"/>
  <c r="G46" i="12"/>
  <c r="H100" i="12"/>
  <c r="B46" i="12"/>
  <c r="B100" i="12"/>
  <c r="C46" i="12"/>
  <c r="C100" i="12"/>
  <c r="D100" i="12"/>
  <c r="I100" i="12"/>
  <c r="G47" i="12"/>
  <c r="H101" i="12"/>
  <c r="B47" i="12"/>
  <c r="B101" i="12"/>
  <c r="C47" i="12"/>
  <c r="C101" i="12"/>
  <c r="D101" i="12"/>
  <c r="I101" i="12"/>
  <c r="G48" i="12"/>
  <c r="H102" i="12"/>
  <c r="B48" i="12"/>
  <c r="B102" i="12"/>
  <c r="C48" i="12"/>
  <c r="C102" i="12"/>
  <c r="D102" i="12"/>
  <c r="I102" i="12"/>
  <c r="G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81" i="1"/>
  <c r="B81" i="12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<sst xmlns="http://schemas.openxmlformats.org/spreadsheetml/2006/main" count="790" uniqueCount="145">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</sst>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0.0394304794520548</c:v>
                </c:pt>
                <c:pt idx="2" formatCode="0.0%">
                  <c:v>0.0394304794520548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0.791086214196762</c:v>
                </c:pt>
                <c:pt idx="2" formatCode="0.0%">
                  <c:v>0.546693653917814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31784"/>
        <c:axId val="1793927432"/>
      </c:barChart>
      <c:catAx>
        <c:axId val="179393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2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2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3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0.08417036081028</c:v>
                </c:pt>
                <c:pt idx="2">
                  <c:v>0.08417036081028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0.11222714774704</c:v>
                </c:pt>
                <c:pt idx="2">
                  <c:v>0.105643768292107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0.018236911508894</c:v>
                </c:pt>
                <c:pt idx="2">
                  <c:v>0.018236911508894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0.0121205319566803</c:v>
                </c:pt>
                <c:pt idx="2">
                  <c:v>0.0140165452397011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0.0025251108243084</c:v>
                </c:pt>
                <c:pt idx="2">
                  <c:v>-0.00102991408135553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0.001402839346838</c:v>
                </c:pt>
                <c:pt idx="2">
                  <c:v>0.00162228532866911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0.567308231861287</c:v>
                </c:pt>
                <c:pt idx="2">
                  <c:v>0.567308231861287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0.202008865944672</c:v>
                </c:pt>
                <c:pt idx="2">
                  <c:v>0.202008865944672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29720"/>
        <c:axId val="-2019930488"/>
      </c:barChart>
      <c:catAx>
        <c:axId val="-20199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3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93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0.139668597455704</c:v>
                </c:pt>
                <c:pt idx="2">
                  <c:v>0.139668597455704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0.0186224796607605</c:v>
                </c:pt>
                <c:pt idx="2">
                  <c:v>0.0180061042886585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0.00931123983038024</c:v>
                </c:pt>
                <c:pt idx="2">
                  <c:v>0.00931123983038024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0.00504358824145597</c:v>
                </c:pt>
                <c:pt idx="2">
                  <c:v>0.00504358824145597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0.00687867842469341</c:v>
                </c:pt>
                <c:pt idx="2">
                  <c:v>0.00733402573083374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0.0155187330506337</c:v>
                </c:pt>
                <c:pt idx="2">
                  <c:v>0.0147482638355063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0.000931123983038024</c:v>
                </c:pt>
                <c:pt idx="2">
                  <c:v>0.000992761520248222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0.465561991519012</c:v>
                </c:pt>
                <c:pt idx="2">
                  <c:v>0.465561991519012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0.223469755929126</c:v>
                </c:pt>
                <c:pt idx="2">
                  <c:v>0.220511154143036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0.0558674389822815</c:v>
                </c:pt>
                <c:pt idx="2">
                  <c:v>0.0558674389822815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0.0591263729229146</c:v>
                </c:pt>
                <c:pt idx="2">
                  <c:v>0.0591263729229146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05416"/>
        <c:axId val="-2020107000"/>
      </c:barChart>
      <c:catAx>
        <c:axId val="-20201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10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10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10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277160"/>
        <c:axId val="-2020293144"/>
      </c:barChart>
      <c:catAx>
        <c:axId val="-20202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9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29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7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1026.814344427322</c:v>
                </c:pt>
                <c:pt idx="1">
                  <c:v>1841.49241388596</c:v>
                </c:pt>
                <c:pt idx="2">
                  <c:v>3375.93425424503</c:v>
                </c:pt>
                <c:pt idx="3">
                  <c:v>1026.814344427322</c:v>
                </c:pt>
                <c:pt idx="4">
                  <c:v>1772.113753141853</c:v>
                </c:pt>
                <c:pt idx="5">
                  <c:v>3334.815251060792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  <c:pt idx="3">
                  <c:v>0.0</c:v>
                </c:pt>
                <c:pt idx="4">
                  <c:v>520.6910014301765</c:v>
                </c:pt>
                <c:pt idx="5">
                  <c:v>2973.831821360689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506.1892404020434</c:v>
                </c:pt>
                <c:pt idx="2">
                  <c:v>938.6122095897185</c:v>
                </c:pt>
                <c:pt idx="3">
                  <c:v>0.0</c:v>
                </c:pt>
                <c:pt idx="4">
                  <c:v>506.1892404020434</c:v>
                </c:pt>
                <c:pt idx="5">
                  <c:v>938.6122095897185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7650.0</c:v>
                </c:pt>
                <c:pt idx="2">
                  <c:v>2225</c:v>
                </c:pt>
                <c:pt idx="3">
                  <c:v>0.0</c:v>
                </c:pt>
                <c:pt idx="4">
                  <c:v>7415.35518946727</c:v>
                </c:pt>
                <c:pt idx="5">
                  <c:v>22170.5636993573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40.0</c:v>
                </c:pt>
                <c:pt idx="1">
                  <c:v>295.4720711814138</c:v>
                </c:pt>
                <c:pt idx="2">
                  <c:v>0.0</c:v>
                </c:pt>
                <c:pt idx="3">
                  <c:v>40.0</c:v>
                </c:pt>
                <c:pt idx="4">
                  <c:v>295.4720711814138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199.4436480474543</c:v>
                </c:pt>
                <c:pt idx="2">
                  <c:v>60000.0</c:v>
                </c:pt>
                <c:pt idx="3">
                  <c:v>0.0</c:v>
                </c:pt>
                <c:pt idx="4">
                  <c:v>199.4436480474543</c:v>
                </c:pt>
                <c:pt idx="5">
                  <c:v>60000.0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  <c:pt idx="3">
                  <c:v>0.0</c:v>
                </c:pt>
                <c:pt idx="4">
                  <c:v>0.0</c:v>
                </c:pt>
                <c:pt idx="5">
                  <c:v>28418.70575691504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  <c:pt idx="3">
                  <c:v>0.0</c:v>
                </c:pt>
                <c:pt idx="4">
                  <c:v>0.0</c:v>
                </c:pt>
                <c:pt idx="5">
                  <c:v>7200.0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20220.0</c:v>
                </c:pt>
                <c:pt idx="4">
                  <c:v>20220.0</c:v>
                </c:pt>
                <c:pt idx="5">
                  <c:v>7620.0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1115.103311512703</c:v>
                </c:pt>
                <c:pt idx="1">
                  <c:v>1115.103311512703</c:v>
                </c:pt>
                <c:pt idx="2">
                  <c:v>0.0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518840"/>
        <c:axId val="-20205352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21961.57297727941</c:v>
                </c:pt>
                <c:pt idx="4" formatCode="#,##0">
                  <c:v>21961.57297727941</c:v>
                </c:pt>
                <c:pt idx="5" formatCode="#,##0">
                  <c:v>21961.57297727941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33645.57297727941</c:v>
                </c:pt>
                <c:pt idx="1">
                  <c:v>33645.57297727941</c:v>
                </c:pt>
                <c:pt idx="2">
                  <c:v>33645.57297727941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33645.57297727941</c:v>
                </c:pt>
                <c:pt idx="4" formatCode="#,##0">
                  <c:v>33645.57297727941</c:v>
                </c:pt>
                <c:pt idx="5" formatCode="#,##0">
                  <c:v>33645.57297727941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54453.5729772794</c:v>
                </c:pt>
                <c:pt idx="1">
                  <c:v>54453.5729772794</c:v>
                </c:pt>
                <c:pt idx="2">
                  <c:v>54453.5729772794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54453.5729772794</c:v>
                </c:pt>
                <c:pt idx="4" formatCode="#,##0">
                  <c:v>54453.5729772794</c:v>
                </c:pt>
                <c:pt idx="5" formatCode="#,##0">
                  <c:v>54453.5729772794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518840"/>
        <c:axId val="-2020535208"/>
      </c:lineChart>
      <c:catAx>
        <c:axId val="-202051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3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53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1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1026.814344427322</c:v>
                </c:pt>
                <c:pt idx="1">
                  <c:v>1841.49241388596</c:v>
                </c:pt>
                <c:pt idx="2">
                  <c:v>3375.93425424503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506.1892404020434</c:v>
                </c:pt>
                <c:pt idx="2">
                  <c:v>938.6122095897185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7650.0</c:v>
                </c:pt>
                <c:pt idx="2">
                  <c:v>2225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40.0</c:v>
                </c:pt>
                <c:pt idx="1">
                  <c:v>295.4720711814138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199.4436480474543</c:v>
                </c:pt>
                <c:pt idx="2">
                  <c:v>60000.0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1115.103311512703</c:v>
                </c:pt>
                <c:pt idx="1">
                  <c:v>1115.103311512703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39096"/>
        <c:axId val="21215101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33645.57297727941</c:v>
                </c:pt>
                <c:pt idx="1">
                  <c:v>33645.57297727941</c:v>
                </c:pt>
                <c:pt idx="2">
                  <c:v>33645.57297727941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54453.5729772794</c:v>
                </c:pt>
                <c:pt idx="1">
                  <c:v>54453.5729772794</c:v>
                </c:pt>
                <c:pt idx="2">
                  <c:v>54453.5729772794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39096"/>
        <c:axId val="2121510104"/>
      </c:lineChart>
      <c:catAx>
        <c:axId val="21219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1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1026.814344427322</c:v>
                </c:pt>
                <c:pt idx="1">
                  <c:v>1026.814344427322</c:v>
                </c:pt>
                <c:pt idx="2">
                  <c:v>1026.814344427322</c:v>
                </c:pt>
                <c:pt idx="3">
                  <c:v>1026.814344427322</c:v>
                </c:pt>
                <c:pt idx="4">
                  <c:v>1026.814344427322</c:v>
                </c:pt>
                <c:pt idx="5">
                  <c:v>1026.814344427322</c:v>
                </c:pt>
                <c:pt idx="6">
                  <c:v>1026.814344427322</c:v>
                </c:pt>
                <c:pt idx="7">
                  <c:v>1026.814344427322</c:v>
                </c:pt>
                <c:pt idx="8">
                  <c:v>1026.814344427322</c:v>
                </c:pt>
                <c:pt idx="9">
                  <c:v>1026.814344427322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1115.103311512703</c:v>
                </c:pt>
                <c:pt idx="1">
                  <c:v>1115.103311512703</c:v>
                </c:pt>
                <c:pt idx="2">
                  <c:v>1115.103311512703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1115.103311512703</c:v>
                </c:pt>
                <c:pt idx="6">
                  <c:v>1115.103311512703</c:v>
                </c:pt>
                <c:pt idx="7">
                  <c:v>1115.103311512703</c:v>
                </c:pt>
                <c:pt idx="8">
                  <c:v>1115.103311512703</c:v>
                </c:pt>
                <c:pt idx="9">
                  <c:v>1115.103311512703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41928"/>
        <c:axId val="21222390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9366.867816706708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9366.867816706708</c:v>
                </c:pt>
                <c:pt idx="1">
                  <c:v>33645.57297727941</c:v>
                </c:pt>
                <c:pt idx="2">
                  <c:v>33645.57297727941</c:v>
                </c:pt>
                <c:pt idx="3">
                  <c:v>33645.57297727941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41928"/>
        <c:axId val="2122239032"/>
      </c:lineChart>
      <c:catAx>
        <c:axId val="212224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3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3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4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0.725510766478717</c:v>
                </c:pt>
                <c:pt idx="2">
                  <c:v>0.725510766478717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0.274489233521283</c:v>
                </c:pt>
                <c:pt idx="2">
                  <c:v>0.274489233521283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0.365745310957552</c:v>
                </c:pt>
                <c:pt idx="2">
                  <c:v>0.252754550467945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-0.576702862783811</c:v>
                </c:pt>
                <c:pt idx="2">
                  <c:v>-0.554968179730473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42376"/>
        <c:axId val="2122130824"/>
      </c:barChart>
      <c:catAx>
        <c:axId val="21221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3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4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0.412402450167185</c:v>
                </c:pt>
                <c:pt idx="2">
                  <c:v>0.412402450167185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0.163278683668201</c:v>
                </c:pt>
                <c:pt idx="2">
                  <c:v>0.0653118909078054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0.0965033675955097</c:v>
                </c:pt>
                <c:pt idx="2">
                  <c:v>0.18644721526016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0.163278683668201</c:v>
                </c:pt>
                <c:pt idx="2">
                  <c:v>0.0653118909078054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-0.231312130973594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15976"/>
        <c:axId val="2121909384"/>
      </c:barChart>
      <c:catAx>
        <c:axId val="212191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0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0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1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0.114053750131784</c:v>
                </c:pt>
                <c:pt idx="2">
                  <c:v>0.114053750131784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0.0530745042886216</c:v>
                </c:pt>
                <c:pt idx="2">
                  <c:v>-0.00460338386502711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0.0193984163132922</c:v>
                </c:pt>
                <c:pt idx="2">
                  <c:v>0.0193984163132922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0.561355992125707</c:v>
                </c:pt>
                <c:pt idx="2">
                  <c:v>0.615205418749387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0.0530745042886216</c:v>
                </c:pt>
                <c:pt idx="2">
                  <c:v>-0.00460338386502711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14712"/>
        <c:axId val="2121809848"/>
      </c:barChart>
      <c:catAx>
        <c:axId val="21218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0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80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1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00408"/>
        <c:axId val="2121697960"/>
      </c:barChart>
      <c:catAx>
        <c:axId val="212170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9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9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0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0.0630887671232876</c:v>
                </c:pt>
                <c:pt idx="2" formatCode="0.0%">
                  <c:v>0.0507525572829649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0.0751489273449304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0.0632880916337786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0.0209503905199044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0.315415984915187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0.62129400747198</c:v>
                </c:pt>
                <c:pt idx="2" formatCode="0.0%">
                  <c:v>0.248519191397584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659912"/>
        <c:axId val="1793663208"/>
      </c:barChart>
      <c:catAx>
        <c:axId val="17936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6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66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5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1026.814344427322</c:v>
                </c:pt>
                <c:pt idx="1">
                  <c:v>1026.814344427322</c:v>
                </c:pt>
                <c:pt idx="2">
                  <c:v>1026.814344427322</c:v>
                </c:pt>
                <c:pt idx="3">
                  <c:v>1026.814344427322</c:v>
                </c:pt>
                <c:pt idx="4">
                  <c:v>1026.814344427322</c:v>
                </c:pt>
                <c:pt idx="5">
                  <c:v>1026.814344427322</c:v>
                </c:pt>
                <c:pt idx="6">
                  <c:v>1026.814344427322</c:v>
                </c:pt>
                <c:pt idx="7">
                  <c:v>1026.814344427322</c:v>
                </c:pt>
                <c:pt idx="8">
                  <c:v>1026.814344427322</c:v>
                </c:pt>
                <c:pt idx="9">
                  <c:v>1026.814344427322</c:v>
                </c:pt>
                <c:pt idx="10">
                  <c:v>1026.814344427322</c:v>
                </c:pt>
                <c:pt idx="11">
                  <c:v>1026.814344427322</c:v>
                </c:pt>
                <c:pt idx="12">
                  <c:v>1026.814344427322</c:v>
                </c:pt>
                <c:pt idx="13">
                  <c:v>1026.814344427322</c:v>
                </c:pt>
                <c:pt idx="14">
                  <c:v>1026.814344427322</c:v>
                </c:pt>
                <c:pt idx="15">
                  <c:v>1026.814344427322</c:v>
                </c:pt>
                <c:pt idx="16">
                  <c:v>1026.814344427322</c:v>
                </c:pt>
                <c:pt idx="17">
                  <c:v>1026.814344427322</c:v>
                </c:pt>
                <c:pt idx="18">
                  <c:v>1026.814344427322</c:v>
                </c:pt>
                <c:pt idx="19">
                  <c:v>1026.814344427322</c:v>
                </c:pt>
                <c:pt idx="20">
                  <c:v>1026.814344427322</c:v>
                </c:pt>
                <c:pt idx="21">
                  <c:v>1026.814344427322</c:v>
                </c:pt>
                <c:pt idx="22">
                  <c:v>1026.814344427322</c:v>
                </c:pt>
                <c:pt idx="23">
                  <c:v>1026.814344427322</c:v>
                </c:pt>
                <c:pt idx="24">
                  <c:v>1026.814344427322</c:v>
                </c:pt>
                <c:pt idx="25">
                  <c:v>1026.814344427322</c:v>
                </c:pt>
                <c:pt idx="26">
                  <c:v>1026.814344427322</c:v>
                </c:pt>
                <c:pt idx="27">
                  <c:v>1026.814344427322</c:v>
                </c:pt>
                <c:pt idx="28">
                  <c:v>1026.814344427322</c:v>
                </c:pt>
                <c:pt idx="29">
                  <c:v>1026.814344427322</c:v>
                </c:pt>
                <c:pt idx="30">
                  <c:v>1026.814344427322</c:v>
                </c:pt>
                <c:pt idx="31">
                  <c:v>1026.814344427322</c:v>
                </c:pt>
                <c:pt idx="32">
                  <c:v>1026.814344427322</c:v>
                </c:pt>
                <c:pt idx="33">
                  <c:v>1026.814344427322</c:v>
                </c:pt>
                <c:pt idx="34">
                  <c:v>1026.814344427322</c:v>
                </c:pt>
                <c:pt idx="35">
                  <c:v>1026.814344427322</c:v>
                </c:pt>
                <c:pt idx="36">
                  <c:v>1026.814344427322</c:v>
                </c:pt>
                <c:pt idx="37">
                  <c:v>1026.814344427322</c:v>
                </c:pt>
                <c:pt idx="38">
                  <c:v>1026.814344427322</c:v>
                </c:pt>
                <c:pt idx="39">
                  <c:v>1026.814344427322</c:v>
                </c:pt>
                <c:pt idx="40">
                  <c:v>1026.814344427322</c:v>
                </c:pt>
                <c:pt idx="41">
                  <c:v>1026.814344427322</c:v>
                </c:pt>
                <c:pt idx="42">
                  <c:v>1026.814344427322</c:v>
                </c:pt>
                <c:pt idx="43">
                  <c:v>1026.814344427322</c:v>
                </c:pt>
                <c:pt idx="44">
                  <c:v>1026.814344427322</c:v>
                </c:pt>
                <c:pt idx="45">
                  <c:v>1026.814344427322</c:v>
                </c:pt>
                <c:pt idx="46">
                  <c:v>1026.814344427322</c:v>
                </c:pt>
                <c:pt idx="47">
                  <c:v>1026.814344427322</c:v>
                </c:pt>
                <c:pt idx="48">
                  <c:v>1026.814344427322</c:v>
                </c:pt>
                <c:pt idx="49">
                  <c:v>1026.814344427322</c:v>
                </c:pt>
                <c:pt idx="50">
                  <c:v>1026.814344427322</c:v>
                </c:pt>
                <c:pt idx="51">
                  <c:v>1026.814344427322</c:v>
                </c:pt>
                <c:pt idx="52">
                  <c:v>1026.814344427322</c:v>
                </c:pt>
                <c:pt idx="53">
                  <c:v>1026.814344427322</c:v>
                </c:pt>
                <c:pt idx="54">
                  <c:v>1026.814344427322</c:v>
                </c:pt>
                <c:pt idx="55">
                  <c:v>1026.814344427322</c:v>
                </c:pt>
                <c:pt idx="56">
                  <c:v>1026.814344427322</c:v>
                </c:pt>
                <c:pt idx="57">
                  <c:v>1026.814344427322</c:v>
                </c:pt>
                <c:pt idx="58">
                  <c:v>1026.814344427322</c:v>
                </c:pt>
                <c:pt idx="59">
                  <c:v>1026.814344427322</c:v>
                </c:pt>
                <c:pt idx="60">
                  <c:v>1026.814344427322</c:v>
                </c:pt>
                <c:pt idx="61">
                  <c:v>1026.814344427322</c:v>
                </c:pt>
                <c:pt idx="62">
                  <c:v>1026.814344427322</c:v>
                </c:pt>
                <c:pt idx="63">
                  <c:v>1026.814344427322</c:v>
                </c:pt>
                <c:pt idx="64">
                  <c:v>1026.814344427322</c:v>
                </c:pt>
                <c:pt idx="65">
                  <c:v>1026.814344427322</c:v>
                </c:pt>
                <c:pt idx="66">
                  <c:v>1026.814344427322</c:v>
                </c:pt>
                <c:pt idx="67">
                  <c:v>1026.814344427322</c:v>
                </c:pt>
                <c:pt idx="68">
                  <c:v>1026.814344427322</c:v>
                </c:pt>
                <c:pt idx="69">
                  <c:v>1026.814344427322</c:v>
                </c:pt>
                <c:pt idx="70">
                  <c:v>1026.814344427322</c:v>
                </c:pt>
                <c:pt idx="71">
                  <c:v>1026.814344427322</c:v>
                </c:pt>
                <c:pt idx="72">
                  <c:v>1026.814344427322</c:v>
                </c:pt>
                <c:pt idx="73">
                  <c:v>1026.814344427322</c:v>
                </c:pt>
                <c:pt idx="74">
                  <c:v>1026.814344427322</c:v>
                </c:pt>
                <c:pt idx="75">
                  <c:v>1026.814344427322</c:v>
                </c:pt>
                <c:pt idx="76">
                  <c:v>1026.814344427322</c:v>
                </c:pt>
                <c:pt idx="77">
                  <c:v>1026.814344427322</c:v>
                </c:pt>
                <c:pt idx="78">
                  <c:v>1026.814344427322</c:v>
                </c:pt>
                <c:pt idx="79">
                  <c:v>1026.814344427322</c:v>
                </c:pt>
                <c:pt idx="80">
                  <c:v>1026.814344427322</c:v>
                </c:pt>
                <c:pt idx="81">
                  <c:v>1026.814344427322</c:v>
                </c:pt>
                <c:pt idx="82">
                  <c:v>1026.814344427322</c:v>
                </c:pt>
                <c:pt idx="83">
                  <c:v>1026.814344427322</c:v>
                </c:pt>
                <c:pt idx="84">
                  <c:v>1026.814344427322</c:v>
                </c:pt>
                <c:pt idx="85">
                  <c:v>1026.814344427322</c:v>
                </c:pt>
                <c:pt idx="86">
                  <c:v>1026.814344427322</c:v>
                </c:pt>
                <c:pt idx="87">
                  <c:v>1026.814344427322</c:v>
                </c:pt>
                <c:pt idx="88">
                  <c:v>1841.49241388596</c:v>
                </c:pt>
                <c:pt idx="89">
                  <c:v>1841.49241388596</c:v>
                </c:pt>
                <c:pt idx="90">
                  <c:v>1841.49241388596</c:v>
                </c:pt>
                <c:pt idx="91">
                  <c:v>1841.49241388596</c:v>
                </c:pt>
                <c:pt idx="92">
                  <c:v>1841.49241388596</c:v>
                </c:pt>
                <c:pt idx="93">
                  <c:v>1841.49241388596</c:v>
                </c:pt>
                <c:pt idx="94">
                  <c:v>1841.49241388596</c:v>
                </c:pt>
                <c:pt idx="95">
                  <c:v>1841.49241388596</c:v>
                </c:pt>
                <c:pt idx="96">
                  <c:v>1841.49241388596</c:v>
                </c:pt>
                <c:pt idx="97">
                  <c:v>3375.93425424503</c:v>
                </c:pt>
                <c:pt idx="98">
                  <c:v>3375.93425424503</c:v>
                </c:pt>
                <c:pt idx="99">
                  <c:v>3375.93425424503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572.0</c:v>
                </c:pt>
                <c:pt idx="89">
                  <c:v>572.0</c:v>
                </c:pt>
                <c:pt idx="90">
                  <c:v>572.0</c:v>
                </c:pt>
                <c:pt idx="91">
                  <c:v>572.0</c:v>
                </c:pt>
                <c:pt idx="92">
                  <c:v>572.0</c:v>
                </c:pt>
                <c:pt idx="93">
                  <c:v>572.0</c:v>
                </c:pt>
                <c:pt idx="94">
                  <c:v>572.0</c:v>
                </c:pt>
                <c:pt idx="95">
                  <c:v>572.0</c:v>
                </c:pt>
                <c:pt idx="96">
                  <c:v>572.0</c:v>
                </c:pt>
                <c:pt idx="97">
                  <c:v>3006.5</c:v>
                </c:pt>
                <c:pt idx="98">
                  <c:v>3006.5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506.1892404020434</c:v>
                </c:pt>
                <c:pt idx="89">
                  <c:v>506.1892404020434</c:v>
                </c:pt>
                <c:pt idx="90">
                  <c:v>506.1892404020434</c:v>
                </c:pt>
                <c:pt idx="91">
                  <c:v>506.1892404020434</c:v>
                </c:pt>
                <c:pt idx="92">
                  <c:v>506.1892404020434</c:v>
                </c:pt>
                <c:pt idx="93">
                  <c:v>506.1892404020434</c:v>
                </c:pt>
                <c:pt idx="94">
                  <c:v>506.1892404020434</c:v>
                </c:pt>
                <c:pt idx="95">
                  <c:v>506.1892404020434</c:v>
                </c:pt>
                <c:pt idx="96">
                  <c:v>506.1892404020434</c:v>
                </c:pt>
                <c:pt idx="97">
                  <c:v>938.6122095897185</c:v>
                </c:pt>
                <c:pt idx="98">
                  <c:v>938.6122095897185</c:v>
                </c:pt>
                <c:pt idx="99">
                  <c:v>938.6122095897185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7650.0</c:v>
                </c:pt>
                <c:pt idx="89">
                  <c:v>7650.0</c:v>
                </c:pt>
                <c:pt idx="90">
                  <c:v>7650.0</c:v>
                </c:pt>
                <c:pt idx="91">
                  <c:v>7650.0</c:v>
                </c:pt>
                <c:pt idx="92">
                  <c:v>7650.0</c:v>
                </c:pt>
                <c:pt idx="93">
                  <c:v>7650.0</c:v>
                </c:pt>
                <c:pt idx="94">
                  <c:v>7650.0</c:v>
                </c:pt>
                <c:pt idx="95">
                  <c:v>7650.0</c:v>
                </c:pt>
                <c:pt idx="96">
                  <c:v>7650.0</c:v>
                </c:pt>
                <c:pt idx="97">
                  <c:v>2225</c:v>
                </c:pt>
                <c:pt idx="98">
                  <c:v>2225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40.0</c:v>
                </c:pt>
                <c:pt idx="64">
                  <c:v>40.0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295.4720711814138</c:v>
                </c:pt>
                <c:pt idx="89">
                  <c:v>295.4720711814138</c:v>
                </c:pt>
                <c:pt idx="90">
                  <c:v>295.4720711814138</c:v>
                </c:pt>
                <c:pt idx="91">
                  <c:v>295.4720711814138</c:v>
                </c:pt>
                <c:pt idx="92">
                  <c:v>295.4720711814138</c:v>
                </c:pt>
                <c:pt idx="93">
                  <c:v>295.4720711814138</c:v>
                </c:pt>
                <c:pt idx="94">
                  <c:v>295.4720711814138</c:v>
                </c:pt>
                <c:pt idx="95">
                  <c:v>295.4720711814138</c:v>
                </c:pt>
                <c:pt idx="96">
                  <c:v>295.4720711814138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199.4436480474543</c:v>
                </c:pt>
                <c:pt idx="89">
                  <c:v>199.4436480474543</c:v>
                </c:pt>
                <c:pt idx="90">
                  <c:v>199.4436480474543</c:v>
                </c:pt>
                <c:pt idx="91">
                  <c:v>199.4436480474543</c:v>
                </c:pt>
                <c:pt idx="92">
                  <c:v>199.4436480474543</c:v>
                </c:pt>
                <c:pt idx="93">
                  <c:v>199.4436480474543</c:v>
                </c:pt>
                <c:pt idx="94">
                  <c:v>199.4436480474543</c:v>
                </c:pt>
                <c:pt idx="95">
                  <c:v>199.4436480474543</c:v>
                </c:pt>
                <c:pt idx="96">
                  <c:v>199.4436480474543</c:v>
                </c:pt>
                <c:pt idx="97">
                  <c:v>60000.0</c:v>
                </c:pt>
                <c:pt idx="98">
                  <c:v>60000.0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28800.0</c:v>
                </c:pt>
                <c:pt idx="98">
                  <c:v>28800.0</c:v>
                </c:pt>
                <c:pt idx="99">
                  <c:v>28800.0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20220.0</c:v>
                </c:pt>
                <c:pt idx="94">
                  <c:v>20220.0</c:v>
                </c:pt>
                <c:pt idx="95">
                  <c:v>20220.0</c:v>
                </c:pt>
                <c:pt idx="96">
                  <c:v>20220.0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1115.103311512703</c:v>
                </c:pt>
                <c:pt idx="1">
                  <c:v>1115.103311512703</c:v>
                </c:pt>
                <c:pt idx="2">
                  <c:v>1115.103311512703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1115.103311512703</c:v>
                </c:pt>
                <c:pt idx="6">
                  <c:v>1115.103311512703</c:v>
                </c:pt>
                <c:pt idx="7">
                  <c:v>1115.103311512703</c:v>
                </c:pt>
                <c:pt idx="8">
                  <c:v>1115.103311512703</c:v>
                </c:pt>
                <c:pt idx="9">
                  <c:v>1115.103311512703</c:v>
                </c:pt>
                <c:pt idx="10">
                  <c:v>1115.103311512703</c:v>
                </c:pt>
                <c:pt idx="11">
                  <c:v>1115.103311512703</c:v>
                </c:pt>
                <c:pt idx="12">
                  <c:v>1115.103311512703</c:v>
                </c:pt>
                <c:pt idx="13">
                  <c:v>1115.103311512703</c:v>
                </c:pt>
                <c:pt idx="14">
                  <c:v>1115.103311512703</c:v>
                </c:pt>
                <c:pt idx="15">
                  <c:v>1115.103311512703</c:v>
                </c:pt>
                <c:pt idx="16">
                  <c:v>1115.103311512703</c:v>
                </c:pt>
                <c:pt idx="17">
                  <c:v>1115.103311512703</c:v>
                </c:pt>
                <c:pt idx="18">
                  <c:v>1115.103311512703</c:v>
                </c:pt>
                <c:pt idx="19">
                  <c:v>1115.103311512703</c:v>
                </c:pt>
                <c:pt idx="20">
                  <c:v>1115.103311512703</c:v>
                </c:pt>
                <c:pt idx="21">
                  <c:v>1115.103311512703</c:v>
                </c:pt>
                <c:pt idx="22">
                  <c:v>1115.103311512703</c:v>
                </c:pt>
                <c:pt idx="23">
                  <c:v>1115.103311512703</c:v>
                </c:pt>
                <c:pt idx="24">
                  <c:v>1115.103311512703</c:v>
                </c:pt>
                <c:pt idx="25">
                  <c:v>1115.103311512703</c:v>
                </c:pt>
                <c:pt idx="26">
                  <c:v>1115.103311512703</c:v>
                </c:pt>
                <c:pt idx="27">
                  <c:v>1115.103311512703</c:v>
                </c:pt>
                <c:pt idx="28">
                  <c:v>1115.103311512703</c:v>
                </c:pt>
                <c:pt idx="29">
                  <c:v>1115.103311512703</c:v>
                </c:pt>
                <c:pt idx="30">
                  <c:v>1115.103311512703</c:v>
                </c:pt>
                <c:pt idx="31">
                  <c:v>1115.103311512703</c:v>
                </c:pt>
                <c:pt idx="32">
                  <c:v>1115.103311512703</c:v>
                </c:pt>
                <c:pt idx="33">
                  <c:v>1115.103311512703</c:v>
                </c:pt>
                <c:pt idx="34">
                  <c:v>1115.103311512703</c:v>
                </c:pt>
                <c:pt idx="35">
                  <c:v>1115.103311512703</c:v>
                </c:pt>
                <c:pt idx="36">
                  <c:v>1115.103311512703</c:v>
                </c:pt>
                <c:pt idx="37">
                  <c:v>1115.103311512703</c:v>
                </c:pt>
                <c:pt idx="38">
                  <c:v>1115.103311512703</c:v>
                </c:pt>
                <c:pt idx="39">
                  <c:v>1115.103311512703</c:v>
                </c:pt>
                <c:pt idx="40">
                  <c:v>1115.103311512703</c:v>
                </c:pt>
                <c:pt idx="41">
                  <c:v>1115.103311512703</c:v>
                </c:pt>
                <c:pt idx="42">
                  <c:v>1115.103311512703</c:v>
                </c:pt>
                <c:pt idx="43">
                  <c:v>1115.103311512703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1115.103311512703</c:v>
                </c:pt>
                <c:pt idx="94">
                  <c:v>1115.103311512703</c:v>
                </c:pt>
                <c:pt idx="95">
                  <c:v>1115.103311512703</c:v>
                </c:pt>
                <c:pt idx="96">
                  <c:v>1115.103311512703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463816"/>
        <c:axId val="2121467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3816"/>
        <c:axId val="2121467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6618.748398345917</c:v>
                </c:pt>
                <c:pt idx="1">
                  <c:v>7127.882890526372</c:v>
                </c:pt>
                <c:pt idx="2">
                  <c:v>7637.017382706827</c:v>
                </c:pt>
                <c:pt idx="3">
                  <c:v>8146.151874887282</c:v>
                </c:pt>
                <c:pt idx="4">
                  <c:v>8655.286367067738</c:v>
                </c:pt>
                <c:pt idx="5">
                  <c:v>9164.420859248192</c:v>
                </c:pt>
                <c:pt idx="6">
                  <c:v>9673.555351428648</c:v>
                </c:pt>
                <c:pt idx="7">
                  <c:v>10182.6898436091</c:v>
                </c:pt>
                <c:pt idx="8">
                  <c:v>10691.82433578956</c:v>
                </c:pt>
                <c:pt idx="9">
                  <c:v>11200.95882797001</c:v>
                </c:pt>
                <c:pt idx="10">
                  <c:v>11710.09332015047</c:v>
                </c:pt>
                <c:pt idx="11">
                  <c:v>12219.22781233092</c:v>
                </c:pt>
                <c:pt idx="12">
                  <c:v>12728.36230451138</c:v>
                </c:pt>
                <c:pt idx="13">
                  <c:v>13237.49679669183</c:v>
                </c:pt>
                <c:pt idx="14">
                  <c:v>13746.63128887229</c:v>
                </c:pt>
                <c:pt idx="15">
                  <c:v>14255.76578105274</c:v>
                </c:pt>
                <c:pt idx="16">
                  <c:v>14764.9002732332</c:v>
                </c:pt>
                <c:pt idx="17">
                  <c:v>15274.03476541365</c:v>
                </c:pt>
                <c:pt idx="18">
                  <c:v>15783.16925759411</c:v>
                </c:pt>
                <c:pt idx="19">
                  <c:v>16292.30374977456</c:v>
                </c:pt>
                <c:pt idx="20">
                  <c:v>16801.43824195502</c:v>
                </c:pt>
                <c:pt idx="21">
                  <c:v>17310.57273413548</c:v>
                </c:pt>
                <c:pt idx="22">
                  <c:v>17819.70722631593</c:v>
                </c:pt>
                <c:pt idx="23">
                  <c:v>18328.84171849638</c:v>
                </c:pt>
                <c:pt idx="24">
                  <c:v>18837.97621067684</c:v>
                </c:pt>
                <c:pt idx="25">
                  <c:v>19347.1107028573</c:v>
                </c:pt>
                <c:pt idx="26">
                  <c:v>19856.24519503775</c:v>
                </c:pt>
                <c:pt idx="27">
                  <c:v>20365.37968721821</c:v>
                </c:pt>
                <c:pt idx="28">
                  <c:v>20874.51417939866</c:v>
                </c:pt>
                <c:pt idx="29">
                  <c:v>21383.64867157911</c:v>
                </c:pt>
                <c:pt idx="30">
                  <c:v>21892.78316375957</c:v>
                </c:pt>
                <c:pt idx="31">
                  <c:v>22401.91765594003</c:v>
                </c:pt>
                <c:pt idx="32">
                  <c:v>22756.51112045734</c:v>
                </c:pt>
                <c:pt idx="33">
                  <c:v>23111.10458497465</c:v>
                </c:pt>
                <c:pt idx="34">
                  <c:v>23465.69804949196</c:v>
                </c:pt>
                <c:pt idx="35">
                  <c:v>23820.29151400927</c:v>
                </c:pt>
                <c:pt idx="36">
                  <c:v>24174.88497852658</c:v>
                </c:pt>
                <c:pt idx="37">
                  <c:v>24529.47844304389</c:v>
                </c:pt>
                <c:pt idx="38">
                  <c:v>24884.0719075612</c:v>
                </c:pt>
                <c:pt idx="39">
                  <c:v>25238.66537207851</c:v>
                </c:pt>
                <c:pt idx="40">
                  <c:v>25593.25883659582</c:v>
                </c:pt>
                <c:pt idx="41">
                  <c:v>25947.85230111313</c:v>
                </c:pt>
                <c:pt idx="42">
                  <c:v>26302.44576563044</c:v>
                </c:pt>
                <c:pt idx="43">
                  <c:v>26657.03923014775</c:v>
                </c:pt>
                <c:pt idx="44">
                  <c:v>27011.63269466506</c:v>
                </c:pt>
                <c:pt idx="45">
                  <c:v>27366.22615918237</c:v>
                </c:pt>
                <c:pt idx="46">
                  <c:v>27720.81962369968</c:v>
                </c:pt>
                <c:pt idx="47">
                  <c:v>28075.41308821699</c:v>
                </c:pt>
                <c:pt idx="48">
                  <c:v>28430.0065527343</c:v>
                </c:pt>
                <c:pt idx="49">
                  <c:v>28784.60001725161</c:v>
                </c:pt>
                <c:pt idx="50">
                  <c:v>29139.19348176892</c:v>
                </c:pt>
                <c:pt idx="51">
                  <c:v>29493.78694628623</c:v>
                </c:pt>
                <c:pt idx="52">
                  <c:v>29848.38041080354</c:v>
                </c:pt>
                <c:pt idx="53">
                  <c:v>30202.97387532085</c:v>
                </c:pt>
                <c:pt idx="54">
                  <c:v>30557.56733983816</c:v>
                </c:pt>
                <c:pt idx="55">
                  <c:v>30912.16080435547</c:v>
                </c:pt>
                <c:pt idx="56">
                  <c:v>31266.75426887278</c:v>
                </c:pt>
                <c:pt idx="57">
                  <c:v>31621.3477333901</c:v>
                </c:pt>
                <c:pt idx="58">
                  <c:v>31975.9411979074</c:v>
                </c:pt>
                <c:pt idx="59">
                  <c:v>32330.53466242471</c:v>
                </c:pt>
                <c:pt idx="60">
                  <c:v>32685.12812694202</c:v>
                </c:pt>
                <c:pt idx="61">
                  <c:v>33039.72159145933</c:v>
                </c:pt>
                <c:pt idx="62">
                  <c:v>33394.31505597664</c:v>
                </c:pt>
                <c:pt idx="63">
                  <c:v>33748.90852049395</c:v>
                </c:pt>
                <c:pt idx="64">
                  <c:v>34103.50198501127</c:v>
                </c:pt>
                <c:pt idx="65">
                  <c:v>34458.09544952857</c:v>
                </c:pt>
                <c:pt idx="66">
                  <c:v>34812.68891404588</c:v>
                </c:pt>
                <c:pt idx="67">
                  <c:v>35167.28237856319</c:v>
                </c:pt>
                <c:pt idx="68">
                  <c:v>35521.8758430805</c:v>
                </c:pt>
                <c:pt idx="69">
                  <c:v>35876.46930759781</c:v>
                </c:pt>
                <c:pt idx="70">
                  <c:v>36231.06277211512</c:v>
                </c:pt>
                <c:pt idx="71">
                  <c:v>36585.65623663243</c:v>
                </c:pt>
                <c:pt idx="72">
                  <c:v>36940.24970114975</c:v>
                </c:pt>
                <c:pt idx="73">
                  <c:v>37294.84316566706</c:v>
                </c:pt>
                <c:pt idx="74">
                  <c:v>37649.43663018437</c:v>
                </c:pt>
                <c:pt idx="75">
                  <c:v>38004.03009470167</c:v>
                </c:pt>
                <c:pt idx="76">
                  <c:v>38358.62355921898</c:v>
                </c:pt>
                <c:pt idx="77">
                  <c:v>38713.2170237363</c:v>
                </c:pt>
                <c:pt idx="78">
                  <c:v>39067.81048825361</c:v>
                </c:pt>
                <c:pt idx="79">
                  <c:v>39422.40395277092</c:v>
                </c:pt>
                <c:pt idx="80">
                  <c:v>47398.97949993001</c:v>
                </c:pt>
                <c:pt idx="81">
                  <c:v>62997.53712973087</c:v>
                </c:pt>
                <c:pt idx="82">
                  <c:v>78596.09475953172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63816"/>
        <c:axId val="2121467176"/>
      </c:scatterChart>
      <c:catAx>
        <c:axId val="2121463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67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467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63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23.3366896460755</c:v>
                </c:pt>
                <c:pt idx="2">
                  <c:v>46.673379292151</c:v>
                </c:pt>
                <c:pt idx="3">
                  <c:v>70.0100689382265</c:v>
                </c:pt>
                <c:pt idx="4">
                  <c:v>93.34675858430199</c:v>
                </c:pt>
                <c:pt idx="5">
                  <c:v>116.6834482303775</c:v>
                </c:pt>
                <c:pt idx="6">
                  <c:v>140.020137876453</c:v>
                </c:pt>
                <c:pt idx="7">
                  <c:v>163.3568275225285</c:v>
                </c:pt>
                <c:pt idx="8">
                  <c:v>186.693517168604</c:v>
                </c:pt>
                <c:pt idx="9">
                  <c:v>210.0302068146795</c:v>
                </c:pt>
                <c:pt idx="10">
                  <c:v>233.366896460755</c:v>
                </c:pt>
                <c:pt idx="11">
                  <c:v>256.7035861068305</c:v>
                </c:pt>
                <c:pt idx="12">
                  <c:v>280.040275752906</c:v>
                </c:pt>
                <c:pt idx="13">
                  <c:v>303.3769653989815</c:v>
                </c:pt>
                <c:pt idx="14">
                  <c:v>326.713655045057</c:v>
                </c:pt>
                <c:pt idx="15">
                  <c:v>350.0503446911325</c:v>
                </c:pt>
                <c:pt idx="16">
                  <c:v>373.387034337208</c:v>
                </c:pt>
                <c:pt idx="17">
                  <c:v>396.7237239832835</c:v>
                </c:pt>
                <c:pt idx="18">
                  <c:v>420.060413629359</c:v>
                </c:pt>
                <c:pt idx="19">
                  <c:v>443.3971032754344</c:v>
                </c:pt>
                <c:pt idx="20">
                  <c:v>466.73379292151</c:v>
                </c:pt>
                <c:pt idx="21">
                  <c:v>490.0704825675855</c:v>
                </c:pt>
                <c:pt idx="22">
                  <c:v>513.407172213661</c:v>
                </c:pt>
                <c:pt idx="23">
                  <c:v>536.7438618597363</c:v>
                </c:pt>
                <c:pt idx="24">
                  <c:v>560.080551505812</c:v>
                </c:pt>
                <c:pt idx="25">
                  <c:v>583.4172411518874</c:v>
                </c:pt>
                <c:pt idx="26">
                  <c:v>606.753930797963</c:v>
                </c:pt>
                <c:pt idx="27">
                  <c:v>630.0906204440384</c:v>
                </c:pt>
                <c:pt idx="28">
                  <c:v>653.4273100901139</c:v>
                </c:pt>
                <c:pt idx="29">
                  <c:v>676.7639997361894</c:v>
                </c:pt>
                <c:pt idx="30">
                  <c:v>700.1006893822649</c:v>
                </c:pt>
                <c:pt idx="31">
                  <c:v>723.4373790283403</c:v>
                </c:pt>
                <c:pt idx="32">
                  <c:v>746.774068674416</c:v>
                </c:pt>
                <c:pt idx="33">
                  <c:v>770.1107583204914</c:v>
                </c:pt>
                <c:pt idx="34">
                  <c:v>793.447447966567</c:v>
                </c:pt>
                <c:pt idx="35">
                  <c:v>816.7841376126424</c:v>
                </c:pt>
                <c:pt idx="36">
                  <c:v>840.120827258718</c:v>
                </c:pt>
                <c:pt idx="37">
                  <c:v>863.4575169047934</c:v>
                </c:pt>
                <c:pt idx="38">
                  <c:v>886.7942065508688</c:v>
                </c:pt>
                <c:pt idx="39">
                  <c:v>910.1308961969444</c:v>
                </c:pt>
                <c:pt idx="40">
                  <c:v>933.4675858430199</c:v>
                </c:pt>
                <c:pt idx="41">
                  <c:v>956.8042754890954</c:v>
                </c:pt>
                <c:pt idx="42">
                  <c:v>980.140965135171</c:v>
                </c:pt>
                <c:pt idx="43">
                  <c:v>1003.477654781246</c:v>
                </c:pt>
                <c:pt idx="44">
                  <c:v>1026.814344427322</c:v>
                </c:pt>
                <c:pt idx="45">
                  <c:v>1043.611830395541</c:v>
                </c:pt>
                <c:pt idx="46">
                  <c:v>1060.409316363761</c:v>
                </c:pt>
                <c:pt idx="47">
                  <c:v>1077.20680233198</c:v>
                </c:pt>
                <c:pt idx="48">
                  <c:v>1094.004288300199</c:v>
                </c:pt>
                <c:pt idx="49">
                  <c:v>1110.801774268419</c:v>
                </c:pt>
                <c:pt idx="50">
                  <c:v>1127.599260236638</c:v>
                </c:pt>
                <c:pt idx="51">
                  <c:v>1144.396746204857</c:v>
                </c:pt>
                <c:pt idx="52">
                  <c:v>1161.194232173077</c:v>
                </c:pt>
                <c:pt idx="53">
                  <c:v>1177.991718141296</c:v>
                </c:pt>
                <c:pt idx="54">
                  <c:v>1194.789204109515</c:v>
                </c:pt>
                <c:pt idx="55">
                  <c:v>1211.586690077735</c:v>
                </c:pt>
                <c:pt idx="56">
                  <c:v>1228.384176045954</c:v>
                </c:pt>
                <c:pt idx="57">
                  <c:v>1245.181662014173</c:v>
                </c:pt>
                <c:pt idx="58">
                  <c:v>1261.979147982393</c:v>
                </c:pt>
                <c:pt idx="59">
                  <c:v>1278.776633950612</c:v>
                </c:pt>
                <c:pt idx="60">
                  <c:v>1295.574119918831</c:v>
                </c:pt>
                <c:pt idx="61">
                  <c:v>1312.37160588705</c:v>
                </c:pt>
                <c:pt idx="62">
                  <c:v>1329.16909185527</c:v>
                </c:pt>
                <c:pt idx="63">
                  <c:v>1345.96657782349</c:v>
                </c:pt>
                <c:pt idx="64">
                  <c:v>1362.764063791709</c:v>
                </c:pt>
                <c:pt idx="65">
                  <c:v>1379.561549759928</c:v>
                </c:pt>
                <c:pt idx="66">
                  <c:v>1396.359035728147</c:v>
                </c:pt>
                <c:pt idx="67">
                  <c:v>1413.156521696367</c:v>
                </c:pt>
                <c:pt idx="68">
                  <c:v>1429.954007664586</c:v>
                </c:pt>
                <c:pt idx="69">
                  <c:v>1446.751493632805</c:v>
                </c:pt>
                <c:pt idx="70">
                  <c:v>1463.548979601025</c:v>
                </c:pt>
                <c:pt idx="71">
                  <c:v>1480.346465569244</c:v>
                </c:pt>
                <c:pt idx="72">
                  <c:v>1497.143951537463</c:v>
                </c:pt>
                <c:pt idx="73">
                  <c:v>1513.941437505683</c:v>
                </c:pt>
                <c:pt idx="74">
                  <c:v>1530.738923473902</c:v>
                </c:pt>
                <c:pt idx="75">
                  <c:v>1547.536409442121</c:v>
                </c:pt>
                <c:pt idx="76">
                  <c:v>1564.333895410341</c:v>
                </c:pt>
                <c:pt idx="77">
                  <c:v>1581.13138137856</c:v>
                </c:pt>
                <c:pt idx="78">
                  <c:v>1597.92886734678</c:v>
                </c:pt>
                <c:pt idx="79">
                  <c:v>1614.726353314999</c:v>
                </c:pt>
                <c:pt idx="80">
                  <c:v>1631.523839283218</c:v>
                </c:pt>
                <c:pt idx="81">
                  <c:v>1648.321325251437</c:v>
                </c:pt>
                <c:pt idx="82">
                  <c:v>1665.118811219657</c:v>
                </c:pt>
                <c:pt idx="83">
                  <c:v>1681.916297187876</c:v>
                </c:pt>
                <c:pt idx="84">
                  <c:v>1698.713783156095</c:v>
                </c:pt>
                <c:pt idx="85">
                  <c:v>1715.511269124315</c:v>
                </c:pt>
                <c:pt idx="86">
                  <c:v>1732.308755092534</c:v>
                </c:pt>
                <c:pt idx="87">
                  <c:v>1749.106241060753</c:v>
                </c:pt>
                <c:pt idx="88">
                  <c:v>1765.903727028973</c:v>
                </c:pt>
                <c:pt idx="89">
                  <c:v>1782.701212997192</c:v>
                </c:pt>
                <c:pt idx="90">
                  <c:v>1799.498698965411</c:v>
                </c:pt>
                <c:pt idx="91">
                  <c:v>1816.296184933631</c:v>
                </c:pt>
                <c:pt idx="92">
                  <c:v>1833.09367090185</c:v>
                </c:pt>
                <c:pt idx="93">
                  <c:v>1969.362567249216</c:v>
                </c:pt>
                <c:pt idx="94">
                  <c:v>2225.102873975727</c:v>
                </c:pt>
                <c:pt idx="95">
                  <c:v>2480.843180702239</c:v>
                </c:pt>
                <c:pt idx="96">
                  <c:v>2736.583487428751</c:v>
                </c:pt>
                <c:pt idx="97">
                  <c:v>2992.323794155262</c:v>
                </c:pt>
                <c:pt idx="98">
                  <c:v>3248.064100881774</c:v>
                </c:pt>
                <c:pt idx="99">
                  <c:v>3375.93425424503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58.96907216494845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117.938144329897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224.0824742268041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353.8144329896907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448.1649484536082</c:v>
                </c:pt>
                <c:pt idx="83">
                  <c:v>459.9587628865979</c:v>
                </c:pt>
                <c:pt idx="84">
                  <c:v>471.7525773195876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507.1340206185566</c:v>
                </c:pt>
                <c:pt idx="88">
                  <c:v>518.9278350515463</c:v>
                </c:pt>
                <c:pt idx="89">
                  <c:v>530.7216494845361</c:v>
                </c:pt>
                <c:pt idx="90">
                  <c:v>542.5154639175257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10.43689155468131</c:v>
                </c:pt>
                <c:pt idx="46">
                  <c:v>20.87378310936261</c:v>
                </c:pt>
                <c:pt idx="47">
                  <c:v>31.31067466404392</c:v>
                </c:pt>
                <c:pt idx="48">
                  <c:v>41.74756621872522</c:v>
                </c:pt>
                <c:pt idx="49">
                  <c:v>52.18445777340654</c:v>
                </c:pt>
                <c:pt idx="50">
                  <c:v>62.62134932808783</c:v>
                </c:pt>
                <c:pt idx="51">
                  <c:v>73.05824088276916</c:v>
                </c:pt>
                <c:pt idx="52">
                  <c:v>83.49513243745045</c:v>
                </c:pt>
                <c:pt idx="53">
                  <c:v>93.93202399213176</c:v>
                </c:pt>
                <c:pt idx="54">
                  <c:v>104.3689155468131</c:v>
                </c:pt>
                <c:pt idx="55">
                  <c:v>114.8058071014944</c:v>
                </c:pt>
                <c:pt idx="56">
                  <c:v>125.2426986561757</c:v>
                </c:pt>
                <c:pt idx="57">
                  <c:v>135.679590210857</c:v>
                </c:pt>
                <c:pt idx="58">
                  <c:v>146.1164817655383</c:v>
                </c:pt>
                <c:pt idx="59">
                  <c:v>156.5533733202196</c:v>
                </c:pt>
                <c:pt idx="60">
                  <c:v>166.990264874901</c:v>
                </c:pt>
                <c:pt idx="61">
                  <c:v>177.4271564295822</c:v>
                </c:pt>
                <c:pt idx="62">
                  <c:v>187.8640479842635</c:v>
                </c:pt>
                <c:pt idx="63">
                  <c:v>198.3009395389448</c:v>
                </c:pt>
                <c:pt idx="64">
                  <c:v>208.7378310936261</c:v>
                </c:pt>
                <c:pt idx="65">
                  <c:v>219.1747226483074</c:v>
                </c:pt>
                <c:pt idx="66">
                  <c:v>229.6116142029888</c:v>
                </c:pt>
                <c:pt idx="67">
                  <c:v>240.04850575767</c:v>
                </c:pt>
                <c:pt idx="68">
                  <c:v>250.4853973123513</c:v>
                </c:pt>
                <c:pt idx="69">
                  <c:v>260.9222888670326</c:v>
                </c:pt>
                <c:pt idx="70">
                  <c:v>271.359180421714</c:v>
                </c:pt>
                <c:pt idx="71">
                  <c:v>281.7960719763953</c:v>
                </c:pt>
                <c:pt idx="72">
                  <c:v>292.2329635310766</c:v>
                </c:pt>
                <c:pt idx="73">
                  <c:v>302.6698550857578</c:v>
                </c:pt>
                <c:pt idx="74">
                  <c:v>313.1067466404392</c:v>
                </c:pt>
                <c:pt idx="75">
                  <c:v>323.5436381951205</c:v>
                </c:pt>
                <c:pt idx="76">
                  <c:v>333.9805297498018</c:v>
                </c:pt>
                <c:pt idx="77">
                  <c:v>344.4174213044831</c:v>
                </c:pt>
                <c:pt idx="78">
                  <c:v>354.8543128591644</c:v>
                </c:pt>
                <c:pt idx="79">
                  <c:v>365.2912044138457</c:v>
                </c:pt>
                <c:pt idx="80">
                  <c:v>375.728095968527</c:v>
                </c:pt>
                <c:pt idx="81">
                  <c:v>386.1649875232083</c:v>
                </c:pt>
                <c:pt idx="82">
                  <c:v>396.6018790778896</c:v>
                </c:pt>
                <c:pt idx="83">
                  <c:v>407.038770632571</c:v>
                </c:pt>
                <c:pt idx="84">
                  <c:v>417.4756621872523</c:v>
                </c:pt>
                <c:pt idx="85">
                  <c:v>427.9125537419336</c:v>
                </c:pt>
                <c:pt idx="86">
                  <c:v>438.3494452966149</c:v>
                </c:pt>
                <c:pt idx="87">
                  <c:v>448.7863368512962</c:v>
                </c:pt>
                <c:pt idx="88">
                  <c:v>459.2232284059775</c:v>
                </c:pt>
                <c:pt idx="89">
                  <c:v>469.6601199606587</c:v>
                </c:pt>
                <c:pt idx="90">
                  <c:v>480.0970115153401</c:v>
                </c:pt>
                <c:pt idx="91">
                  <c:v>490.5339030700214</c:v>
                </c:pt>
                <c:pt idx="92">
                  <c:v>500.9707946247027</c:v>
                </c:pt>
                <c:pt idx="93">
                  <c:v>542.2244878343496</c:v>
                </c:pt>
                <c:pt idx="94">
                  <c:v>614.294982698962</c:v>
                </c:pt>
                <c:pt idx="95">
                  <c:v>686.3654775635747</c:v>
                </c:pt>
                <c:pt idx="96">
                  <c:v>758.435972428187</c:v>
                </c:pt>
                <c:pt idx="97">
                  <c:v>830.5064672927997</c:v>
                </c:pt>
                <c:pt idx="98">
                  <c:v>902.5769621574122</c:v>
                </c:pt>
                <c:pt idx="99">
                  <c:v>938.6122095897185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473.1958762886598</c:v>
                </c:pt>
                <c:pt idx="48">
                  <c:v>630.9278350515463</c:v>
                </c:pt>
                <c:pt idx="49">
                  <c:v>788.659793814433</c:v>
                </c:pt>
                <c:pt idx="50">
                  <c:v>946.3917525773196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1419.587628865979</c:v>
                </c:pt>
                <c:pt idx="54">
                  <c:v>1577.319587628866</c:v>
                </c:pt>
                <c:pt idx="55">
                  <c:v>1735.051546391752</c:v>
                </c:pt>
                <c:pt idx="56">
                  <c:v>1892.78350515464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2523.711340206185</c:v>
                </c:pt>
                <c:pt idx="61">
                  <c:v>2681.443298969072</c:v>
                </c:pt>
                <c:pt idx="62">
                  <c:v>2839.175257731959</c:v>
                </c:pt>
                <c:pt idx="63">
                  <c:v>2996.907216494845</c:v>
                </c:pt>
                <c:pt idx="64">
                  <c:v>3154.639175257732</c:v>
                </c:pt>
                <c:pt idx="65">
                  <c:v>3312.371134020618</c:v>
                </c:pt>
                <c:pt idx="66">
                  <c:v>3470.103092783505</c:v>
                </c:pt>
                <c:pt idx="67">
                  <c:v>3627.835051546391</c:v>
                </c:pt>
                <c:pt idx="68">
                  <c:v>3785.567010309278</c:v>
                </c:pt>
                <c:pt idx="69">
                  <c:v>3943.298969072165</c:v>
                </c:pt>
                <c:pt idx="70">
                  <c:v>4101.030927835051</c:v>
                </c:pt>
                <c:pt idx="71">
                  <c:v>4258.762886597937</c:v>
                </c:pt>
                <c:pt idx="72">
                  <c:v>4416.494845360825</c:v>
                </c:pt>
                <c:pt idx="73">
                  <c:v>4574.22680412371</c:v>
                </c:pt>
                <c:pt idx="74">
                  <c:v>4731.958762886598</c:v>
                </c:pt>
                <c:pt idx="75">
                  <c:v>4889.690721649484</c:v>
                </c:pt>
                <c:pt idx="76">
                  <c:v>5047.42268041237</c:v>
                </c:pt>
                <c:pt idx="77">
                  <c:v>5205.154639175258</c:v>
                </c:pt>
                <c:pt idx="78">
                  <c:v>5362.886597938144</c:v>
                </c:pt>
                <c:pt idx="79">
                  <c:v>5520.61855670103</c:v>
                </c:pt>
                <c:pt idx="80">
                  <c:v>5678.350515463917</c:v>
                </c:pt>
                <c:pt idx="81">
                  <c:v>5836.082474226804</c:v>
                </c:pt>
                <c:pt idx="82">
                  <c:v>5993.81443298969</c:v>
                </c:pt>
                <c:pt idx="83">
                  <c:v>6151.546391752577</c:v>
                </c:pt>
                <c:pt idx="84">
                  <c:v>6309.278350515464</c:v>
                </c:pt>
                <c:pt idx="85">
                  <c:v>6467.01030927835</c:v>
                </c:pt>
                <c:pt idx="86">
                  <c:v>6624.742268041237</c:v>
                </c:pt>
                <c:pt idx="87">
                  <c:v>6782.474226804124</c:v>
                </c:pt>
                <c:pt idx="88">
                  <c:v>6940.20618556701</c:v>
                </c:pt>
                <c:pt idx="89">
                  <c:v>7097.938144329897</c:v>
                </c:pt>
                <c:pt idx="90">
                  <c:v>7255.670103092783</c:v>
                </c:pt>
                <c:pt idx="91">
                  <c:v>7413.40206185567</c:v>
                </c:pt>
                <c:pt idx="92">
                  <c:v>7571.134020618556</c:v>
                </c:pt>
                <c:pt idx="93">
                  <c:v>8866.666666666666</c:v>
                </c:pt>
                <c:pt idx="94">
                  <c:v>113</c:v>
                </c:pt>
                <c:pt idx="95">
                  <c:v>13733.33333333333</c:v>
                </c:pt>
                <c:pt idx="96">
                  <c:v>16166.66666666666</c:v>
                </c:pt>
                <c:pt idx="97">
                  <c:v>18600.0</c:v>
                </c:pt>
                <c:pt idx="98">
                  <c:v>21033.33333333333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4.545454545454546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24.54545454545455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36.36363636363637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39.0909090909091</c:v>
                </c:pt>
                <c:pt idx="44">
                  <c:v>40.0</c:v>
                </c:pt>
                <c:pt idx="45">
                  <c:v>45.2674653851838</c:v>
                </c:pt>
                <c:pt idx="46">
                  <c:v>50.53493077036758</c:v>
                </c:pt>
                <c:pt idx="47">
                  <c:v>55.80239615555136</c:v>
                </c:pt>
                <c:pt idx="48">
                  <c:v>61.06986154073515</c:v>
                </c:pt>
                <c:pt idx="49">
                  <c:v>66.33732692591894</c:v>
                </c:pt>
                <c:pt idx="50">
                  <c:v>71.60479231110273</c:v>
                </c:pt>
                <c:pt idx="51">
                  <c:v>76.87225769628651</c:v>
                </c:pt>
                <c:pt idx="52">
                  <c:v>82.1397230814703</c:v>
                </c:pt>
                <c:pt idx="53">
                  <c:v>87.40718846665411</c:v>
                </c:pt>
                <c:pt idx="54">
                  <c:v>92.67465385183788</c:v>
                </c:pt>
                <c:pt idx="55">
                  <c:v>97.94211923702167</c:v>
                </c:pt>
                <c:pt idx="56">
                  <c:v>103.2095846222055</c:v>
                </c:pt>
                <c:pt idx="57">
                  <c:v>108.4770500073893</c:v>
                </c:pt>
                <c:pt idx="58">
                  <c:v>113.744515392573</c:v>
                </c:pt>
                <c:pt idx="59">
                  <c:v>119.0119807777568</c:v>
                </c:pt>
                <c:pt idx="60">
                  <c:v>124.2794461629406</c:v>
                </c:pt>
                <c:pt idx="61">
                  <c:v>129.5469115481244</c:v>
                </c:pt>
                <c:pt idx="62">
                  <c:v>134.8143769333082</c:v>
                </c:pt>
                <c:pt idx="63">
                  <c:v>140.081842318492</c:v>
                </c:pt>
                <c:pt idx="64">
                  <c:v>145.3493077036758</c:v>
                </c:pt>
                <c:pt idx="65">
                  <c:v>150.6167730888596</c:v>
                </c:pt>
                <c:pt idx="66">
                  <c:v>155.8842384740433</c:v>
                </c:pt>
                <c:pt idx="67">
                  <c:v>161.1517038592272</c:v>
                </c:pt>
                <c:pt idx="68">
                  <c:v>166.4191692444109</c:v>
                </c:pt>
                <c:pt idx="69">
                  <c:v>171.6866346295947</c:v>
                </c:pt>
                <c:pt idx="70">
                  <c:v>176.9541000147785</c:v>
                </c:pt>
                <c:pt idx="71">
                  <c:v>182.2215653999623</c:v>
                </c:pt>
                <c:pt idx="72">
                  <c:v>187.4890307851461</c:v>
                </c:pt>
                <c:pt idx="73">
                  <c:v>192.7564961703299</c:v>
                </c:pt>
                <c:pt idx="74">
                  <c:v>198.0239615555137</c:v>
                </c:pt>
                <c:pt idx="75">
                  <c:v>203.2914269406974</c:v>
                </c:pt>
                <c:pt idx="76">
                  <c:v>208.5588923258812</c:v>
                </c:pt>
                <c:pt idx="77">
                  <c:v>213.826357711065</c:v>
                </c:pt>
                <c:pt idx="78">
                  <c:v>219.0938230962488</c:v>
                </c:pt>
                <c:pt idx="79">
                  <c:v>224.3612884814326</c:v>
                </c:pt>
                <c:pt idx="80">
                  <c:v>229.6287538666164</c:v>
                </c:pt>
                <c:pt idx="81">
                  <c:v>234.8962192518002</c:v>
                </c:pt>
                <c:pt idx="82">
                  <c:v>240.163684636984</c:v>
                </c:pt>
                <c:pt idx="83">
                  <c:v>245.4311500221677</c:v>
                </c:pt>
                <c:pt idx="84">
                  <c:v>250.6986154073516</c:v>
                </c:pt>
                <c:pt idx="85">
                  <c:v>255.9660807925353</c:v>
                </c:pt>
                <c:pt idx="86">
                  <c:v>261.2335461777191</c:v>
                </c:pt>
                <c:pt idx="87">
                  <c:v>266.5010115629029</c:v>
                </c:pt>
                <c:pt idx="88">
                  <c:v>271.7684769480867</c:v>
                </c:pt>
                <c:pt idx="89">
                  <c:v>277.0359423332704</c:v>
                </c:pt>
                <c:pt idx="90">
                  <c:v>282.3034077184543</c:v>
                </c:pt>
                <c:pt idx="91">
                  <c:v>287.570873103638</c:v>
                </c:pt>
                <c:pt idx="92">
                  <c:v>292.8383384888218</c:v>
                </c:pt>
                <c:pt idx="93">
                  <c:v>270.8493985829626</c:v>
                </c:pt>
                <c:pt idx="94">
                  <c:v>221.6040533860603</c:v>
                </c:pt>
                <c:pt idx="95">
                  <c:v>172.358708189158</c:v>
                </c:pt>
                <c:pt idx="96">
                  <c:v>123.1133629922557</c:v>
                </c:pt>
                <c:pt idx="97">
                  <c:v>73.86801779535344</c:v>
                </c:pt>
                <c:pt idx="98">
                  <c:v>24.62267259845117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4.112240165926893</c:v>
                </c:pt>
                <c:pt idx="46">
                  <c:v>8.224480331853785</c:v>
                </c:pt>
                <c:pt idx="47">
                  <c:v>12.33672049778068</c:v>
                </c:pt>
                <c:pt idx="48">
                  <c:v>16.44896066370757</c:v>
                </c:pt>
                <c:pt idx="49">
                  <c:v>20.56120082963447</c:v>
                </c:pt>
                <c:pt idx="50">
                  <c:v>24.67344099556136</c:v>
                </c:pt>
                <c:pt idx="51">
                  <c:v>28.78568116148825</c:v>
                </c:pt>
                <c:pt idx="52">
                  <c:v>32.89792132741514</c:v>
                </c:pt>
                <c:pt idx="53">
                  <c:v>37.01016149334203</c:v>
                </c:pt>
                <c:pt idx="54">
                  <c:v>41.12240165926893</c:v>
                </c:pt>
                <c:pt idx="55">
                  <c:v>45.23464182519582</c:v>
                </c:pt>
                <c:pt idx="56">
                  <c:v>49.34688199112271</c:v>
                </c:pt>
                <c:pt idx="57">
                  <c:v>53.45912215704961</c:v>
                </c:pt>
                <c:pt idx="58">
                  <c:v>57.5713623229765</c:v>
                </c:pt>
                <c:pt idx="59">
                  <c:v>61.6836024889034</c:v>
                </c:pt>
                <c:pt idx="60">
                  <c:v>65.79584265483028</c:v>
                </c:pt>
                <c:pt idx="61">
                  <c:v>69.90808282075717</c:v>
                </c:pt>
                <c:pt idx="62">
                  <c:v>74.02032298668406</c:v>
                </c:pt>
                <c:pt idx="63">
                  <c:v>78.13256315261097</c:v>
                </c:pt>
                <c:pt idx="64">
                  <c:v>82.24480331853786</c:v>
                </c:pt>
                <c:pt idx="65">
                  <c:v>86.35704348446475</c:v>
                </c:pt>
                <c:pt idx="66">
                  <c:v>90.46928365039164</c:v>
                </c:pt>
                <c:pt idx="67">
                  <c:v>94.58152381631853</c:v>
                </c:pt>
                <c:pt idx="68">
                  <c:v>98.69376398224542</c:v>
                </c:pt>
                <c:pt idx="69">
                  <c:v>102.8060041481723</c:v>
                </c:pt>
                <c:pt idx="70">
                  <c:v>106.9182443140992</c:v>
                </c:pt>
                <c:pt idx="71">
                  <c:v>111.0304844800261</c:v>
                </c:pt>
                <c:pt idx="72">
                  <c:v>115.142724645953</c:v>
                </c:pt>
                <c:pt idx="73">
                  <c:v>119.25496481188</c:v>
                </c:pt>
                <c:pt idx="74">
                  <c:v>123.3672049778068</c:v>
                </c:pt>
                <c:pt idx="75">
                  <c:v>127.4794451437337</c:v>
                </c:pt>
                <c:pt idx="76">
                  <c:v>131.5916853096606</c:v>
                </c:pt>
                <c:pt idx="77">
                  <c:v>135.7039254755875</c:v>
                </c:pt>
                <c:pt idx="78">
                  <c:v>139.8161656415143</c:v>
                </c:pt>
                <c:pt idx="79">
                  <c:v>143.9284058074412</c:v>
                </c:pt>
                <c:pt idx="80">
                  <c:v>148.0406459733681</c:v>
                </c:pt>
                <c:pt idx="81">
                  <c:v>152.152886139295</c:v>
                </c:pt>
                <c:pt idx="82">
                  <c:v>156.265126305222</c:v>
                </c:pt>
                <c:pt idx="83">
                  <c:v>160.3773664711488</c:v>
                </c:pt>
                <c:pt idx="84">
                  <c:v>164.4896066370757</c:v>
                </c:pt>
                <c:pt idx="85">
                  <c:v>168.6018468030026</c:v>
                </c:pt>
                <c:pt idx="86">
                  <c:v>172.7140869689295</c:v>
                </c:pt>
                <c:pt idx="87">
                  <c:v>176.8263271348564</c:v>
                </c:pt>
                <c:pt idx="88">
                  <c:v>180.9385673007833</c:v>
                </c:pt>
                <c:pt idx="89">
                  <c:v>185.0508074667102</c:v>
                </c:pt>
                <c:pt idx="90">
                  <c:v>189.1630476326371</c:v>
                </c:pt>
                <c:pt idx="91">
                  <c:v>193.275287798564</c:v>
                </c:pt>
                <c:pt idx="92">
                  <c:v>197.3875279644909</c:v>
                </c:pt>
                <c:pt idx="93">
                  <c:v>5182.8233440435</c:v>
                </c:pt>
                <c:pt idx="94">
                  <c:v>15149.5827360356</c:v>
                </c:pt>
                <c:pt idx="95">
                  <c:v>25116.34212802768</c:v>
                </c:pt>
                <c:pt idx="96">
                  <c:v>35083.10152001977</c:v>
                </c:pt>
                <c:pt idx="97">
                  <c:v>45049.86091201186</c:v>
                </c:pt>
                <c:pt idx="98">
                  <c:v>55016.62030400396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28800.0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4595.454545454545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7812.272727272727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15624.54545454545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19760.45454545454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7620.0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25.34325707983417</c:v>
                </c:pt>
                <c:pt idx="2">
                  <c:v>50.68651415966833</c:v>
                </c:pt>
                <c:pt idx="3">
                  <c:v>76.02977123950251</c:v>
                </c:pt>
                <c:pt idx="4">
                  <c:v>101.3730283193367</c:v>
                </c:pt>
                <c:pt idx="5">
                  <c:v>126.7162853991708</c:v>
                </c:pt>
                <c:pt idx="6">
                  <c:v>152.059542479005</c:v>
                </c:pt>
                <c:pt idx="7">
                  <c:v>177.4027995588392</c:v>
                </c:pt>
                <c:pt idx="8">
                  <c:v>202.7460566386733</c:v>
                </c:pt>
                <c:pt idx="9">
                  <c:v>228.0893137185075</c:v>
                </c:pt>
                <c:pt idx="10">
                  <c:v>253.4325707983417</c:v>
                </c:pt>
                <c:pt idx="11">
                  <c:v>278.7758278781758</c:v>
                </c:pt>
                <c:pt idx="12">
                  <c:v>304.11908495801</c:v>
                </c:pt>
                <c:pt idx="13">
                  <c:v>329.4623420378442</c:v>
                </c:pt>
                <c:pt idx="14">
                  <c:v>354.8055991176784</c:v>
                </c:pt>
                <c:pt idx="15">
                  <c:v>380.1488561975125</c:v>
                </c:pt>
                <c:pt idx="16">
                  <c:v>405.4921132773467</c:v>
                </c:pt>
                <c:pt idx="17">
                  <c:v>430.8353703571809</c:v>
                </c:pt>
                <c:pt idx="18">
                  <c:v>456.178627437015</c:v>
                </c:pt>
                <c:pt idx="19">
                  <c:v>481.5218845168492</c:v>
                </c:pt>
                <c:pt idx="20">
                  <c:v>506.8651415966833</c:v>
                </c:pt>
                <c:pt idx="21">
                  <c:v>532.2083986765175</c:v>
                </c:pt>
                <c:pt idx="22">
                  <c:v>557.5516557563517</c:v>
                </c:pt>
                <c:pt idx="23">
                  <c:v>582.8949128361858</c:v>
                </c:pt>
                <c:pt idx="24">
                  <c:v>608.23816991602</c:v>
                </c:pt>
                <c:pt idx="25">
                  <c:v>633.5814269958541</c:v>
                </c:pt>
                <c:pt idx="26">
                  <c:v>658.9246840756883</c:v>
                </c:pt>
                <c:pt idx="27">
                  <c:v>684.2679411555225</c:v>
                </c:pt>
                <c:pt idx="28">
                  <c:v>709.6111982353567</c:v>
                </c:pt>
                <c:pt idx="29">
                  <c:v>734.9544553151909</c:v>
                </c:pt>
                <c:pt idx="30">
                  <c:v>760.2977123950251</c:v>
                </c:pt>
                <c:pt idx="31">
                  <c:v>785.6409694748592</c:v>
                </c:pt>
                <c:pt idx="32">
                  <c:v>810.9842265546933</c:v>
                </c:pt>
                <c:pt idx="33">
                  <c:v>836.3274836345277</c:v>
                </c:pt>
                <c:pt idx="34">
                  <c:v>861.6707407143617</c:v>
                </c:pt>
                <c:pt idx="35">
                  <c:v>887.013997794196</c:v>
                </c:pt>
                <c:pt idx="36">
                  <c:v>912.35725487403</c:v>
                </c:pt>
                <c:pt idx="37">
                  <c:v>937.7005119538642</c:v>
                </c:pt>
                <c:pt idx="38">
                  <c:v>963.0437690336983</c:v>
                </c:pt>
                <c:pt idx="39">
                  <c:v>988.3870261135326</c:v>
                </c:pt>
                <c:pt idx="40">
                  <c:v>1013.730283193367</c:v>
                </c:pt>
                <c:pt idx="41">
                  <c:v>1039.073540273201</c:v>
                </c:pt>
                <c:pt idx="42">
                  <c:v>1064.416797353035</c:v>
                </c:pt>
                <c:pt idx="43">
                  <c:v>1089.76005443287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1022.178035553311</c:v>
                </c:pt>
                <c:pt idx="94">
                  <c:v>836.3274836345275</c:v>
                </c:pt>
                <c:pt idx="95">
                  <c:v>650.4769317157436</c:v>
                </c:pt>
                <c:pt idx="96">
                  <c:v>464.6263797969597</c:v>
                </c:pt>
                <c:pt idx="97">
                  <c:v>278.7758278781758</c:v>
                </c:pt>
                <c:pt idx="98">
                  <c:v>92.92527595939191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148.4536082474227</c:v>
                </c:pt>
                <c:pt idx="46">
                  <c:v>296.9072164948454</c:v>
                </c:pt>
                <c:pt idx="47">
                  <c:v>445.3608247422681</c:v>
                </c:pt>
                <c:pt idx="48">
                  <c:v>593.8144329896907</c:v>
                </c:pt>
                <c:pt idx="49">
                  <c:v>742.2680412371133</c:v>
                </c:pt>
                <c:pt idx="50">
                  <c:v>890.7216494845361</c:v>
                </c:pt>
                <c:pt idx="51">
                  <c:v>1039.175257731959</c:v>
                </c:pt>
                <c:pt idx="52">
                  <c:v>1187.628865979382</c:v>
                </c:pt>
                <c:pt idx="53">
                  <c:v>1336.082474226804</c:v>
                </c:pt>
                <c:pt idx="54">
                  <c:v>1484.536082474227</c:v>
                </c:pt>
                <c:pt idx="55">
                  <c:v>1632.98969072165</c:v>
                </c:pt>
                <c:pt idx="56">
                  <c:v>1781.443298969072</c:v>
                </c:pt>
                <c:pt idx="57">
                  <c:v>1929.896907216495</c:v>
                </c:pt>
                <c:pt idx="58">
                  <c:v>2078.350515463917</c:v>
                </c:pt>
                <c:pt idx="59">
                  <c:v>2226.80412371134</c:v>
                </c:pt>
                <c:pt idx="60">
                  <c:v>2375.257731958763</c:v>
                </c:pt>
                <c:pt idx="61">
                  <c:v>2523.711340206185</c:v>
                </c:pt>
                <c:pt idx="62">
                  <c:v>2672.164948453608</c:v>
                </c:pt>
                <c:pt idx="63">
                  <c:v>2820.618556701031</c:v>
                </c:pt>
                <c:pt idx="64">
                  <c:v>2969.072164948453</c:v>
                </c:pt>
                <c:pt idx="65">
                  <c:v>3117.525773195876</c:v>
                </c:pt>
                <c:pt idx="66">
                  <c:v>3265.9793814433</c:v>
                </c:pt>
                <c:pt idx="67">
                  <c:v>3414.432989690722</c:v>
                </c:pt>
                <c:pt idx="68">
                  <c:v>3562.886597938144</c:v>
                </c:pt>
                <c:pt idx="69">
                  <c:v>3711.340206185567</c:v>
                </c:pt>
                <c:pt idx="70">
                  <c:v>3859.79381443299</c:v>
                </c:pt>
                <c:pt idx="71">
                  <c:v>4008.247422680412</c:v>
                </c:pt>
                <c:pt idx="72">
                  <c:v>4156.701030927835</c:v>
                </c:pt>
                <c:pt idx="73">
                  <c:v>4305.154639175258</c:v>
                </c:pt>
                <c:pt idx="74">
                  <c:v>4453.60824742268</c:v>
                </c:pt>
                <c:pt idx="75">
                  <c:v>4602.061855670103</c:v>
                </c:pt>
                <c:pt idx="76">
                  <c:v>4750.515463917526</c:v>
                </c:pt>
                <c:pt idx="77">
                  <c:v>4898.969072164948</c:v>
                </c:pt>
                <c:pt idx="78">
                  <c:v>5047.42268041237</c:v>
                </c:pt>
                <c:pt idx="79">
                  <c:v>5195.876288659794</c:v>
                </c:pt>
                <c:pt idx="80">
                  <c:v>5344.329896907216</c:v>
                </c:pt>
                <c:pt idx="81">
                  <c:v>5492.783505154639</c:v>
                </c:pt>
                <c:pt idx="82">
                  <c:v>5641.237113402062</c:v>
                </c:pt>
                <c:pt idx="83">
                  <c:v>5789.690721649484</c:v>
                </c:pt>
                <c:pt idx="84">
                  <c:v>5938.144329896907</c:v>
                </c:pt>
                <c:pt idx="85">
                  <c:v>6086.59793814433</c:v>
                </c:pt>
                <c:pt idx="86">
                  <c:v>6235.051546391752</c:v>
                </c:pt>
                <c:pt idx="87">
                  <c:v>6383.505154639175</c:v>
                </c:pt>
                <c:pt idx="88">
                  <c:v>6531.958762886598</c:v>
                </c:pt>
                <c:pt idx="89">
                  <c:v>6680.412371134021</c:v>
                </c:pt>
                <c:pt idx="90">
                  <c:v>6828.865979381443</c:v>
                </c:pt>
                <c:pt idx="91">
                  <c:v>6977.319587628866</c:v>
                </c:pt>
                <c:pt idx="92">
                  <c:v>7125.773195876289</c:v>
                </c:pt>
                <c:pt idx="93">
                  <c:v>6600.0</c:v>
                </c:pt>
                <c:pt idx="94">
                  <c:v>5400.0</c:v>
                </c:pt>
                <c:pt idx="95">
                  <c:v>4200.0</c:v>
                </c:pt>
                <c:pt idx="96">
                  <c:v>3000.0</c:v>
                </c:pt>
                <c:pt idx="97">
                  <c:v>1800.0</c:v>
                </c:pt>
                <c:pt idx="98">
                  <c:v>600.0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69640"/>
        <c:axId val="2121347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9640"/>
        <c:axId val="2121347864"/>
      </c:lineChart>
      <c:catAx>
        <c:axId val="2121369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47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34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69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23.3366896460755</c:v>
                </c:pt>
                <c:pt idx="1">
                  <c:v>16.79748596821933</c:v>
                </c:pt>
                <c:pt idx="2">
                  <c:v>16.79748596821933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11.7938144329897</c:v>
                </c:pt>
                <c:pt idx="2">
                  <c:v>11.7938144329897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0.909090909090909</c:v>
                </c:pt>
                <c:pt idx="1">
                  <c:v>5.267465385183788</c:v>
                </c:pt>
                <c:pt idx="2">
                  <c:v>5.267465385183788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25.34325707983417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148.4536082474227</c:v>
                </c:pt>
                <c:pt idx="2">
                  <c:v>148.4536082474227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25512"/>
        <c:axId val="-19805361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10.43689155468131</c:v>
                </c:pt>
                <c:pt idx="2">
                  <c:v>10.43689155468131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157.7319587628866</c:v>
                </c:pt>
                <c:pt idx="2">
                  <c:v>157.7319587628866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4.112240165926893</c:v>
                </c:pt>
                <c:pt idx="2">
                  <c:v>4.112240165926893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459.5454545454546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41304"/>
        <c:axId val="-1979735912"/>
      </c:scatterChart>
      <c:valAx>
        <c:axId val="-19800255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536120"/>
        <c:crosses val="autoZero"/>
        <c:crossBetween val="midCat"/>
      </c:valAx>
      <c:valAx>
        <c:axId val="-1980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025512"/>
        <c:crosses val="autoZero"/>
        <c:crossBetween val="midCat"/>
      </c:valAx>
      <c:valAx>
        <c:axId val="21214413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79735912"/>
        <c:crosses val="autoZero"/>
        <c:crossBetween val="midCat"/>
      </c:valAx>
      <c:valAx>
        <c:axId val="-19797359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413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23.3366896460755</c:v>
                </c:pt>
                <c:pt idx="2">
                  <c:v>46.673379292151</c:v>
                </c:pt>
                <c:pt idx="3">
                  <c:v>70.0100689382265</c:v>
                </c:pt>
                <c:pt idx="4">
                  <c:v>93.34675858430199</c:v>
                </c:pt>
                <c:pt idx="5">
                  <c:v>116.6834482303775</c:v>
                </c:pt>
                <c:pt idx="6">
                  <c:v>140.020137876453</c:v>
                </c:pt>
                <c:pt idx="7">
                  <c:v>163.3568275225285</c:v>
                </c:pt>
                <c:pt idx="8">
                  <c:v>186.693517168604</c:v>
                </c:pt>
                <c:pt idx="9">
                  <c:v>210.0302068146795</c:v>
                </c:pt>
                <c:pt idx="10">
                  <c:v>233.366896460755</c:v>
                </c:pt>
                <c:pt idx="11">
                  <c:v>256.7035861068305</c:v>
                </c:pt>
                <c:pt idx="12">
                  <c:v>280.040275752906</c:v>
                </c:pt>
                <c:pt idx="13">
                  <c:v>303.3769653989815</c:v>
                </c:pt>
                <c:pt idx="14">
                  <c:v>326.713655045057</c:v>
                </c:pt>
                <c:pt idx="15">
                  <c:v>350.0503446911325</c:v>
                </c:pt>
                <c:pt idx="16">
                  <c:v>373.387034337208</c:v>
                </c:pt>
                <c:pt idx="17">
                  <c:v>396.7237239832835</c:v>
                </c:pt>
                <c:pt idx="18">
                  <c:v>420.060413629359</c:v>
                </c:pt>
                <c:pt idx="19">
                  <c:v>443.3971032754345</c:v>
                </c:pt>
                <c:pt idx="20">
                  <c:v>466.73379292151</c:v>
                </c:pt>
                <c:pt idx="21">
                  <c:v>490.0704825675855</c:v>
                </c:pt>
                <c:pt idx="22">
                  <c:v>513.407172213661</c:v>
                </c:pt>
                <c:pt idx="23">
                  <c:v>536.7438618597365</c:v>
                </c:pt>
                <c:pt idx="24">
                  <c:v>560.080551505812</c:v>
                </c:pt>
                <c:pt idx="25">
                  <c:v>583.4172411518874</c:v>
                </c:pt>
                <c:pt idx="26">
                  <c:v>606.753930797963</c:v>
                </c:pt>
                <c:pt idx="27">
                  <c:v>630.0906204440384</c:v>
                </c:pt>
                <c:pt idx="28">
                  <c:v>653.4273100901139</c:v>
                </c:pt>
                <c:pt idx="29">
                  <c:v>676.7639997361894</c:v>
                </c:pt>
                <c:pt idx="30">
                  <c:v>700.1006893822649</c:v>
                </c:pt>
                <c:pt idx="31">
                  <c:v>723.4373790283405</c:v>
                </c:pt>
                <c:pt idx="32">
                  <c:v>746.774068674416</c:v>
                </c:pt>
                <c:pt idx="33">
                  <c:v>770.1107583204914</c:v>
                </c:pt>
                <c:pt idx="34">
                  <c:v>793.447447966567</c:v>
                </c:pt>
                <c:pt idx="35">
                  <c:v>816.7841376126424</c:v>
                </c:pt>
                <c:pt idx="36">
                  <c:v>840.120827258718</c:v>
                </c:pt>
                <c:pt idx="37">
                  <c:v>863.4575169047935</c:v>
                </c:pt>
                <c:pt idx="38">
                  <c:v>886.794206550869</c:v>
                </c:pt>
                <c:pt idx="39">
                  <c:v>910.1308961969445</c:v>
                </c:pt>
                <c:pt idx="40">
                  <c:v>933.4675858430199</c:v>
                </c:pt>
                <c:pt idx="41">
                  <c:v>956.8042754890954</c:v>
                </c:pt>
                <c:pt idx="42">
                  <c:v>980.140965135171</c:v>
                </c:pt>
                <c:pt idx="43">
                  <c:v>1003.477654781246</c:v>
                </c:pt>
                <c:pt idx="44">
                  <c:v>1026.814344427322</c:v>
                </c:pt>
                <c:pt idx="45">
                  <c:v>1043.611830395541</c:v>
                </c:pt>
                <c:pt idx="46">
                  <c:v>1060.409316363761</c:v>
                </c:pt>
                <c:pt idx="47">
                  <c:v>1077.20680233198</c:v>
                </c:pt>
                <c:pt idx="48">
                  <c:v>1094.004288300199</c:v>
                </c:pt>
                <c:pt idx="49">
                  <c:v>1110.801774268419</c:v>
                </c:pt>
                <c:pt idx="50">
                  <c:v>1127.599260236638</c:v>
                </c:pt>
                <c:pt idx="51">
                  <c:v>1144.396746204857</c:v>
                </c:pt>
                <c:pt idx="52">
                  <c:v>1161.194232173077</c:v>
                </c:pt>
                <c:pt idx="53">
                  <c:v>1177.991718141296</c:v>
                </c:pt>
                <c:pt idx="54">
                  <c:v>1194.789204109515</c:v>
                </c:pt>
                <c:pt idx="55">
                  <c:v>1211.586690077735</c:v>
                </c:pt>
                <c:pt idx="56">
                  <c:v>1228.384176045954</c:v>
                </c:pt>
                <c:pt idx="57">
                  <c:v>1245.181662014173</c:v>
                </c:pt>
                <c:pt idx="58">
                  <c:v>1261.979147982393</c:v>
                </c:pt>
                <c:pt idx="59">
                  <c:v>1278.776633950612</c:v>
                </c:pt>
                <c:pt idx="60">
                  <c:v>1295.574119918831</c:v>
                </c:pt>
                <c:pt idx="61">
                  <c:v>1312.37160588705</c:v>
                </c:pt>
                <c:pt idx="62">
                  <c:v>1329.16909185527</c:v>
                </c:pt>
                <c:pt idx="63">
                  <c:v>1345.96657782349</c:v>
                </c:pt>
                <c:pt idx="64">
                  <c:v>1362.764063791709</c:v>
                </c:pt>
                <c:pt idx="65">
                  <c:v>1379.561549759928</c:v>
                </c:pt>
                <c:pt idx="66">
                  <c:v>1396.359035728147</c:v>
                </c:pt>
                <c:pt idx="67">
                  <c:v>1413.156521696367</c:v>
                </c:pt>
                <c:pt idx="68">
                  <c:v>1429.954007664586</c:v>
                </c:pt>
                <c:pt idx="69">
                  <c:v>1446.751493632805</c:v>
                </c:pt>
                <c:pt idx="70">
                  <c:v>1463.548979601025</c:v>
                </c:pt>
                <c:pt idx="71">
                  <c:v>1480.346465569244</c:v>
                </c:pt>
                <c:pt idx="72">
                  <c:v>1497.143951537463</c:v>
                </c:pt>
                <c:pt idx="73">
                  <c:v>1513.941437505683</c:v>
                </c:pt>
                <c:pt idx="74">
                  <c:v>1530.738923473902</c:v>
                </c:pt>
                <c:pt idx="75">
                  <c:v>1547.536409442121</c:v>
                </c:pt>
                <c:pt idx="76">
                  <c:v>1564.333895410341</c:v>
                </c:pt>
                <c:pt idx="77">
                  <c:v>1581.13138137856</c:v>
                </c:pt>
                <c:pt idx="78">
                  <c:v>1597.92886734678</c:v>
                </c:pt>
                <c:pt idx="79">
                  <c:v>1614.726353314999</c:v>
                </c:pt>
                <c:pt idx="80">
                  <c:v>1631.523839283218</c:v>
                </c:pt>
                <c:pt idx="81">
                  <c:v>1648.321325251437</c:v>
                </c:pt>
                <c:pt idx="82">
                  <c:v>1665.118811219656</c:v>
                </c:pt>
                <c:pt idx="83">
                  <c:v>1681.916297187876</c:v>
                </c:pt>
                <c:pt idx="84">
                  <c:v>1698.713783156095</c:v>
                </c:pt>
                <c:pt idx="85">
                  <c:v>1715.511269124315</c:v>
                </c:pt>
                <c:pt idx="86">
                  <c:v>1732.308755092534</c:v>
                </c:pt>
                <c:pt idx="87">
                  <c:v>1749.106241060753</c:v>
                </c:pt>
                <c:pt idx="88">
                  <c:v>1765.903727028973</c:v>
                </c:pt>
                <c:pt idx="89">
                  <c:v>1782.701212997192</c:v>
                </c:pt>
                <c:pt idx="90">
                  <c:v>1799.498698965411</c:v>
                </c:pt>
                <c:pt idx="91">
                  <c:v>1816.296184933631</c:v>
                </c:pt>
                <c:pt idx="92">
                  <c:v>1833.09367090185</c:v>
                </c:pt>
                <c:pt idx="93">
                  <c:v>1969.362567249216</c:v>
                </c:pt>
                <c:pt idx="94">
                  <c:v>2225.102873975727</c:v>
                </c:pt>
                <c:pt idx="95">
                  <c:v>2480.843180702239</c:v>
                </c:pt>
                <c:pt idx="96">
                  <c:v>2736.583487428751</c:v>
                </c:pt>
                <c:pt idx="97">
                  <c:v>2992.323794155262</c:v>
                </c:pt>
                <c:pt idx="98">
                  <c:v>3248.064100881774</c:v>
                </c:pt>
                <c:pt idx="99">
                  <c:v>3429.11425424503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58.96907216494846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117.9381443298969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224.0824742268042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353.8144329896908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448.1649484536083</c:v>
                </c:pt>
                <c:pt idx="83">
                  <c:v>459.958762886598</c:v>
                </c:pt>
                <c:pt idx="84">
                  <c:v>471.7525773195877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507.1340206185567</c:v>
                </c:pt>
                <c:pt idx="88">
                  <c:v>518.9278350515464</c:v>
                </c:pt>
                <c:pt idx="89">
                  <c:v>530.7216494845361</c:v>
                </c:pt>
                <c:pt idx="90">
                  <c:v>542.5154639175258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3368.93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10.43689155468131</c:v>
                </c:pt>
                <c:pt idx="46">
                  <c:v>20.87378310936261</c:v>
                </c:pt>
                <c:pt idx="47">
                  <c:v>31.31067466404392</c:v>
                </c:pt>
                <c:pt idx="48">
                  <c:v>41.74756621872522</c:v>
                </c:pt>
                <c:pt idx="49">
                  <c:v>52.18445777340654</c:v>
                </c:pt>
                <c:pt idx="50">
                  <c:v>62.62134932808783</c:v>
                </c:pt>
                <c:pt idx="51">
                  <c:v>73.05824088276914</c:v>
                </c:pt>
                <c:pt idx="52">
                  <c:v>83.49513243745045</c:v>
                </c:pt>
                <c:pt idx="53">
                  <c:v>93.93202399213176</c:v>
                </c:pt>
                <c:pt idx="54">
                  <c:v>104.3689155468131</c:v>
                </c:pt>
                <c:pt idx="55">
                  <c:v>114.8058071014944</c:v>
                </c:pt>
                <c:pt idx="56">
                  <c:v>125.2426986561757</c:v>
                </c:pt>
                <c:pt idx="57">
                  <c:v>135.679590210857</c:v>
                </c:pt>
                <c:pt idx="58">
                  <c:v>146.1164817655383</c:v>
                </c:pt>
                <c:pt idx="59">
                  <c:v>156.5533733202196</c:v>
                </c:pt>
                <c:pt idx="60">
                  <c:v>166.990264874901</c:v>
                </c:pt>
                <c:pt idx="61">
                  <c:v>177.4271564295822</c:v>
                </c:pt>
                <c:pt idx="62">
                  <c:v>187.8640479842635</c:v>
                </c:pt>
                <c:pt idx="63">
                  <c:v>198.3009395389448</c:v>
                </c:pt>
                <c:pt idx="64">
                  <c:v>208.7378310936261</c:v>
                </c:pt>
                <c:pt idx="65">
                  <c:v>219.1747226483074</c:v>
                </c:pt>
                <c:pt idx="66">
                  <c:v>229.6116142029887</c:v>
                </c:pt>
                <c:pt idx="67">
                  <c:v>240.0485057576701</c:v>
                </c:pt>
                <c:pt idx="68">
                  <c:v>250.4853973123513</c:v>
                </c:pt>
                <c:pt idx="69">
                  <c:v>260.9222888670326</c:v>
                </c:pt>
                <c:pt idx="70">
                  <c:v>271.359180421714</c:v>
                </c:pt>
                <c:pt idx="71">
                  <c:v>281.7960719763953</c:v>
                </c:pt>
                <c:pt idx="72">
                  <c:v>292.2329635310766</c:v>
                </c:pt>
                <c:pt idx="73">
                  <c:v>302.6698550857578</c:v>
                </c:pt>
                <c:pt idx="74">
                  <c:v>313.1067466404392</c:v>
                </c:pt>
                <c:pt idx="75">
                  <c:v>323.5436381951205</c:v>
                </c:pt>
                <c:pt idx="76">
                  <c:v>333.9805297498018</c:v>
                </c:pt>
                <c:pt idx="77">
                  <c:v>344.4174213044831</c:v>
                </c:pt>
                <c:pt idx="78">
                  <c:v>354.8543128591644</c:v>
                </c:pt>
                <c:pt idx="79">
                  <c:v>365.2912044138457</c:v>
                </c:pt>
                <c:pt idx="80">
                  <c:v>375.728095968527</c:v>
                </c:pt>
                <c:pt idx="81">
                  <c:v>386.1649875232083</c:v>
                </c:pt>
                <c:pt idx="82">
                  <c:v>396.6018790778896</c:v>
                </c:pt>
                <c:pt idx="83">
                  <c:v>407.038770632571</c:v>
                </c:pt>
                <c:pt idx="84">
                  <c:v>417.4756621872523</c:v>
                </c:pt>
                <c:pt idx="85">
                  <c:v>427.9125537419336</c:v>
                </c:pt>
                <c:pt idx="86">
                  <c:v>438.3494452966149</c:v>
                </c:pt>
                <c:pt idx="87">
                  <c:v>448.7863368512962</c:v>
                </c:pt>
                <c:pt idx="88">
                  <c:v>459.2232284059775</c:v>
                </c:pt>
                <c:pt idx="89">
                  <c:v>469.6601199606588</c:v>
                </c:pt>
                <c:pt idx="90">
                  <c:v>480.0970115153401</c:v>
                </c:pt>
                <c:pt idx="91">
                  <c:v>490.5339030700214</c:v>
                </c:pt>
                <c:pt idx="92">
                  <c:v>500.9707946247027</c:v>
                </c:pt>
                <c:pt idx="93">
                  <c:v>542.2244878343496</c:v>
                </c:pt>
                <c:pt idx="94">
                  <c:v>614.294982698962</c:v>
                </c:pt>
                <c:pt idx="95">
                  <c:v>686.3654775635747</c:v>
                </c:pt>
                <c:pt idx="96">
                  <c:v>758.435972428187</c:v>
                </c:pt>
                <c:pt idx="97">
                  <c:v>830.5064672927997</c:v>
                </c:pt>
                <c:pt idx="98">
                  <c:v>902.5769621574122</c:v>
                </c:pt>
                <c:pt idx="99">
                  <c:v>942.8277095897186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473.1958762886597</c:v>
                </c:pt>
                <c:pt idx="48">
                  <c:v>630.9278350515463</c:v>
                </c:pt>
                <c:pt idx="49">
                  <c:v>788.659793814433</c:v>
                </c:pt>
                <c:pt idx="50">
                  <c:v>946.3917525773194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1419.587628865979</c:v>
                </c:pt>
                <c:pt idx="54">
                  <c:v>1577.319587628866</c:v>
                </c:pt>
                <c:pt idx="55">
                  <c:v>1735.051546391752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2365.979381443299</c:v>
                </c:pt>
                <c:pt idx="60">
                  <c:v>2523.711340206185</c:v>
                </c:pt>
                <c:pt idx="61">
                  <c:v>2681.443298969072</c:v>
                </c:pt>
                <c:pt idx="62">
                  <c:v>2839.175257731958</c:v>
                </c:pt>
                <c:pt idx="63">
                  <c:v>2996.907216494845</c:v>
                </c:pt>
                <c:pt idx="64">
                  <c:v>3154.639175257732</c:v>
                </c:pt>
                <c:pt idx="65">
                  <c:v>3312.371134020618</c:v>
                </c:pt>
                <c:pt idx="66">
                  <c:v>3470.103092783505</c:v>
                </c:pt>
                <c:pt idx="67">
                  <c:v>3627.835051546391</c:v>
                </c:pt>
                <c:pt idx="68">
                  <c:v>3785.567010309278</c:v>
                </c:pt>
                <c:pt idx="69">
                  <c:v>3943.298969072165</c:v>
                </c:pt>
                <c:pt idx="70">
                  <c:v>4101.030927835051</c:v>
                </c:pt>
                <c:pt idx="71">
                  <c:v>4258.762886597937</c:v>
                </c:pt>
                <c:pt idx="72">
                  <c:v>4416.494845360825</c:v>
                </c:pt>
                <c:pt idx="73">
                  <c:v>4574.22680412371</c:v>
                </c:pt>
                <c:pt idx="74">
                  <c:v>4731.958762886597</c:v>
                </c:pt>
                <c:pt idx="75">
                  <c:v>4889.690721649484</c:v>
                </c:pt>
                <c:pt idx="76">
                  <c:v>5047.42268041237</c:v>
                </c:pt>
                <c:pt idx="77">
                  <c:v>5205.154639175257</c:v>
                </c:pt>
                <c:pt idx="78">
                  <c:v>5362.886597938144</c:v>
                </c:pt>
                <c:pt idx="79">
                  <c:v>5520.61855670103</c:v>
                </c:pt>
                <c:pt idx="80">
                  <c:v>5678.350515463916</c:v>
                </c:pt>
                <c:pt idx="81">
                  <c:v>5836.082474226804</c:v>
                </c:pt>
                <c:pt idx="82">
                  <c:v>5993.81443298969</c:v>
                </c:pt>
                <c:pt idx="83">
                  <c:v>6151.546391752576</c:v>
                </c:pt>
                <c:pt idx="84">
                  <c:v>6309.278350515464</c:v>
                </c:pt>
                <c:pt idx="85">
                  <c:v>6467.01030927835</c:v>
                </c:pt>
                <c:pt idx="86">
                  <c:v>6624.742268041236</c:v>
                </c:pt>
                <c:pt idx="87">
                  <c:v>6782.474226804124</c:v>
                </c:pt>
                <c:pt idx="88">
                  <c:v>6940.20618556701</c:v>
                </c:pt>
                <c:pt idx="89">
                  <c:v>7097.938144329896</c:v>
                </c:pt>
                <c:pt idx="90">
                  <c:v>7255.670103092783</c:v>
                </c:pt>
                <c:pt idx="91">
                  <c:v>7413.40206185567</c:v>
                </c:pt>
                <c:pt idx="92">
                  <c:v>7571.134020618556</c:v>
                </c:pt>
                <c:pt idx="93">
                  <c:v>8866.666666666666</c:v>
                </c:pt>
                <c:pt idx="94">
                  <c:v>11300.0</c:v>
                </c:pt>
                <c:pt idx="95">
                  <c:v>13733.33333333333</c:v>
                </c:pt>
                <c:pt idx="96">
                  <c:v>16166.66666666666</c:v>
                </c:pt>
                <c:pt idx="97">
                  <c:v>186</c:v>
                </c:pt>
                <c:pt idx="98">
                  <c:v>21033.33333333333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4.545454545454545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24.54545454545454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36.36363636363636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39.09090909090908</c:v>
                </c:pt>
                <c:pt idx="44">
                  <c:v>40.0</c:v>
                </c:pt>
                <c:pt idx="45">
                  <c:v>45.2674653851838</c:v>
                </c:pt>
                <c:pt idx="46">
                  <c:v>50.53493077036758</c:v>
                </c:pt>
                <c:pt idx="47">
                  <c:v>55.80239615555136</c:v>
                </c:pt>
                <c:pt idx="48">
                  <c:v>61.06986154073515</c:v>
                </c:pt>
                <c:pt idx="49">
                  <c:v>66.33732692591894</c:v>
                </c:pt>
                <c:pt idx="50">
                  <c:v>71.60479231110273</c:v>
                </c:pt>
                <c:pt idx="51">
                  <c:v>76.87225769628651</c:v>
                </c:pt>
                <c:pt idx="52">
                  <c:v>82.1397230814703</c:v>
                </c:pt>
                <c:pt idx="53">
                  <c:v>87.40718846665411</c:v>
                </c:pt>
                <c:pt idx="54">
                  <c:v>92.67465385183788</c:v>
                </c:pt>
                <c:pt idx="55">
                  <c:v>97.94211923702167</c:v>
                </c:pt>
                <c:pt idx="56">
                  <c:v>103.2095846222055</c:v>
                </c:pt>
                <c:pt idx="57">
                  <c:v>108.4770500073893</c:v>
                </c:pt>
                <c:pt idx="58">
                  <c:v>113.744515392573</c:v>
                </c:pt>
                <c:pt idx="59">
                  <c:v>119.0119807777568</c:v>
                </c:pt>
                <c:pt idx="60">
                  <c:v>124.2794461629406</c:v>
                </c:pt>
                <c:pt idx="61">
                  <c:v>129.5469115481244</c:v>
                </c:pt>
                <c:pt idx="62">
                  <c:v>134.8143769333082</c:v>
                </c:pt>
                <c:pt idx="63">
                  <c:v>140.081842318492</c:v>
                </c:pt>
                <c:pt idx="64">
                  <c:v>145.3493077036758</c:v>
                </c:pt>
                <c:pt idx="65">
                  <c:v>150.6167730888596</c:v>
                </c:pt>
                <c:pt idx="66">
                  <c:v>155.8842384740433</c:v>
                </c:pt>
                <c:pt idx="67">
                  <c:v>161.1517038592272</c:v>
                </c:pt>
                <c:pt idx="68">
                  <c:v>166.4191692444109</c:v>
                </c:pt>
                <c:pt idx="69">
                  <c:v>171.6866346295947</c:v>
                </c:pt>
                <c:pt idx="70">
                  <c:v>176.9541000147785</c:v>
                </c:pt>
                <c:pt idx="71">
                  <c:v>182.2215653999623</c:v>
                </c:pt>
                <c:pt idx="72">
                  <c:v>187.4890307851461</c:v>
                </c:pt>
                <c:pt idx="73">
                  <c:v>192.7564961703299</c:v>
                </c:pt>
                <c:pt idx="74">
                  <c:v>198.0239615555137</c:v>
                </c:pt>
                <c:pt idx="75">
                  <c:v>203.2914269406974</c:v>
                </c:pt>
                <c:pt idx="76">
                  <c:v>208.5588923258812</c:v>
                </c:pt>
                <c:pt idx="77">
                  <c:v>213.826357711065</c:v>
                </c:pt>
                <c:pt idx="78">
                  <c:v>219.0938230962488</c:v>
                </c:pt>
                <c:pt idx="79">
                  <c:v>224.3612884814326</c:v>
                </c:pt>
                <c:pt idx="80">
                  <c:v>229.6287538666164</c:v>
                </c:pt>
                <c:pt idx="81">
                  <c:v>234.8962192518002</c:v>
                </c:pt>
                <c:pt idx="82">
                  <c:v>240.163684636984</c:v>
                </c:pt>
                <c:pt idx="83">
                  <c:v>245.4311500221677</c:v>
                </c:pt>
                <c:pt idx="84">
                  <c:v>250.6986154073516</c:v>
                </c:pt>
                <c:pt idx="85">
                  <c:v>255.9660807925353</c:v>
                </c:pt>
                <c:pt idx="86">
                  <c:v>261.2335461777191</c:v>
                </c:pt>
                <c:pt idx="87">
                  <c:v>266.5010115629029</c:v>
                </c:pt>
                <c:pt idx="88">
                  <c:v>271.7684769480867</c:v>
                </c:pt>
                <c:pt idx="89">
                  <c:v>277.0359423332704</c:v>
                </c:pt>
                <c:pt idx="90">
                  <c:v>282.3034077184543</c:v>
                </c:pt>
                <c:pt idx="91">
                  <c:v>287.570873103638</c:v>
                </c:pt>
                <c:pt idx="92">
                  <c:v>292.8383384888218</c:v>
                </c:pt>
                <c:pt idx="93">
                  <c:v>270.8493985829626</c:v>
                </c:pt>
                <c:pt idx="94">
                  <c:v>221.6040533860603</c:v>
                </c:pt>
                <c:pt idx="95">
                  <c:v>172.358708189158</c:v>
                </c:pt>
                <c:pt idx="96">
                  <c:v>123.1133629922557</c:v>
                </c:pt>
                <c:pt idx="97">
                  <c:v>73.86801779535344</c:v>
                </c:pt>
                <c:pt idx="98">
                  <c:v>24.62267259845112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4.112240165926893</c:v>
                </c:pt>
                <c:pt idx="46">
                  <c:v>8.224480331853785</c:v>
                </c:pt>
                <c:pt idx="47">
                  <c:v>12.33672049778068</c:v>
                </c:pt>
                <c:pt idx="48">
                  <c:v>16.44896066370757</c:v>
                </c:pt>
                <c:pt idx="49">
                  <c:v>20.56120082963446</c:v>
                </c:pt>
                <c:pt idx="50">
                  <c:v>24.67344099556136</c:v>
                </c:pt>
                <c:pt idx="51">
                  <c:v>28.78568116148825</c:v>
                </c:pt>
                <c:pt idx="52">
                  <c:v>32.89792132741514</c:v>
                </c:pt>
                <c:pt idx="53">
                  <c:v>37.01016149334203</c:v>
                </c:pt>
                <c:pt idx="54">
                  <c:v>41.12240165926892</c:v>
                </c:pt>
                <c:pt idx="55">
                  <c:v>45.23464182519582</c:v>
                </c:pt>
                <c:pt idx="56">
                  <c:v>49.34688199112271</c:v>
                </c:pt>
                <c:pt idx="57">
                  <c:v>53.45912215704961</c:v>
                </c:pt>
                <c:pt idx="58">
                  <c:v>57.5713623229765</c:v>
                </c:pt>
                <c:pt idx="59">
                  <c:v>61.68360248890339</c:v>
                </c:pt>
                <c:pt idx="60">
                  <c:v>65.79584265483028</c:v>
                </c:pt>
                <c:pt idx="61">
                  <c:v>69.90808282075717</c:v>
                </c:pt>
                <c:pt idx="62">
                  <c:v>74.02032298668406</c:v>
                </c:pt>
                <c:pt idx="63">
                  <c:v>78.13256315261096</c:v>
                </c:pt>
                <c:pt idx="64">
                  <c:v>82.24480331853784</c:v>
                </c:pt>
                <c:pt idx="65">
                  <c:v>86.35704348446474</c:v>
                </c:pt>
                <c:pt idx="66">
                  <c:v>90.46928365039163</c:v>
                </c:pt>
                <c:pt idx="67">
                  <c:v>94.58152381631852</c:v>
                </c:pt>
                <c:pt idx="68">
                  <c:v>98.69376398224542</c:v>
                </c:pt>
                <c:pt idx="69">
                  <c:v>102.8060041481723</c:v>
                </c:pt>
                <c:pt idx="70">
                  <c:v>106.9182443140992</c:v>
                </c:pt>
                <c:pt idx="71">
                  <c:v>111.0304844800261</c:v>
                </c:pt>
                <c:pt idx="72">
                  <c:v>115.142724645953</c:v>
                </c:pt>
                <c:pt idx="73">
                  <c:v>119.2549648118799</c:v>
                </c:pt>
                <c:pt idx="74">
                  <c:v>123.3672049778068</c:v>
                </c:pt>
                <c:pt idx="75">
                  <c:v>127.4794451437337</c:v>
                </c:pt>
                <c:pt idx="76">
                  <c:v>131.5916853096606</c:v>
                </c:pt>
                <c:pt idx="77">
                  <c:v>135.7039254755875</c:v>
                </c:pt>
                <c:pt idx="78">
                  <c:v>139.8161656415143</c:v>
                </c:pt>
                <c:pt idx="79">
                  <c:v>143.9284058074412</c:v>
                </c:pt>
                <c:pt idx="80">
                  <c:v>148.0406459733681</c:v>
                </c:pt>
                <c:pt idx="81">
                  <c:v>152.152886139295</c:v>
                </c:pt>
                <c:pt idx="82">
                  <c:v>156.265126305222</c:v>
                </c:pt>
                <c:pt idx="83">
                  <c:v>160.3773664711488</c:v>
                </c:pt>
                <c:pt idx="84">
                  <c:v>164.4896066370757</c:v>
                </c:pt>
                <c:pt idx="85">
                  <c:v>168.6018468030026</c:v>
                </c:pt>
                <c:pt idx="86">
                  <c:v>172.7140869689295</c:v>
                </c:pt>
                <c:pt idx="87">
                  <c:v>176.8263271348564</c:v>
                </c:pt>
                <c:pt idx="88">
                  <c:v>180.9385673007833</c:v>
                </c:pt>
                <c:pt idx="89">
                  <c:v>185.0508074667102</c:v>
                </c:pt>
                <c:pt idx="90">
                  <c:v>189.163047632637</c:v>
                </c:pt>
                <c:pt idx="91">
                  <c:v>193.2752877985639</c:v>
                </c:pt>
                <c:pt idx="92">
                  <c:v>197.3875279644909</c:v>
                </c:pt>
                <c:pt idx="93">
                  <c:v>5182.8233440435</c:v>
                </c:pt>
                <c:pt idx="94">
                  <c:v>15149.5827360356</c:v>
                </c:pt>
                <c:pt idx="95">
                  <c:v>25116.34212802768</c:v>
                </c:pt>
                <c:pt idx="96">
                  <c:v>35083.10152001977</c:v>
                </c:pt>
                <c:pt idx="97">
                  <c:v>45049.86091201186</c:v>
                </c:pt>
                <c:pt idx="98">
                  <c:v>55016.62030400395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30135.85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7614.765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4595.454545454546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7812.272727272728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9190.909090909092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15624.54545454546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19760.45454545455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10721.75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25.34325707983417</c:v>
                </c:pt>
                <c:pt idx="2">
                  <c:v>50.68651415966833</c:v>
                </c:pt>
                <c:pt idx="3">
                  <c:v>76.02977123950251</c:v>
                </c:pt>
                <c:pt idx="4">
                  <c:v>101.3730283193367</c:v>
                </c:pt>
                <c:pt idx="5">
                  <c:v>126.7162853991708</c:v>
                </c:pt>
                <c:pt idx="6">
                  <c:v>152.059542479005</c:v>
                </c:pt>
                <c:pt idx="7">
                  <c:v>177.4027995588392</c:v>
                </c:pt>
                <c:pt idx="8">
                  <c:v>202.7460566386733</c:v>
                </c:pt>
                <c:pt idx="9">
                  <c:v>228.0893137185075</c:v>
                </c:pt>
                <c:pt idx="10">
                  <c:v>253.4325707983417</c:v>
                </c:pt>
                <c:pt idx="11">
                  <c:v>278.7758278781758</c:v>
                </c:pt>
                <c:pt idx="12">
                  <c:v>304.11908495801</c:v>
                </c:pt>
                <c:pt idx="13">
                  <c:v>329.4623420378442</c:v>
                </c:pt>
                <c:pt idx="14">
                  <c:v>354.8055991176784</c:v>
                </c:pt>
                <c:pt idx="15">
                  <c:v>380.1488561975125</c:v>
                </c:pt>
                <c:pt idx="16">
                  <c:v>405.4921132773467</c:v>
                </c:pt>
                <c:pt idx="17">
                  <c:v>430.8353703571809</c:v>
                </c:pt>
                <c:pt idx="18">
                  <c:v>456.178627437015</c:v>
                </c:pt>
                <c:pt idx="19">
                  <c:v>481.5218845168492</c:v>
                </c:pt>
                <c:pt idx="20">
                  <c:v>506.8651415966833</c:v>
                </c:pt>
                <c:pt idx="21">
                  <c:v>532.2083986765175</c:v>
                </c:pt>
                <c:pt idx="22">
                  <c:v>557.5516557563517</c:v>
                </c:pt>
                <c:pt idx="23">
                  <c:v>582.8949128361858</c:v>
                </c:pt>
                <c:pt idx="24">
                  <c:v>608.23816991602</c:v>
                </c:pt>
                <c:pt idx="25">
                  <c:v>633.5814269958541</c:v>
                </c:pt>
                <c:pt idx="26">
                  <c:v>658.9246840756883</c:v>
                </c:pt>
                <c:pt idx="27">
                  <c:v>684.2679411555225</c:v>
                </c:pt>
                <c:pt idx="28">
                  <c:v>709.6111982353567</c:v>
                </c:pt>
                <c:pt idx="29">
                  <c:v>734.9544553151909</c:v>
                </c:pt>
                <c:pt idx="30">
                  <c:v>760.297712395025</c:v>
                </c:pt>
                <c:pt idx="31">
                  <c:v>785.6409694748592</c:v>
                </c:pt>
                <c:pt idx="32">
                  <c:v>810.9842265546933</c:v>
                </c:pt>
                <c:pt idx="33">
                  <c:v>836.3274836345275</c:v>
                </c:pt>
                <c:pt idx="34">
                  <c:v>861.6707407143617</c:v>
                </c:pt>
                <c:pt idx="35">
                  <c:v>887.0139977941958</c:v>
                </c:pt>
                <c:pt idx="36">
                  <c:v>912.35725487403</c:v>
                </c:pt>
                <c:pt idx="37">
                  <c:v>937.7005119538641</c:v>
                </c:pt>
                <c:pt idx="38">
                  <c:v>963.0437690336983</c:v>
                </c:pt>
                <c:pt idx="39">
                  <c:v>988.3870261135326</c:v>
                </c:pt>
                <c:pt idx="40">
                  <c:v>1013.730283193367</c:v>
                </c:pt>
                <c:pt idx="41">
                  <c:v>1039.073540273201</c:v>
                </c:pt>
                <c:pt idx="42">
                  <c:v>1064.416797353035</c:v>
                </c:pt>
                <c:pt idx="43">
                  <c:v>1089.76005443287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1022.178035553311</c:v>
                </c:pt>
                <c:pt idx="94">
                  <c:v>836.3274836345275</c:v>
                </c:pt>
                <c:pt idx="95">
                  <c:v>650.4769317157436</c:v>
                </c:pt>
                <c:pt idx="96">
                  <c:v>464.6263797969597</c:v>
                </c:pt>
                <c:pt idx="97">
                  <c:v>278.7758278781758</c:v>
                </c:pt>
                <c:pt idx="98">
                  <c:v>92.92527595939191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148.4536082474227</c:v>
                </c:pt>
                <c:pt idx="46">
                  <c:v>296.9072164948454</c:v>
                </c:pt>
                <c:pt idx="47">
                  <c:v>445.3608247422681</c:v>
                </c:pt>
                <c:pt idx="48">
                  <c:v>593.8144329896907</c:v>
                </c:pt>
                <c:pt idx="49">
                  <c:v>742.2680412371134</c:v>
                </c:pt>
                <c:pt idx="50">
                  <c:v>890.7216494845361</c:v>
                </c:pt>
                <c:pt idx="51">
                  <c:v>1039.175257731959</c:v>
                </c:pt>
                <c:pt idx="52">
                  <c:v>1187.628865979382</c:v>
                </c:pt>
                <c:pt idx="53">
                  <c:v>1336.082474226804</c:v>
                </c:pt>
                <c:pt idx="54">
                  <c:v>1484.536082474227</c:v>
                </c:pt>
                <c:pt idx="55">
                  <c:v>1632.98969072165</c:v>
                </c:pt>
                <c:pt idx="56">
                  <c:v>1781.443298969072</c:v>
                </c:pt>
                <c:pt idx="57">
                  <c:v>1929.896907216495</c:v>
                </c:pt>
                <c:pt idx="58">
                  <c:v>2078.350515463918</c:v>
                </c:pt>
                <c:pt idx="59">
                  <c:v>2226.80412371134</c:v>
                </c:pt>
                <c:pt idx="60">
                  <c:v>2375.257731958763</c:v>
                </c:pt>
                <c:pt idx="61">
                  <c:v>2523.711340206186</c:v>
                </c:pt>
                <c:pt idx="62">
                  <c:v>2672.164948453608</c:v>
                </c:pt>
                <c:pt idx="63">
                  <c:v>2820.618556701031</c:v>
                </c:pt>
                <c:pt idx="64">
                  <c:v>2969.072164948454</c:v>
                </c:pt>
                <c:pt idx="65">
                  <c:v>3117.525773195876</c:v>
                </c:pt>
                <c:pt idx="66">
                  <c:v>3265.9793814433</c:v>
                </c:pt>
                <c:pt idx="67">
                  <c:v>3414.432989690722</c:v>
                </c:pt>
                <c:pt idx="68">
                  <c:v>3562.886597938144</c:v>
                </c:pt>
                <c:pt idx="69">
                  <c:v>3711.340206185567</c:v>
                </c:pt>
                <c:pt idx="70">
                  <c:v>3859.79381443299</c:v>
                </c:pt>
                <c:pt idx="71">
                  <c:v>4008.247422680413</c:v>
                </c:pt>
                <c:pt idx="72">
                  <c:v>4156.701030927836</c:v>
                </c:pt>
                <c:pt idx="73">
                  <c:v>4305.154639175258</c:v>
                </c:pt>
                <c:pt idx="74">
                  <c:v>4453.60824742268</c:v>
                </c:pt>
                <c:pt idx="75">
                  <c:v>4602.061855670104</c:v>
                </c:pt>
                <c:pt idx="76">
                  <c:v>4750.515463917526</c:v>
                </c:pt>
                <c:pt idx="77">
                  <c:v>4898.969072164948</c:v>
                </c:pt>
                <c:pt idx="78">
                  <c:v>5047.422680412371</c:v>
                </c:pt>
                <c:pt idx="79">
                  <c:v>5195.876288659794</c:v>
                </c:pt>
                <c:pt idx="80">
                  <c:v>5344.329896907216</c:v>
                </c:pt>
                <c:pt idx="81">
                  <c:v>5492.78350515464</c:v>
                </c:pt>
                <c:pt idx="82">
                  <c:v>5641.237113402062</c:v>
                </c:pt>
                <c:pt idx="83">
                  <c:v>5789.690721649484</c:v>
                </c:pt>
                <c:pt idx="84">
                  <c:v>5938.144329896907</c:v>
                </c:pt>
                <c:pt idx="85">
                  <c:v>6086.59793814433</c:v>
                </c:pt>
                <c:pt idx="86">
                  <c:v>6235.051546391752</c:v>
                </c:pt>
                <c:pt idx="87">
                  <c:v>6383.505154639176</c:v>
                </c:pt>
                <c:pt idx="88">
                  <c:v>6531.958762886598</c:v>
                </c:pt>
                <c:pt idx="89">
                  <c:v>6680.412371134021</c:v>
                </c:pt>
                <c:pt idx="90">
                  <c:v>6828.865979381444</c:v>
                </c:pt>
                <c:pt idx="91">
                  <c:v>6977.319587628866</c:v>
                </c:pt>
                <c:pt idx="92">
                  <c:v>7125.773195876289</c:v>
                </c:pt>
                <c:pt idx="93">
                  <c:v>6600.0</c:v>
                </c:pt>
                <c:pt idx="94">
                  <c:v>5400.0</c:v>
                </c:pt>
                <c:pt idx="95">
                  <c:v>4200.0</c:v>
                </c:pt>
                <c:pt idx="96">
                  <c:v>3000.0</c:v>
                </c:pt>
                <c:pt idx="97">
                  <c:v>1800.0</c:v>
                </c:pt>
                <c:pt idx="98">
                  <c:v>600.0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835960"/>
        <c:axId val="-1979843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509.1344921804551</c:v>
                </c:pt>
                <c:pt idx="2">
                  <c:v>1018.26898436091</c:v>
                </c:pt>
                <c:pt idx="3">
                  <c:v>1527.403476541366</c:v>
                </c:pt>
                <c:pt idx="4">
                  <c:v>2036.537968721821</c:v>
                </c:pt>
                <c:pt idx="5">
                  <c:v>2545.672460902276</c:v>
                </c:pt>
                <c:pt idx="6">
                  <c:v>3054.806953082731</c:v>
                </c:pt>
                <c:pt idx="7">
                  <c:v>3563.941445263186</c:v>
                </c:pt>
                <c:pt idx="8">
                  <c:v>4073.075937443641</c:v>
                </c:pt>
                <c:pt idx="9">
                  <c:v>4582.210429624096</c:v>
                </c:pt>
                <c:pt idx="10">
                  <c:v>5091.344921804551</c:v>
                </c:pt>
                <c:pt idx="11">
                  <c:v>5600.479413985006</c:v>
                </c:pt>
                <c:pt idx="12">
                  <c:v>6109.613906165462</c:v>
                </c:pt>
                <c:pt idx="13">
                  <c:v>6618.748398345916</c:v>
                </c:pt>
                <c:pt idx="14">
                  <c:v>7127.882890526372</c:v>
                </c:pt>
                <c:pt idx="15">
                  <c:v>7637.017382706827</c:v>
                </c:pt>
                <c:pt idx="16">
                  <c:v>8146.151874887282</c:v>
                </c:pt>
                <c:pt idx="17">
                  <c:v>8655.286367067738</c:v>
                </c:pt>
                <c:pt idx="18">
                  <c:v>9164.420859248192</c:v>
                </c:pt>
                <c:pt idx="19">
                  <c:v>9673.555351428648</c:v>
                </c:pt>
                <c:pt idx="20">
                  <c:v>10182.6898436091</c:v>
                </c:pt>
                <c:pt idx="21">
                  <c:v>10691.82433578956</c:v>
                </c:pt>
                <c:pt idx="22">
                  <c:v>11200.95882797001</c:v>
                </c:pt>
                <c:pt idx="23">
                  <c:v>11710.09332015047</c:v>
                </c:pt>
                <c:pt idx="24">
                  <c:v>12219.22781233092</c:v>
                </c:pt>
                <c:pt idx="25">
                  <c:v>12728.36230451138</c:v>
                </c:pt>
                <c:pt idx="26">
                  <c:v>13237.49679669183</c:v>
                </c:pt>
                <c:pt idx="27">
                  <c:v>13746.63128887229</c:v>
                </c:pt>
                <c:pt idx="28">
                  <c:v>14255.76578105274</c:v>
                </c:pt>
                <c:pt idx="29">
                  <c:v>14764.9002732332</c:v>
                </c:pt>
                <c:pt idx="30">
                  <c:v>15274.03476541365</c:v>
                </c:pt>
                <c:pt idx="31">
                  <c:v>15783.16925759411</c:v>
                </c:pt>
                <c:pt idx="32">
                  <c:v>16292.30374977456</c:v>
                </c:pt>
                <c:pt idx="33">
                  <c:v>16801.43824195502</c:v>
                </c:pt>
                <c:pt idx="34">
                  <c:v>17310.57273413548</c:v>
                </c:pt>
                <c:pt idx="35">
                  <c:v>17819.70722631593</c:v>
                </c:pt>
                <c:pt idx="36">
                  <c:v>18328.84171849638</c:v>
                </c:pt>
                <c:pt idx="37">
                  <c:v>18837.97621067684</c:v>
                </c:pt>
                <c:pt idx="38">
                  <c:v>19347.1107028573</c:v>
                </c:pt>
                <c:pt idx="39">
                  <c:v>19856.24519503775</c:v>
                </c:pt>
                <c:pt idx="40">
                  <c:v>20365.37968721821</c:v>
                </c:pt>
                <c:pt idx="41">
                  <c:v>20874.51417939866</c:v>
                </c:pt>
                <c:pt idx="42">
                  <c:v>21383.64867157911</c:v>
                </c:pt>
                <c:pt idx="43">
                  <c:v>21892.78316375957</c:v>
                </c:pt>
                <c:pt idx="44">
                  <c:v>22401.91765594003</c:v>
                </c:pt>
                <c:pt idx="45">
                  <c:v>22756.51112045733</c:v>
                </c:pt>
                <c:pt idx="46">
                  <c:v>23111.10458497464</c:v>
                </c:pt>
                <c:pt idx="47">
                  <c:v>23465.69804949196</c:v>
                </c:pt>
                <c:pt idx="48">
                  <c:v>23820.29151400927</c:v>
                </c:pt>
                <c:pt idx="49">
                  <c:v>24174.88497852657</c:v>
                </c:pt>
                <c:pt idx="50">
                  <c:v>24529.47844304389</c:v>
                </c:pt>
                <c:pt idx="51">
                  <c:v>24884.0719075612</c:v>
                </c:pt>
                <c:pt idx="52">
                  <c:v>25238.66537207851</c:v>
                </c:pt>
                <c:pt idx="53">
                  <c:v>25593.25883659582</c:v>
                </c:pt>
                <c:pt idx="54">
                  <c:v>25947.85230111313</c:v>
                </c:pt>
                <c:pt idx="55">
                  <c:v>26302.44576563044</c:v>
                </c:pt>
                <c:pt idx="56">
                  <c:v>26657.03923014775</c:v>
                </c:pt>
                <c:pt idx="57">
                  <c:v>27011.63269466506</c:v>
                </c:pt>
                <c:pt idx="58">
                  <c:v>27366.22615918237</c:v>
                </c:pt>
                <c:pt idx="59">
                  <c:v>27720.81962369968</c:v>
                </c:pt>
                <c:pt idx="60">
                  <c:v>28075.41308821699</c:v>
                </c:pt>
                <c:pt idx="61">
                  <c:v>28430.0065527343</c:v>
                </c:pt>
                <c:pt idx="62">
                  <c:v>28784.60001725161</c:v>
                </c:pt>
                <c:pt idx="63">
                  <c:v>29139.19348176892</c:v>
                </c:pt>
                <c:pt idx="64">
                  <c:v>29493.78694628623</c:v>
                </c:pt>
                <c:pt idx="65">
                  <c:v>29848.38041080354</c:v>
                </c:pt>
                <c:pt idx="66">
                  <c:v>30202.97387532085</c:v>
                </c:pt>
                <c:pt idx="67">
                  <c:v>30557.56733983816</c:v>
                </c:pt>
                <c:pt idx="68">
                  <c:v>30912.16080435547</c:v>
                </c:pt>
                <c:pt idx="69">
                  <c:v>31266.75426887278</c:v>
                </c:pt>
                <c:pt idx="70">
                  <c:v>31621.3477333901</c:v>
                </c:pt>
                <c:pt idx="71">
                  <c:v>31975.9411979074</c:v>
                </c:pt>
                <c:pt idx="72">
                  <c:v>32330.53466242472</c:v>
                </c:pt>
                <c:pt idx="73">
                  <c:v>32685.12812694202</c:v>
                </c:pt>
                <c:pt idx="74">
                  <c:v>33039.72159145933</c:v>
                </c:pt>
                <c:pt idx="75">
                  <c:v>33394.31505597664</c:v>
                </c:pt>
                <c:pt idx="76">
                  <c:v>33748.90852049395</c:v>
                </c:pt>
                <c:pt idx="77">
                  <c:v>34103.50198501127</c:v>
                </c:pt>
                <c:pt idx="78">
                  <c:v>34458.09544952858</c:v>
                </c:pt>
                <c:pt idx="79">
                  <c:v>34812.68891404588</c:v>
                </c:pt>
                <c:pt idx="80">
                  <c:v>35167.28237856319</c:v>
                </c:pt>
                <c:pt idx="81">
                  <c:v>35521.87584308051</c:v>
                </c:pt>
                <c:pt idx="82">
                  <c:v>35876.46930759781</c:v>
                </c:pt>
                <c:pt idx="83">
                  <c:v>36231.06277211512</c:v>
                </c:pt>
                <c:pt idx="84">
                  <c:v>36585.65623663243</c:v>
                </c:pt>
                <c:pt idx="85">
                  <c:v>36940.24970114975</c:v>
                </c:pt>
                <c:pt idx="86">
                  <c:v>37294.84316566706</c:v>
                </c:pt>
                <c:pt idx="87">
                  <c:v>37649.43663018437</c:v>
                </c:pt>
                <c:pt idx="88">
                  <c:v>38004.03009470167</c:v>
                </c:pt>
                <c:pt idx="89">
                  <c:v>38358.62355921898</c:v>
                </c:pt>
                <c:pt idx="90">
                  <c:v>38713.2170237363</c:v>
                </c:pt>
                <c:pt idx="91">
                  <c:v>39067.81048825361</c:v>
                </c:pt>
                <c:pt idx="92">
                  <c:v>39422.40395277092</c:v>
                </c:pt>
                <c:pt idx="93">
                  <c:v>47398.97949993001</c:v>
                </c:pt>
                <c:pt idx="94">
                  <c:v>62997.53712973087</c:v>
                </c:pt>
                <c:pt idx="95">
                  <c:v>78596.09475953172</c:v>
                </c:pt>
                <c:pt idx="96">
                  <c:v>94194.65238933258</c:v>
                </c:pt>
                <c:pt idx="97">
                  <c:v>109793.2100191334</c:v>
                </c:pt>
                <c:pt idx="98">
                  <c:v>125391.7676489343</c:v>
                </c:pt>
                <c:pt idx="99">
                  <c:v>138644.8619638348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835960"/>
        <c:axId val="-1979843096"/>
      </c:lineChart>
      <c:catAx>
        <c:axId val="-197983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843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9843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8359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0.100205557285181</c:v>
                </c:pt>
                <c:pt idx="2" formatCode="0.0%">
                  <c:v>0.100205557285181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0.110460909805566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0.187773931847271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0.0577876107098225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0.250424029947319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0.000613816735175244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0.356071004217971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0.730239444582814</c:v>
                </c:pt>
                <c:pt idx="2" formatCode="0.0%">
                  <c:v>-0.0633368605483058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90488"/>
        <c:axId val="1793616856"/>
      </c:barChart>
      <c:catAx>
        <c:axId val="17937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1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61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79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456536"/>
        <c:axId val="1793459816"/>
      </c:barChart>
      <c:catAx>
        <c:axId val="17934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5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5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0.157721917808219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0.375549712448325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0.498593689202165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407032"/>
        <c:axId val="1793410344"/>
      </c:barChart>
      <c:catAx>
        <c:axId val="1793407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10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41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0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33880"/>
        <c:axId val="1793223448"/>
      </c:barChart>
      <c:catAx>
        <c:axId val="1793233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23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22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3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0.0367474688667497</c:v>
                </c:pt>
                <c:pt idx="1">
                  <c:v>0.0367474688667497</c:v>
                </c:pt>
                <c:pt idx="2">
                  <c:v>0.0713333219178082</c:v>
                </c:pt>
                <c:pt idx="3">
                  <c:v>0.0713333219178082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0.20301022913186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0.199522930135377</c:v>
                </c:pt>
                <c:pt idx="1">
                  <c:v>0.101072779244345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0.168032012319862</c:v>
                </c:pt>
                <c:pt idx="1">
                  <c:v>0.0851203542152528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0.0837513995195831</c:v>
                </c:pt>
                <c:pt idx="1">
                  <c:v>0.0424261347269922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0.0565321946757186</c:v>
                </c:pt>
                <c:pt idx="1">
                  <c:v>0.0286376409407197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0.315415984915187</c:v>
                </c:pt>
                <c:pt idx="1">
                  <c:v>0.315415984915187</c:v>
                </c:pt>
                <c:pt idx="2">
                  <c:v>0.315415984915187</c:v>
                </c:pt>
                <c:pt idx="3">
                  <c:v>0.315415984915187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0.250581627523231</c:v>
                </c:pt>
                <c:pt idx="2">
                  <c:v>0.473252683599482</c:v>
                </c:pt>
                <c:pt idx="3">
                  <c:v>0.270242454467622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59992"/>
        <c:axId val="-2019679656"/>
      </c:barChart>
      <c:catAx>
        <c:axId val="-2020059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679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67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5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0.0681397789539228</c:v>
                </c:pt>
                <c:pt idx="1">
                  <c:v>0.0681397789539228</c:v>
                </c:pt>
                <c:pt idx="2">
                  <c:v>0.132271335616438</c:v>
                </c:pt>
                <c:pt idx="3">
                  <c:v>0.132271335616438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0.441843639222265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0.248797510353734</c:v>
                </c:pt>
                <c:pt idx="1">
                  <c:v>0.248797510353734</c:v>
                </c:pt>
                <c:pt idx="2">
                  <c:v>0.198819195403427</c:v>
                </c:pt>
                <c:pt idx="3">
                  <c:v>0.0546815112781869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0.0765676765270525</c:v>
                </c:pt>
                <c:pt idx="1">
                  <c:v>0.0765676765270525</c:v>
                </c:pt>
                <c:pt idx="2">
                  <c:v>0.0611868013444933</c:v>
                </c:pt>
                <c:pt idx="3">
                  <c:v>0.0168282884406916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0.00122763347035049</c:v>
                </c:pt>
                <c:pt idx="3">
                  <c:v>0.00122763347035049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0.356071004217971</c:v>
                </c:pt>
                <c:pt idx="1">
                  <c:v>0.356071004217971</c:v>
                </c:pt>
                <c:pt idx="2">
                  <c:v>0.356071004217971</c:v>
                </c:pt>
                <c:pt idx="3">
                  <c:v>0.356071004217971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-0.253347442193223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79528"/>
        <c:axId val="1793161784"/>
      </c:barChart>
      <c:catAx>
        <c:axId val="-2020479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16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16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7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0.00197433366238894</c:v>
                </c:pt>
                <c:pt idx="2">
                  <c:v>0.00197433366238894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0.998025666337611</c:v>
                </c:pt>
                <c:pt idx="2">
                  <c:v>0.998025666337611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69624"/>
        <c:axId val="-2019766632"/>
      </c:barChart>
      <c:catAx>
        <c:axId val="-201976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6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76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6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9366.8678167067083</v>
      </c>
      <c r="S24" s="41">
        <f>IF($B$81=0,0,(SUM(($B$70*$H$70))+((1-$D$29)*$I$83))*Poor!$B$81/$B$81)</f>
        <v>9366.8678167067083</v>
      </c>
      <c r="T24" s="41">
        <f>IF($B$81=0,0,(SUM(($B$70*$H$70))+((1-$D$29)*$I$83))*Poor!$B$81/$B$81)</f>
        <v>9366.8678167067083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9366.8678167067083</v>
      </c>
      <c r="S25" s="41">
        <f>IF($B$81=0,0,(SUM(($B$70*$H$70),($B$71*$H$71))+((1-$D$29)*$I$83))*Poor!$B$81/$B$81)</f>
        <v>9366.8678167067083</v>
      </c>
      <c r="T25" s="41">
        <f>IF($B$81=0,0,(SUM(($B$70*$H$70),($B$71*$H$71))+((1-$D$29)*$I$83))*Poor!$B$81/$B$81)</f>
        <v>9366.8678167067083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9366.8678167067083</v>
      </c>
      <c r="S26" s="41">
        <f>IF($B$81=0,0,(SUM(($B$70*$H$70),($B$71*$H$71),($B$72*$H$72))+((1-$D$29)*$I$83))*Poor!$B$81/$B$81)</f>
        <v>9366.8678167067083</v>
      </c>
      <c r="T26" s="41">
        <f>IF($B$81=0,0,(SUM(($B$70*$H$70),($B$71*$H$71),($B$72*$H$72))+((1-$D$29)*$I$83))*Poor!$B$81/$B$81)</f>
        <v>9366.8678167067083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9366.8678167067083</v>
      </c>
      <c r="S30" s="233">
        <f t="shared" si="24"/>
        <v>9366.8678167067083</v>
      </c>
      <c r="T30" s="233">
        <f t="shared" si="24"/>
        <v>9366.8678167067083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9366.8678167067083</v>
      </c>
      <c r="P31" s="22"/>
      <c r="Q31" s="237" t="s">
        <v>142</v>
      </c>
      <c r="R31" s="233">
        <f t="shared" si="24"/>
        <v>9366.8678167067083</v>
      </c>
      <c r="S31" s="233">
        <f t="shared" si="24"/>
        <v>9366.8678167067083</v>
      </c>
      <c r="T31" s="233">
        <f>IF(T25&gt;T$23,T25-T$23,0)</f>
        <v>9366.8678167067083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9366.8678167067083</v>
      </c>
      <c r="S32" s="233">
        <f t="shared" si="24"/>
        <v>9366.8678167067083</v>
      </c>
      <c r="T32" s="233">
        <f t="shared" si="24"/>
        <v>9366.8678167067083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9366.8678167067083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3.9430479452054794E-2</v>
      </c>
      <c r="J7" s="24">
        <f t="shared" si="3"/>
        <v>3.9430479452054794E-2</v>
      </c>
      <c r="K7" s="22">
        <f t="shared" si="4"/>
        <v>3.9430479452054794E-2</v>
      </c>
      <c r="L7" s="22">
        <f t="shared" si="5"/>
        <v>3.9430479452054794E-2</v>
      </c>
      <c r="M7" s="223">
        <f t="shared" si="6"/>
        <v>3.9430479452054794E-2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1026.8143444273219</v>
      </c>
      <c r="S7" s="221">
        <f>IF($B$81=0,0,(SUMIF($N$6:$N$28,$U7,L$6:L$28)+SUMIF($N$91:$N$118,$U7,L$91:L$118))*$I$83*Poor!$B$81/$B$81)</f>
        <v>1026.8143444273219</v>
      </c>
      <c r="T7" s="221">
        <f>IF($B$81=0,0,(SUMIF($N$6:$N$28,$U7,M$6:M$28)+SUMIF($N$91:$N$118,$U7,M$91:M$118))*$I$83*Poor!$B$81/$B$81)</f>
        <v>1026.8143444273219</v>
      </c>
      <c r="U7" s="222">
        <v>1</v>
      </c>
      <c r="V7" s="56"/>
      <c r="W7" s="115"/>
      <c r="X7" s="124">
        <v>4</v>
      </c>
      <c r="Y7" s="183">
        <f t="shared" ref="Y7:Y29" si="9">M7*4</f>
        <v>0.15772191780821918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0.15772191780821918</v>
      </c>
      <c r="AH7" s="123">
        <f t="shared" ref="AH7:AH30" si="12">SUM(Z7,AB7,AD7,AF7)</f>
        <v>1</v>
      </c>
      <c r="AI7" s="183">
        <f t="shared" ref="AI7:AI30" si="13">SUM(AA7,AC7,AE7,AG7)/4</f>
        <v>3.9430479452054794E-2</v>
      </c>
      <c r="AJ7" s="120">
        <f t="shared" ref="AJ7:AJ31" si="14">(AA7+AC7)/2</f>
        <v>0</v>
      </c>
      <c r="AK7" s="119">
        <f t="shared" ref="AK7:AK31" si="15">(AE7+AG7)/2</f>
        <v>7.8860958904109588E-2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40</v>
      </c>
      <c r="S12" s="221">
        <f>IF($B$81=0,0,(SUMIF($N$6:$N$28,$U12,L$6:L$28)+SUMIF($N$91:$N$118,$U12,L$91:L$118))*$I$83*Poor!$B$81/$B$81)</f>
        <v>40</v>
      </c>
      <c r="T12" s="221">
        <f>IF($B$81=0,0,(SUMIF($N$6:$N$28,$U12,M$6:M$28)+SUMIF($N$91:$N$118,$U12,M$91:M$118))*$I$83*Poor!$B$81/$B$81)</f>
        <v>40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20220</v>
      </c>
      <c r="S17" s="221">
        <f>IF($B$81=0,0,(SUMIF($N$6:$N$28,$U17,L$6:L$28)+SUMIF($N$91:$N$118,$U17,L$91:L$118))*$I$83*Poor!$B$81/$B$81)</f>
        <v>20220</v>
      </c>
      <c r="T17" s="221">
        <f>IF($B$81=0,0,(SUMIF($N$6:$N$28,$U17,M$6:M$28)+SUMIF($N$91:$N$118,$U17,M$91:M$118))*$I$83*Poor!$B$81/$B$81)</f>
        <v>20220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1115.1033115127034</v>
      </c>
      <c r="S18" s="221">
        <f>IF($B$81=0,0,(SUMIF($N$6:$N$28,$U18,L$6:L$28)+SUMIF($N$91:$N$118,$U18,L$91:L$118))*$I$83*Poor!$B$81/$B$81)</f>
        <v>1115.1033115127034</v>
      </c>
      <c r="T18" s="221">
        <f>IF($B$81=0,0,(SUMIF($N$6:$N$28,$U18,M$6:M$28)+SUMIF($N$91:$N$118,$U18,M$91:M$118))*$I$83*Poor!$B$81/$B$81)</f>
        <v>1115.1033115127034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22401.917655940026</v>
      </c>
      <c r="S23" s="179">
        <f>SUM(S7:S22)</f>
        <v>22401.917655940026</v>
      </c>
      <c r="T23" s="179">
        <f>SUM(T7:T22)</f>
        <v>22401.917655940026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21961.572977279411</v>
      </c>
      <c r="S24" s="41">
        <f>IF($B$81=0,0,(SUM(($B$70*$H$70))+((1-$D$29)*$I$83))*Poor!$B$81/$B$81)</f>
        <v>21961.572977279411</v>
      </c>
      <c r="T24" s="41">
        <f>IF($B$81=0,0,(SUM(($B$70*$H$70))+((1-$D$29)*$I$83))*Poor!$B$81/$B$81)</f>
        <v>21961.572977279411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0.59370453175631854</v>
      </c>
      <c r="J30" s="230">
        <f>IF(I$32&lt;=1,I30,1-SUM(J6:J29))</f>
        <v>0.54669365391781444</v>
      </c>
      <c r="K30" s="22">
        <f t="shared" si="4"/>
        <v>0.79108621419676206</v>
      </c>
      <c r="L30" s="22">
        <f>IF(L124=L119,0,IF(K30="",0,(L119-L124)/(B119-B124)*K30))</f>
        <v>0.79108621419676206</v>
      </c>
      <c r="M30" s="175">
        <f t="shared" si="6"/>
        <v>0.54669365391781444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2.1867746156712577</v>
      </c>
      <c r="Z30" s="122">
        <f>IF($Y30=0,0,AA30/($Y$30))</f>
        <v>0.17173681720877543</v>
      </c>
      <c r="AA30" s="187">
        <f>IF(AA79*4/$I$83+SUM(AA6:AA29)&lt;1,AA79*4/$I$83,1-SUM(AA6:AA29))</f>
        <v>0.37554971244832491</v>
      </c>
      <c r="AB30" s="122">
        <f>IF($Y30=0,0,AC30/($Y$30))</f>
        <v>0.30012951600360499</v>
      </c>
      <c r="AC30" s="187">
        <f>IF(AC79*4/$I$83+SUM(AC6:AC29)&lt;1,AC79*4/$I$83,1-SUM(AC6:AC29))</f>
        <v>0.65631560701038394</v>
      </c>
      <c r="AD30" s="122">
        <f>IF($Y30=0,0,AE30/($Y$30))</f>
        <v>0.30012951600360499</v>
      </c>
      <c r="AE30" s="187">
        <f>IF(AE79*4/$I$83+SUM(AE6:AE29)&lt;1,AE79*4/$I$83,1-SUM(AE6:AE29))</f>
        <v>0.65631560701038394</v>
      </c>
      <c r="AF30" s="122">
        <f>IF($Y30=0,0,AG30/($Y$30))</f>
        <v>0.22800415078401445</v>
      </c>
      <c r="AG30" s="187">
        <f>IF(AG79*4/$I$83+SUM(AG6:AG29)&lt;1,AG79*4/$I$83,1-SUM(AG6:AG29))</f>
        <v>0.49859368920216474</v>
      </c>
      <c r="AH30" s="123">
        <f t="shared" si="12"/>
        <v>0.99999999999999989</v>
      </c>
      <c r="AI30" s="183">
        <f t="shared" si="13"/>
        <v>0.54669365391781444</v>
      </c>
      <c r="AJ30" s="120">
        <f t="shared" si="14"/>
        <v>0.51593265972935443</v>
      </c>
      <c r="AK30" s="119">
        <f t="shared" si="15"/>
        <v>0.57745464810627434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-0.27432678260096055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11243.655321339389</v>
      </c>
      <c r="S31" s="233">
        <f t="shared" si="50"/>
        <v>11243.655321339389</v>
      </c>
      <c r="T31" s="233">
        <f>IF(T25&gt;T$23,T25-T$23,0)</f>
        <v>11243.655321339389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1.0470108778385041</v>
      </c>
      <c r="J32" s="17"/>
      <c r="L32" s="22">
        <f>SUM(L6:L30)</f>
        <v>1.2743267826009606</v>
      </c>
      <c r="M32" s="23"/>
      <c r="N32" s="56"/>
      <c r="O32" s="2"/>
      <c r="P32" s="22"/>
      <c r="Q32" s="233" t="s">
        <v>143</v>
      </c>
      <c r="R32" s="233">
        <f t="shared" si="50"/>
        <v>32051.655321339382</v>
      </c>
      <c r="S32" s="233">
        <f t="shared" si="50"/>
        <v>32051.655321339382</v>
      </c>
      <c r="T32" s="233">
        <f t="shared" si="50"/>
        <v>32051.655321339382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1.0541718102427216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11243.655321339387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40</v>
      </c>
      <c r="J44" s="38">
        <f t="shared" si="53"/>
        <v>40</v>
      </c>
      <c r="K44" s="40">
        <f t="shared" si="54"/>
        <v>1.9743336623889436E-3</v>
      </c>
      <c r="L44" s="22">
        <f t="shared" si="55"/>
        <v>1.9743336623889436E-3</v>
      </c>
      <c r="M44" s="24">
        <f t="shared" si="56"/>
        <v>1.9743336623889436E-3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10</v>
      </c>
      <c r="AB44" s="116">
        <v>0.25</v>
      </c>
      <c r="AC44" s="147">
        <f t="shared" si="65"/>
        <v>10</v>
      </c>
      <c r="AD44" s="116">
        <v>0.25</v>
      </c>
      <c r="AE44" s="147">
        <f t="shared" si="66"/>
        <v>10</v>
      </c>
      <c r="AF44" s="122">
        <f t="shared" si="57"/>
        <v>0.25</v>
      </c>
      <c r="AG44" s="147">
        <f t="shared" si="60"/>
        <v>10</v>
      </c>
      <c r="AH44" s="123">
        <f t="shared" si="61"/>
        <v>1</v>
      </c>
      <c r="AI44" s="112">
        <f t="shared" si="61"/>
        <v>40</v>
      </c>
      <c r="AJ44" s="148">
        <f t="shared" si="62"/>
        <v>20</v>
      </c>
      <c r="AK44" s="147">
        <f t="shared" si="63"/>
        <v>20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20220</v>
      </c>
      <c r="J48" s="38">
        <f t="shared" si="53"/>
        <v>20220</v>
      </c>
      <c r="K48" s="40">
        <f t="shared" si="54"/>
        <v>0.99802566633761103</v>
      </c>
      <c r="L48" s="22">
        <f t="shared" si="55"/>
        <v>0.99802566633761103</v>
      </c>
      <c r="M48" s="24">
        <f t="shared" si="56"/>
        <v>0.99802566633761103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5055</v>
      </c>
      <c r="AB48" s="116">
        <v>0.25</v>
      </c>
      <c r="AC48" s="147">
        <f t="shared" si="65"/>
        <v>5055</v>
      </c>
      <c r="AD48" s="116">
        <v>0.25</v>
      </c>
      <c r="AE48" s="147">
        <f t="shared" si="66"/>
        <v>5055</v>
      </c>
      <c r="AF48" s="122">
        <f t="shared" si="57"/>
        <v>0.25</v>
      </c>
      <c r="AG48" s="147">
        <f t="shared" si="60"/>
        <v>5055</v>
      </c>
      <c r="AH48" s="123">
        <f t="shared" si="61"/>
        <v>1</v>
      </c>
      <c r="AI48" s="112">
        <f t="shared" si="61"/>
        <v>20220</v>
      </c>
      <c r="AJ48" s="148">
        <f t="shared" si="62"/>
        <v>10110</v>
      </c>
      <c r="AK48" s="147">
        <f t="shared" si="63"/>
        <v>10110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20260</v>
      </c>
      <c r="J65" s="39">
        <f>SUM(J37:J64)</f>
        <v>20260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5065</v>
      </c>
      <c r="AB65" s="137"/>
      <c r="AC65" s="153">
        <f>SUM(AC37:AC64)</f>
        <v>5065</v>
      </c>
      <c r="AD65" s="137"/>
      <c r="AE65" s="153">
        <f>SUM(AE37:AE64)</f>
        <v>5065</v>
      </c>
      <c r="AF65" s="137"/>
      <c r="AG65" s="153">
        <f>SUM(AG37:AG64)</f>
        <v>5065</v>
      </c>
      <c r="AH65" s="137"/>
      <c r="AI65" s="153">
        <f>SUM(AI37:AI64)</f>
        <v>20260</v>
      </c>
      <c r="AJ65" s="153">
        <f>SUM(AJ37:AJ64)</f>
        <v>10130</v>
      </c>
      <c r="AK65" s="153">
        <f>SUM(AK37:AK64)</f>
        <v>10130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14698.848128858815</v>
      </c>
      <c r="J70" s="51">
        <f t="shared" ref="J70:J77" si="75">J124*I$83</f>
        <v>14698.848128858815</v>
      </c>
      <c r="K70" s="40">
        <f>B70/B$76</f>
        <v>0.72551076647871748</v>
      </c>
      <c r="L70" s="22">
        <f t="shared" ref="L70:L75" si="76">(L124*G$37*F$9/F$7)/B$130</f>
        <v>0.72551076647871737</v>
      </c>
      <c r="M70" s="24">
        <f>J70/B$76</f>
        <v>0.72551076647871748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3674.7120322147039</v>
      </c>
      <c r="AB70" s="116">
        <v>0.25</v>
      </c>
      <c r="AC70" s="147">
        <f>$J70*AB70</f>
        <v>3674.7120322147039</v>
      </c>
      <c r="AD70" s="116">
        <v>0.25</v>
      </c>
      <c r="AE70" s="147">
        <f>$J70*AD70</f>
        <v>3674.7120322147039</v>
      </c>
      <c r="AF70" s="122">
        <f>1-SUM(Z70,AB70,AD70)</f>
        <v>0.25</v>
      </c>
      <c r="AG70" s="147">
        <f>$J70*AF70</f>
        <v>3674.7120322147039</v>
      </c>
      <c r="AH70" s="155">
        <f>SUM(Z70,AB70,AD70,AF70)</f>
        <v>1</v>
      </c>
      <c r="AI70" s="147">
        <f>SUM(AA70,AC70,AE70,AG70)</f>
        <v>14698.848128858815</v>
      </c>
      <c r="AJ70" s="148">
        <f>(AA70+AC70)</f>
        <v>7349.4240644294077</v>
      </c>
      <c r="AK70" s="147">
        <f>(AE70+AG70)</f>
        <v>7349.4240644294077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5561.1518711411863</v>
      </c>
      <c r="J71" s="51">
        <f t="shared" si="75"/>
        <v>5561.1518711411863</v>
      </c>
      <c r="K71" s="40">
        <f t="shared" ref="K71:K72" si="78">B71/B$76</f>
        <v>0.57670286278381044</v>
      </c>
      <c r="L71" s="22">
        <f t="shared" si="76"/>
        <v>0.27448923352128263</v>
      </c>
      <c r="M71" s="24">
        <f t="shared" ref="M71:M72" si="79">J71/B$76</f>
        <v>0.27448923352128263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29.25</v>
      </c>
      <c r="AB73" s="116">
        <v>0.09</v>
      </c>
      <c r="AC73" s="147">
        <f>$H$73*$B$73*AB73</f>
        <v>29.25</v>
      </c>
      <c r="AD73" s="116">
        <v>0.23</v>
      </c>
      <c r="AE73" s="147">
        <f>$H$73*$B$73*AD73</f>
        <v>74.75</v>
      </c>
      <c r="AF73" s="122">
        <f>1-SUM(Z73,AB73,AD73)</f>
        <v>0.59</v>
      </c>
      <c r="AG73" s="147">
        <f>$H$73*$B$73*AF73</f>
        <v>191.75</v>
      </c>
      <c r="AH73" s="155">
        <f>SUM(Z73,AB73,AD73,AF73)</f>
        <v>1</v>
      </c>
      <c r="AI73" s="147">
        <f>SUM(AA73,AC73,AE73,AG73)</f>
        <v>325</v>
      </c>
      <c r="AJ73" s="148">
        <f>(AA73+AC73)</f>
        <v>58.5</v>
      </c>
      <c r="AK73" s="147">
        <f>(AE73+AG73)</f>
        <v>266.5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5561.1518711411863</v>
      </c>
      <c r="J74" s="51">
        <f t="shared" si="75"/>
        <v>5120.8071924805708</v>
      </c>
      <c r="K74" s="40">
        <f>B74/B$76</f>
        <v>0.36574531095755181</v>
      </c>
      <c r="L74" s="22">
        <f t="shared" si="76"/>
        <v>0.36574531095755181</v>
      </c>
      <c r="M74" s="24">
        <f>J74/B$76</f>
        <v>0.25275455046794526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879.43112877641829</v>
      </c>
      <c r="AB74" s="156"/>
      <c r="AC74" s="147">
        <f>AC30*$I$83/4</f>
        <v>1536.9053842269732</v>
      </c>
      <c r="AD74" s="156"/>
      <c r="AE74" s="147">
        <f>AE30*$I$83/4</f>
        <v>1536.9053842269732</v>
      </c>
      <c r="AF74" s="156"/>
      <c r="AG74" s="147">
        <f>AG30*$I$83/4</f>
        <v>1167.565295250206</v>
      </c>
      <c r="AH74" s="155"/>
      <c r="AI74" s="147">
        <f>SUM(AA74,AC74,AE74,AG74)</f>
        <v>5120.8071924805708</v>
      </c>
      <c r="AJ74" s="148">
        <f>(AA74+AC74)</f>
        <v>2416.3365130033917</v>
      </c>
      <c r="AK74" s="147">
        <f>(AE74+AG74)</f>
        <v>2704.4706794771791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733.57951154396801</v>
      </c>
      <c r="AB75" s="158"/>
      <c r="AC75" s="149">
        <f>AA75+AC65-SUM(AC70,AC74)</f>
        <v>586.96209510229073</v>
      </c>
      <c r="AD75" s="158"/>
      <c r="AE75" s="149">
        <f>AC75+AE65-SUM(AE70,AE74)</f>
        <v>440.34467866061368</v>
      </c>
      <c r="AF75" s="158"/>
      <c r="AG75" s="149">
        <f>IF(SUM(AG6:AG29)+((AG65-AG70-$J$75)*4/I$83)&lt;1,0,AG65-AG70-$J$75-(1-SUM(AG6:AG29))*I$83/4)</f>
        <v>222.72267253509017</v>
      </c>
      <c r="AH75" s="134"/>
      <c r="AI75" s="149">
        <f>AI76-SUM(AI70,AI74)</f>
        <v>440.34467866061459</v>
      </c>
      <c r="AJ75" s="151">
        <f>AJ76-SUM(AJ70,AJ74)</f>
        <v>364.23942256719965</v>
      </c>
      <c r="AK75" s="149">
        <f>AJ75+AK76-SUM(AK70,AK74)</f>
        <v>440.34467866061277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20260</v>
      </c>
      <c r="J76" s="51">
        <f t="shared" si="75"/>
        <v>20260</v>
      </c>
      <c r="K76" s="40">
        <f>SUM(K70:K75)</f>
        <v>2.711048772401718</v>
      </c>
      <c r="L76" s="22">
        <f>SUM(L70:L75)</f>
        <v>1.3657453109575517</v>
      </c>
      <c r="M76" s="24">
        <f>SUM(M70:M75)</f>
        <v>1.2527545504679454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5065</v>
      </c>
      <c r="AB76" s="137"/>
      <c r="AC76" s="153">
        <f>AC65</f>
        <v>5065</v>
      </c>
      <c r="AD76" s="137"/>
      <c r="AE76" s="153">
        <f>AE65</f>
        <v>5065</v>
      </c>
      <c r="AF76" s="137"/>
      <c r="AG76" s="153">
        <f>AG65</f>
        <v>5065</v>
      </c>
      <c r="AH76" s="137"/>
      <c r="AI76" s="153">
        <f>SUM(AA76,AC76,AE76,AG76)</f>
        <v>20260</v>
      </c>
      <c r="AJ76" s="154">
        <f>SUM(AA76,AC76)</f>
        <v>10130</v>
      </c>
      <c r="AK76" s="154">
        <f>SUM(AE76,AG76)</f>
        <v>10130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11684.000000000004</v>
      </c>
      <c r="J77" s="100">
        <f t="shared" si="75"/>
        <v>11243.655321339387</v>
      </c>
      <c r="K77" s="40"/>
      <c r="L77" s="22">
        <f>-(L131*G$37*F$9/F$7)/B$130</f>
        <v>-0.57670286278381067</v>
      </c>
      <c r="M77" s="24">
        <f>-J77/B$76</f>
        <v>-0.55496817973047319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222.72267253509017</v>
      </c>
      <c r="AB78" s="112"/>
      <c r="AC78" s="112">
        <f>IF(AA75&lt;0,0,AA75)</f>
        <v>733.57951154396801</v>
      </c>
      <c r="AD78" s="112"/>
      <c r="AE78" s="112">
        <f>AC75</f>
        <v>586.96209510229073</v>
      </c>
      <c r="AF78" s="112"/>
      <c r="AG78" s="112">
        <f>AE75</f>
        <v>440.34467866061368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1613.0106403203863</v>
      </c>
      <c r="AB79" s="112"/>
      <c r="AC79" s="112">
        <f>AA79-AA74+AC65-AC70</f>
        <v>2123.8674793292639</v>
      </c>
      <c r="AD79" s="112"/>
      <c r="AE79" s="112">
        <f>AC79-AC74+AE65-AE70</f>
        <v>1977.2500628875869</v>
      </c>
      <c r="AF79" s="112"/>
      <c r="AG79" s="112">
        <f>AE79-AE74+AG65-AG70</f>
        <v>1830.6326464459098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1</v>
      </c>
      <c r="I98" s="22">
        <f t="shared" si="88"/>
        <v>4.2703709268381218E-3</v>
      </c>
      <c r="J98" s="24">
        <f t="shared" si="89"/>
        <v>4.2703709268381218E-3</v>
      </c>
      <c r="K98" s="22">
        <f t="shared" si="90"/>
        <v>4.2703709268381218E-3</v>
      </c>
      <c r="L98" s="22">
        <f t="shared" si="91"/>
        <v>4.2703709268381218E-3</v>
      </c>
      <c r="M98" s="226">
        <f t="shared" si="92"/>
        <v>4.2703709268381218E-3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1</v>
      </c>
      <c r="I102" s="22">
        <f t="shared" si="88"/>
        <v>2.1586725035166707</v>
      </c>
      <c r="J102" s="24">
        <f t="shared" si="89"/>
        <v>2.1586725035166707</v>
      </c>
      <c r="K102" s="22">
        <f t="shared" si="90"/>
        <v>2.1586725035166707</v>
      </c>
      <c r="L102" s="22">
        <f t="shared" si="91"/>
        <v>2.1586725035166707</v>
      </c>
      <c r="M102" s="226">
        <f t="shared" si="92"/>
        <v>2.1586725035166707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2.1629428744435089</v>
      </c>
      <c r="J119" s="24">
        <f>SUM(J91:J118)</f>
        <v>2.1629428744435089</v>
      </c>
      <c r="K119" s="22">
        <f>SUM(K91:K118)</f>
        <v>2.1629428744435089</v>
      </c>
      <c r="L119" s="22">
        <f>SUM(L91:L118)</f>
        <v>2.1629428744435089</v>
      </c>
      <c r="M119" s="57">
        <f t="shared" si="80"/>
        <v>2.1629428744435089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1.5692383426871903</v>
      </c>
      <c r="J124" s="236">
        <f>IF(SUMPRODUCT($B$124:$B124,$H$124:$H124)&lt;J$119,($B124*$H124),J$119)</f>
        <v>1.5692383426871903</v>
      </c>
      <c r="K124" s="29">
        <f>(B124)</f>
        <v>1.5692383426871903</v>
      </c>
      <c r="L124" s="29">
        <f>IF(SUMPRODUCT($B$124:$B124,$H$124:$H124)&lt;L$119,($B124*$H124),L$119)</f>
        <v>1.5692383426871903</v>
      </c>
      <c r="M124" s="239">
        <f t="shared" si="93"/>
        <v>1.5692383426871903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0.59370453175631854</v>
      </c>
      <c r="J125" s="236">
        <f>IF(SUMPRODUCT($B$124:$B125,$H$124:$H125)&lt;J$119,($B125*$H125),IF(SUMPRODUCT($B$124:$B124,$H$124:$H124)&lt;J$119,J$119-SUMPRODUCT($B$124:$B124,$H$124:$H124),0))</f>
        <v>0.59370453175631854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0.59370453175631854</v>
      </c>
      <c r="M125" s="239">
        <f t="shared" si="93"/>
        <v>0.59370453175631854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0.59370453175631854</v>
      </c>
      <c r="J128" s="227">
        <f>(J30)</f>
        <v>0.54669365391781444</v>
      </c>
      <c r="K128" s="29">
        <f>(B128)</f>
        <v>0.79108621419676206</v>
      </c>
      <c r="L128" s="29">
        <f>IF(L124=L119,0,(L119-L124)/(B119-B124)*K128)</f>
        <v>0.79108621419676206</v>
      </c>
      <c r="M128" s="239">
        <f t="shared" si="93"/>
        <v>0.54669365391781444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2.1629428744435089</v>
      </c>
      <c r="J130" s="227">
        <f>(J119)</f>
        <v>2.1629428744435089</v>
      </c>
      <c r="K130" s="29">
        <f>(B130)</f>
        <v>2.1629428744435089</v>
      </c>
      <c r="L130" s="29">
        <f>(L119)</f>
        <v>2.1629428744435089</v>
      </c>
      <c r="M130" s="239">
        <f t="shared" si="93"/>
        <v>2.1629428744435089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1.2473753477294158</v>
      </c>
      <c r="J131" s="236">
        <f>IF(SUMPRODUCT($B124:$B125,$H124:$H125)&gt;(J119-J128),SUMPRODUCT($B124:$B125,$H124:$H125)+J128-J119,0)</f>
        <v>1.2003644698909115</v>
      </c>
      <c r="K131" s="29"/>
      <c r="L131" s="29">
        <f>IF(I131&lt;SUM(L126:L127),0,I131-(SUM(L126:L127)))</f>
        <v>1.2473753477294158</v>
      </c>
      <c r="M131" s="236">
        <f>IF(I131&lt;SUM(M126:M127),0,I131-(SUM(M126:M127)))</f>
        <v>1.2473753477294158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5" priority="260" operator="equal">
      <formula>16</formula>
    </cfRule>
    <cfRule type="cellIs" dxfId="394" priority="261" operator="equal">
      <formula>15</formula>
    </cfRule>
    <cfRule type="cellIs" dxfId="393" priority="262" operator="equal">
      <formula>14</formula>
    </cfRule>
    <cfRule type="cellIs" dxfId="392" priority="263" operator="equal">
      <formula>13</formula>
    </cfRule>
    <cfRule type="cellIs" dxfId="391" priority="264" operator="equal">
      <formula>12</formula>
    </cfRule>
    <cfRule type="cellIs" dxfId="390" priority="265" operator="equal">
      <formula>11</formula>
    </cfRule>
    <cfRule type="cellIs" dxfId="389" priority="266" operator="equal">
      <formula>10</formula>
    </cfRule>
    <cfRule type="cellIs" dxfId="388" priority="267" operator="equal">
      <formula>9</formula>
    </cfRule>
    <cfRule type="cellIs" dxfId="387" priority="268" operator="equal">
      <formula>8</formula>
    </cfRule>
    <cfRule type="cellIs" dxfId="386" priority="269" operator="equal">
      <formula>7</formula>
    </cfRule>
    <cfRule type="cellIs" dxfId="385" priority="270" operator="equal">
      <formula>6</formula>
    </cfRule>
    <cfRule type="cellIs" dxfId="384" priority="271" operator="equal">
      <formula>5</formula>
    </cfRule>
    <cfRule type="cellIs" dxfId="383" priority="272" operator="equal">
      <formula>4</formula>
    </cfRule>
    <cfRule type="cellIs" dxfId="382" priority="273" operator="equal">
      <formula>3</formula>
    </cfRule>
    <cfRule type="cellIs" dxfId="381" priority="274" operator="equal">
      <formula>2</formula>
    </cfRule>
    <cfRule type="cellIs" dxfId="380" priority="275" operator="equal">
      <formula>1</formula>
    </cfRule>
  </conditionalFormatting>
  <conditionalFormatting sqref="N116:N118">
    <cfRule type="cellIs" dxfId="379" priority="196" operator="equal">
      <formula>16</formula>
    </cfRule>
    <cfRule type="cellIs" dxfId="378" priority="197" operator="equal">
      <formula>15</formula>
    </cfRule>
    <cfRule type="cellIs" dxfId="377" priority="198" operator="equal">
      <formula>14</formula>
    </cfRule>
    <cfRule type="cellIs" dxfId="376" priority="199" operator="equal">
      <formula>13</formula>
    </cfRule>
    <cfRule type="cellIs" dxfId="375" priority="200" operator="equal">
      <formula>12</formula>
    </cfRule>
    <cfRule type="cellIs" dxfId="374" priority="201" operator="equal">
      <formula>11</formula>
    </cfRule>
    <cfRule type="cellIs" dxfId="373" priority="202" operator="equal">
      <formula>10</formula>
    </cfRule>
    <cfRule type="cellIs" dxfId="372" priority="203" operator="equal">
      <formula>9</formula>
    </cfRule>
    <cfRule type="cellIs" dxfId="371" priority="204" operator="equal">
      <formula>8</formula>
    </cfRule>
    <cfRule type="cellIs" dxfId="370" priority="205" operator="equal">
      <formula>7</formula>
    </cfRule>
    <cfRule type="cellIs" dxfId="369" priority="206" operator="equal">
      <formula>6</formula>
    </cfRule>
    <cfRule type="cellIs" dxfId="368" priority="207" operator="equal">
      <formula>5</formula>
    </cfRule>
    <cfRule type="cellIs" dxfId="367" priority="208" operator="equal">
      <formula>4</formula>
    </cfRule>
    <cfRule type="cellIs" dxfId="366" priority="209" operator="equal">
      <formula>3</formula>
    </cfRule>
    <cfRule type="cellIs" dxfId="365" priority="210" operator="equal">
      <formula>2</formula>
    </cfRule>
    <cfRule type="cellIs" dxfId="364" priority="211" operator="equal">
      <formula>1</formula>
    </cfRule>
  </conditionalFormatting>
  <conditionalFormatting sqref="N6:N26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113:N115">
    <cfRule type="cellIs" dxfId="347" priority="52" operator="equal">
      <formula>16</formula>
    </cfRule>
    <cfRule type="cellIs" dxfId="346" priority="53" operator="equal">
      <formula>15</formula>
    </cfRule>
    <cfRule type="cellIs" dxfId="345" priority="54" operator="equal">
      <formula>14</formula>
    </cfRule>
    <cfRule type="cellIs" dxfId="344" priority="55" operator="equal">
      <formula>13</formula>
    </cfRule>
    <cfRule type="cellIs" dxfId="343" priority="56" operator="equal">
      <formula>12</formula>
    </cfRule>
    <cfRule type="cellIs" dxfId="342" priority="57" operator="equal">
      <formula>11</formula>
    </cfRule>
    <cfRule type="cellIs" dxfId="341" priority="58" operator="equal">
      <formula>10</formula>
    </cfRule>
    <cfRule type="cellIs" dxfId="340" priority="59" operator="equal">
      <formula>9</formula>
    </cfRule>
    <cfRule type="cellIs" dxfId="339" priority="60" operator="equal">
      <formula>8</formula>
    </cfRule>
    <cfRule type="cellIs" dxfId="338" priority="61" operator="equal">
      <formula>7</formula>
    </cfRule>
    <cfRule type="cellIs" dxfId="337" priority="62" operator="equal">
      <formula>6</formula>
    </cfRule>
    <cfRule type="cellIs" dxfId="336" priority="63" operator="equal">
      <formula>5</formula>
    </cfRule>
    <cfRule type="cellIs" dxfId="335" priority="64" operator="equal">
      <formula>4</formula>
    </cfRule>
    <cfRule type="cellIs" dxfId="334" priority="65" operator="equal">
      <formula>3</formula>
    </cfRule>
    <cfRule type="cellIs" dxfId="333" priority="66" operator="equal">
      <formula>2</formula>
    </cfRule>
    <cfRule type="cellIs" dxfId="332" priority="67" operator="equal">
      <formula>1</formula>
    </cfRule>
  </conditionalFormatting>
  <conditionalFormatting sqref="N112">
    <cfRule type="cellIs" dxfId="331" priority="36" operator="equal">
      <formula>16</formula>
    </cfRule>
    <cfRule type="cellIs" dxfId="330" priority="37" operator="equal">
      <formula>15</formula>
    </cfRule>
    <cfRule type="cellIs" dxfId="329" priority="38" operator="equal">
      <formula>14</formula>
    </cfRule>
    <cfRule type="cellIs" dxfId="328" priority="39" operator="equal">
      <formula>13</formula>
    </cfRule>
    <cfRule type="cellIs" dxfId="327" priority="40" operator="equal">
      <formula>12</formula>
    </cfRule>
    <cfRule type="cellIs" dxfId="326" priority="41" operator="equal">
      <formula>11</formula>
    </cfRule>
    <cfRule type="cellIs" dxfId="325" priority="42" operator="equal">
      <formula>10</formula>
    </cfRule>
    <cfRule type="cellIs" dxfId="324" priority="43" operator="equal">
      <formula>9</formula>
    </cfRule>
    <cfRule type="cellIs" dxfId="323" priority="44" operator="equal">
      <formula>8</formula>
    </cfRule>
    <cfRule type="cellIs" dxfId="322" priority="45" operator="equal">
      <formula>7</formula>
    </cfRule>
    <cfRule type="cellIs" dxfId="321" priority="46" operator="equal">
      <formula>6</formula>
    </cfRule>
    <cfRule type="cellIs" dxfId="320" priority="47" operator="equal">
      <formula>5</formula>
    </cfRule>
    <cfRule type="cellIs" dxfId="319" priority="48" operator="equal">
      <formula>4</formula>
    </cfRule>
    <cfRule type="cellIs" dxfId="318" priority="49" operator="equal">
      <formula>3</formula>
    </cfRule>
    <cfRule type="cellIs" dxfId="317" priority="50" operator="equal">
      <formula>2</formula>
    </cfRule>
    <cfRule type="cellIs" dxfId="316" priority="51" operator="equal">
      <formula>1</formula>
    </cfRule>
  </conditionalFormatting>
  <conditionalFormatting sqref="N91:N104">
    <cfRule type="cellIs" dxfId="315" priority="20" operator="equal">
      <formula>16</formula>
    </cfRule>
    <cfRule type="cellIs" dxfId="314" priority="21" operator="equal">
      <formula>15</formula>
    </cfRule>
    <cfRule type="cellIs" dxfId="313" priority="22" operator="equal">
      <formula>14</formula>
    </cfRule>
    <cfRule type="cellIs" dxfId="312" priority="23" operator="equal">
      <formula>13</formula>
    </cfRule>
    <cfRule type="cellIs" dxfId="311" priority="24" operator="equal">
      <formula>12</formula>
    </cfRule>
    <cfRule type="cellIs" dxfId="310" priority="25" operator="equal">
      <formula>11</formula>
    </cfRule>
    <cfRule type="cellIs" dxfId="309" priority="26" operator="equal">
      <formula>10</formula>
    </cfRule>
    <cfRule type="cellIs" dxfId="308" priority="27" operator="equal">
      <formula>9</formula>
    </cfRule>
    <cfRule type="cellIs" dxfId="307" priority="28" operator="equal">
      <formula>8</formula>
    </cfRule>
    <cfRule type="cellIs" dxfId="306" priority="29" operator="equal">
      <formula>7</formula>
    </cfRule>
    <cfRule type="cellIs" dxfId="305" priority="30" operator="equal">
      <formula>6</formula>
    </cfRule>
    <cfRule type="cellIs" dxfId="304" priority="31" operator="equal">
      <formula>5</formula>
    </cfRule>
    <cfRule type="cellIs" dxfId="303" priority="32" operator="equal">
      <formula>4</formula>
    </cfRule>
    <cfRule type="cellIs" dxfId="302" priority="33" operator="equal">
      <formula>3</formula>
    </cfRule>
    <cfRule type="cellIs" dxfId="301" priority="34" operator="equal">
      <formula>2</formula>
    </cfRule>
    <cfRule type="cellIs" dxfId="300" priority="35" operator="equal">
      <formula>1</formula>
    </cfRule>
  </conditionalFormatting>
  <conditionalFormatting sqref="N105:N111">
    <cfRule type="cellIs" dxfId="299" priority="4" operator="equal">
      <formula>16</formula>
    </cfRule>
    <cfRule type="cellIs" dxfId="298" priority="5" operator="equal">
      <formula>15</formula>
    </cfRule>
    <cfRule type="cellIs" dxfId="297" priority="6" operator="equal">
      <formula>14</formula>
    </cfRule>
    <cfRule type="cellIs" dxfId="296" priority="7" operator="equal">
      <formula>13</formula>
    </cfRule>
    <cfRule type="cellIs" dxfId="295" priority="8" operator="equal">
      <formula>12</formula>
    </cfRule>
    <cfRule type="cellIs" dxfId="294" priority="9" operator="equal">
      <formula>11</formula>
    </cfRule>
    <cfRule type="cellIs" dxfId="293" priority="10" operator="equal">
      <formula>10</formula>
    </cfRule>
    <cfRule type="cellIs" dxfId="292" priority="11" operator="equal">
      <formula>9</formula>
    </cfRule>
    <cfRule type="cellIs" dxfId="291" priority="12" operator="equal">
      <formula>8</formula>
    </cfRule>
    <cfRule type="cellIs" dxfId="290" priority="13" operator="equal">
      <formula>7</formula>
    </cfRule>
    <cfRule type="cellIs" dxfId="289" priority="14" operator="equal">
      <formula>6</formula>
    </cfRule>
    <cfRule type="cellIs" dxfId="288" priority="15" operator="equal">
      <formula>5</formula>
    </cfRule>
    <cfRule type="cellIs" dxfId="287" priority="16" operator="equal">
      <formula>4</formula>
    </cfRule>
    <cfRule type="cellIs" dxfId="286" priority="17" operator="equal">
      <formula>3</formula>
    </cfRule>
    <cfRule type="cellIs" dxfId="285" priority="18" operator="equal">
      <formula>2</formula>
    </cfRule>
    <cfRule type="cellIs" dxfId="284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5.4040395392278964E-2</v>
      </c>
      <c r="J6" s="24">
        <f t="shared" ref="J6:J13" si="3">IF(I$32&lt;=1+I$131,I6,B6*H6+J$33*(I6-B6*H6))</f>
        <v>5.4040395392278964E-2</v>
      </c>
      <c r="K6" s="22">
        <f t="shared" ref="K6:K31" si="4">B6</f>
        <v>5.4040395392278964E-2</v>
      </c>
      <c r="L6" s="22">
        <f t="shared" ref="L6:L29" si="5">IF(K6="","",K6*H6)</f>
        <v>5.4040395392278964E-2</v>
      </c>
      <c r="M6" s="223">
        <f t="shared" ref="M6:M31" si="6">J6</f>
        <v>5.4040395392278964E-2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0.21616158156911586</v>
      </c>
      <c r="Z6" s="156">
        <f>Poor!Z6</f>
        <v>0.17</v>
      </c>
      <c r="AA6" s="121">
        <f>$M6*Z6*4</f>
        <v>3.6747468866749698E-2</v>
      </c>
      <c r="AB6" s="156">
        <f>Poor!AB6</f>
        <v>0.17</v>
      </c>
      <c r="AC6" s="121">
        <f t="shared" ref="AC6:AC29" si="7">$M6*AB6*4</f>
        <v>3.6747468866749698E-2</v>
      </c>
      <c r="AD6" s="156">
        <f>Poor!AD6</f>
        <v>0.33</v>
      </c>
      <c r="AE6" s="121">
        <f t="shared" ref="AE6:AE29" si="8">$M6*AD6*4</f>
        <v>7.1333321917808237E-2</v>
      </c>
      <c r="AF6" s="122">
        <f>1-SUM(Z6,AB6,AD6)</f>
        <v>0.32999999999999996</v>
      </c>
      <c r="AG6" s="121">
        <f>$M6*AF6*4</f>
        <v>7.1333321917808223E-2</v>
      </c>
      <c r="AH6" s="123">
        <f>SUM(Z6,AB6,AD6,AF6)</f>
        <v>1</v>
      </c>
      <c r="AI6" s="183">
        <f>SUM(AA6,AC6,AE6,AG6)/4</f>
        <v>5.4040395392278964E-2</v>
      </c>
      <c r="AJ6" s="120">
        <f>(AA6+AC6)/2</f>
        <v>3.6747468866749698E-2</v>
      </c>
      <c r="AK6" s="119">
        <f>(AE6+AG6)/2</f>
        <v>7.1333321917808223E-2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0.14194972602739725</v>
      </c>
      <c r="J7" s="24">
        <f t="shared" si="3"/>
        <v>5.0752557282964898E-2</v>
      </c>
      <c r="K7" s="22">
        <f t="shared" si="4"/>
        <v>6.3088767123287662E-2</v>
      </c>
      <c r="L7" s="22">
        <f t="shared" si="5"/>
        <v>6.3088767123287662E-2</v>
      </c>
      <c r="M7" s="223">
        <f t="shared" si="6"/>
        <v>5.0752557282964898E-2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1841.4924138859596</v>
      </c>
      <c r="S7" s="221">
        <f>IF($B$81=0,0,(SUMIF($N$6:$N$28,$U7,L$6:L$28)+SUMIF($N$91:$N$118,$U7,L$91:L$118))*$I$83*Poor!$B$81/$B$81)</f>
        <v>1841.4924138859596</v>
      </c>
      <c r="T7" s="221">
        <f>IF($B$81=0,0,(SUMIF($N$6:$N$28,$U7,M$6:M$28)+SUMIF($N$91:$N$118,$U7,M$91:M$118))*$I$83*Poor!$B$81/$B$81)</f>
        <v>1772.1137531418528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0.20301022913185959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0.20301022913185959</v>
      </c>
      <c r="AH7" s="123">
        <f t="shared" ref="AH7:AH30" si="12">SUM(Z7,AB7,AD7,AF7)</f>
        <v>1</v>
      </c>
      <c r="AI7" s="183">
        <f t="shared" ref="AI7:AI30" si="13">SUM(AA7,AC7,AE7,AG7)/4</f>
        <v>5.0752557282964898E-2</v>
      </c>
      <c r="AJ7" s="120">
        <f t="shared" ref="AJ7:AJ31" si="14">(AA7+AC7)/2</f>
        <v>0</v>
      </c>
      <c r="AK7" s="119">
        <f t="shared" ref="AK7:AK31" si="15">(AE7+AG7)/2</f>
        <v>0.1015051145659298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7.5148927344930394E-2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7.5148927344930394E-2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572</v>
      </c>
      <c r="S8" s="221">
        <f>IF($B$81=0,0,(SUMIF($N$6:$N$28,$U8,L$6:L$28)+SUMIF($N$91:$N$118,$U8,L$91:L$118))*$I$83*Poor!$B$81/$B$81)</f>
        <v>572</v>
      </c>
      <c r="T8" s="221">
        <f>IF($B$81=0,0,(SUMIF($N$6:$N$28,$U8,M$6:M$28)+SUMIF($N$91:$N$118,$U8,M$91:M$118))*$I$83*Poor!$B$81/$B$81)</f>
        <v>520.69100143017658</v>
      </c>
      <c r="U8" s="222">
        <v>2</v>
      </c>
      <c r="V8" s="56"/>
      <c r="W8" s="115"/>
      <c r="X8" s="118">
        <f>Poor!X8</f>
        <v>1</v>
      </c>
      <c r="Y8" s="183">
        <f t="shared" si="9"/>
        <v>0.30059570937972158</v>
      </c>
      <c r="Z8" s="125">
        <f>IF($Y8=0,0,AA8/$Y8)</f>
        <v>0.6637584100820727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0.19952293013537678</v>
      </c>
      <c r="AB8" s="125">
        <f>IF($Y8=0,0,AC8/$Y8)</f>
        <v>0.3362415899179273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0.1010727792443448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7.5148927344930394E-2</v>
      </c>
      <c r="AJ8" s="120">
        <f t="shared" si="14"/>
        <v>0.15029785468986079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6.3288091633778618E-2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6.3288091633778618E-2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506.18924040204337</v>
      </c>
      <c r="S9" s="221">
        <f>IF($B$81=0,0,(SUMIF($N$6:$N$28,$U9,L$6:L$28)+SUMIF($N$91:$N$118,$U9,L$91:L$118))*$I$83*Poor!$B$81/$B$81)</f>
        <v>506.18924040204337</v>
      </c>
      <c r="T9" s="221">
        <f>IF($B$81=0,0,(SUMIF($N$6:$N$28,$U9,M$6:M$28)+SUMIF($N$91:$N$118,$U9,M$91:M$118))*$I$83*Poor!$B$81/$B$81)</f>
        <v>506.18924040204337</v>
      </c>
      <c r="U9" s="222">
        <v>3</v>
      </c>
      <c r="V9" s="56"/>
      <c r="W9" s="115"/>
      <c r="X9" s="118">
        <f>Poor!X9</f>
        <v>1</v>
      </c>
      <c r="Y9" s="183">
        <f t="shared" si="9"/>
        <v>0.25315236653511447</v>
      </c>
      <c r="Z9" s="125">
        <f>IF($Y9=0,0,AA9/$Y9)</f>
        <v>0.6637584100820727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0.1680320123198617</v>
      </c>
      <c r="AB9" s="125">
        <f>IF($Y9=0,0,AC9/$Y9)</f>
        <v>0.33624158991792724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8.5120354215252769E-2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6.3288091633778618E-2</v>
      </c>
      <c r="AJ9" s="120">
        <f t="shared" si="14"/>
        <v>0.12657618326755724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0.66375841008207281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8.3751399519583131E-2</v>
      </c>
      <c r="AB10" s="125">
        <f>IF($Y10=0,0,AC10/$Y10)</f>
        <v>0.33624158991792719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4.2426134726992193E-2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7650</v>
      </c>
      <c r="S11" s="221">
        <f>IF($B$81=0,0,(SUMIF($N$6:$N$28,$U11,L$6:L$28)+SUMIF($N$91:$N$118,$U11,L$91:L$118))*$I$83*Poor!$B$81/$B$81)</f>
        <v>7650</v>
      </c>
      <c r="T11" s="221">
        <f>IF($B$81=0,0,(SUMIF($N$6:$N$28,$U11,M$6:M$28)+SUMIF($N$91:$N$118,$U11,M$91:M$118))*$I$83*Poor!$B$81/$B$81)</f>
        <v>7415.355189467271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0.6637584100820727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5.6532194675718614E-2</v>
      </c>
      <c r="AB11" s="125">
        <f>IF($Y11=0,0,AC11/$Y11)</f>
        <v>0.3362415899179273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2.8637640940719744E-2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295.47207118141375</v>
      </c>
      <c r="S12" s="221">
        <f>IF($B$81=0,0,(SUMIF($N$6:$N$28,$U12,L$6:L$28)+SUMIF($N$91:$N$118,$U12,L$91:L$118))*$I$83*Poor!$B$81/$B$81)</f>
        <v>295.47207118141375</v>
      </c>
      <c r="T12" s="221">
        <f>IF($B$81=0,0,(SUMIF($N$6:$N$28,$U12,M$6:M$28)+SUMIF($N$91:$N$118,$U12,M$91:M$118))*$I$83*Poor!$B$81/$B$81)</f>
        <v>295.47207118141375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199.4436480474543</v>
      </c>
      <c r="S13" s="221">
        <f>IF($B$81=0,0,(SUMIF($N$6:$N$28,$U13,L$6:L$28)+SUMIF($N$91:$N$118,$U13,L$91:L$118))*$I$83*Poor!$B$81/$B$81)</f>
        <v>199.4436480474543</v>
      </c>
      <c r="T13" s="221">
        <f>IF($B$81=0,0,(SUMIF($N$6:$N$28,$U13,M$6:M$28)+SUMIF($N$91:$N$118,$U13,M$91:M$118))*$I$83*Poor!$B$81/$B$81)</f>
        <v>199.4436480474543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20220</v>
      </c>
      <c r="S17" s="221">
        <f>IF($B$81=0,0,(SUMIF($N$6:$N$28,$U17,L$6:L$28)+SUMIF($N$91:$N$118,$U17,L$91:L$118))*$I$83*Poor!$B$81/$B$81)</f>
        <v>20220</v>
      </c>
      <c r="T17" s="221">
        <f>IF($B$81=0,0,(SUMIF($N$6:$N$28,$U17,M$6:M$28)+SUMIF($N$91:$N$118,$U17,M$91:M$118))*$I$83*Poor!$B$81/$B$81)</f>
        <v>20220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1115.1033115127034</v>
      </c>
      <c r="S18" s="221">
        <f>IF($B$81=0,0,(SUMIF($N$6:$N$28,$U18,L$6:L$28)+SUMIF($N$91:$N$118,$U18,L$91:L$118))*$I$83*Poor!$B$81/$B$81)</f>
        <v>1115.1033115127034</v>
      </c>
      <c r="T18" s="221">
        <f>IF($B$81=0,0,(SUMIF($N$6:$N$28,$U18,M$6:M$28)+SUMIF($N$91:$N$118,$U18,M$91:M$118))*$I$83*Poor!$B$81/$B$81)</f>
        <v>1115.1033115127034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7200</v>
      </c>
      <c r="S20" s="221">
        <f>IF($B$81=0,0,(SUMIF($N$6:$N$28,$U20,L$6:L$28)+SUMIF($N$91:$N$118,$U20,L$91:L$118))*$I$83*Poor!$B$81/$B$81)</f>
        <v>7200</v>
      </c>
      <c r="T20" s="221">
        <f>IF($B$81=0,0,(SUMIF($N$6:$N$28,$U20,M$6:M$28)+SUMIF($N$91:$N$118,$U20,M$91:M$118))*$I$83*Poor!$B$81/$B$81)</f>
        <v>7200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39599.700685029573</v>
      </c>
      <c r="S23" s="179">
        <f>SUM(S7:S22)</f>
        <v>39599.700685029573</v>
      </c>
      <c r="T23" s="179">
        <f>SUM(T7:T22)</f>
        <v>39244.368215182913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21961.572977279415</v>
      </c>
      <c r="S24" s="41">
        <f>IF($B$81=0,0,(SUM(($B$70*$H$70))+((1-$D$29)*$I$83))*Poor!$B$81/$B$81)</f>
        <v>21961.572977279415</v>
      </c>
      <c r="T24" s="41">
        <f>IF($B$81=0,0,(SUM(($B$70*$H$70))+((1-$D$29)*$I$83))*Poor!$B$81/$B$81)</f>
        <v>21961.572977279415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2.0950390519904421E-2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2.0950390519904421E-2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8.3801562079617684E-2</v>
      </c>
      <c r="Z27" s="156">
        <f>Poor!Z27</f>
        <v>0.25</v>
      </c>
      <c r="AA27" s="121">
        <f t="shared" si="16"/>
        <v>2.0950390519904421E-2</v>
      </c>
      <c r="AB27" s="156">
        <f>Poor!AB27</f>
        <v>0.25</v>
      </c>
      <c r="AC27" s="121">
        <f t="shared" si="7"/>
        <v>2.0950390519904421E-2</v>
      </c>
      <c r="AD27" s="156">
        <f>Poor!AD27</f>
        <v>0.25</v>
      </c>
      <c r="AE27" s="121">
        <f t="shared" si="8"/>
        <v>2.0950390519904421E-2</v>
      </c>
      <c r="AF27" s="122">
        <f t="shared" si="10"/>
        <v>0.25</v>
      </c>
      <c r="AG27" s="121">
        <f t="shared" si="11"/>
        <v>2.0950390519904421E-2</v>
      </c>
      <c r="AH27" s="123">
        <f t="shared" si="12"/>
        <v>1</v>
      </c>
      <c r="AI27" s="183">
        <f t="shared" si="13"/>
        <v>2.0950390519904421E-2</v>
      </c>
      <c r="AJ27" s="120">
        <f t="shared" si="14"/>
        <v>2.0950390519904421E-2</v>
      </c>
      <c r="AK27" s="119">
        <f t="shared" si="15"/>
        <v>2.0950390519904421E-2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0.31541598491518663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0.31541598491518663</v>
      </c>
      <c r="N29" s="228"/>
      <c r="P29" s="22"/>
      <c r="V29" s="56"/>
      <c r="W29" s="110"/>
      <c r="X29" s="118"/>
      <c r="Y29" s="183">
        <f t="shared" si="9"/>
        <v>1.2616639396607465</v>
      </c>
      <c r="Z29" s="156">
        <f>Poor!Z29</f>
        <v>0.25</v>
      </c>
      <c r="AA29" s="121">
        <f t="shared" si="16"/>
        <v>0.31541598491518663</v>
      </c>
      <c r="AB29" s="156">
        <f>Poor!AB29</f>
        <v>0.25</v>
      </c>
      <c r="AC29" s="121">
        <f t="shared" si="7"/>
        <v>0.31541598491518663</v>
      </c>
      <c r="AD29" s="156">
        <f>Poor!AD29</f>
        <v>0.25</v>
      </c>
      <c r="AE29" s="121">
        <f t="shared" si="8"/>
        <v>0.31541598491518663</v>
      </c>
      <c r="AF29" s="122">
        <f t="shared" si="10"/>
        <v>0.25</v>
      </c>
      <c r="AG29" s="121">
        <f t="shared" si="11"/>
        <v>0.31541598491518663</v>
      </c>
      <c r="AH29" s="123">
        <f t="shared" si="12"/>
        <v>1</v>
      </c>
      <c r="AI29" s="183">
        <f t="shared" si="13"/>
        <v>0.31541598491518663</v>
      </c>
      <c r="AJ29" s="120">
        <f t="shared" si="14"/>
        <v>0.31541598491518663</v>
      </c>
      <c r="AK29" s="119">
        <f t="shared" si="15"/>
        <v>0.31541598491518663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2.4310316230284195</v>
      </c>
      <c r="J30" s="230">
        <f>IF(I$32&lt;=1,I30,1-SUM(J6:J29))</f>
        <v>0.24851919139758361</v>
      </c>
      <c r="K30" s="22">
        <f t="shared" si="4"/>
        <v>0.62129400747198005</v>
      </c>
      <c r="L30" s="22">
        <f>IF(L124=L119,0,IF(K30="",0,(L119-L124)/(B119-B124)*K30))</f>
        <v>0.62129400747198005</v>
      </c>
      <c r="M30" s="175">
        <f t="shared" si="6"/>
        <v>0.24851919139758361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0.99407676559033442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0.25207472520939794</v>
      </c>
      <c r="AC30" s="187">
        <f>IF(AC79*4/$I$84+SUM(AC6:AC29)&lt;1,AC79*4/$I$84,1-SUM(AC6:AC29))</f>
        <v>0.25058162752323065</v>
      </c>
      <c r="AD30" s="122">
        <f>IF($Y30=0,0,AE30/($Y$30))</f>
        <v>0.47607257304564365</v>
      </c>
      <c r="AE30" s="187">
        <f>IF(AE79*4/$I$84+SUM(AE6:AE29)&lt;1,AE79*4/$I$84,1-SUM(AE6:AE29))</f>
        <v>0.47325268359948169</v>
      </c>
      <c r="AF30" s="122">
        <f>IF($Y30=0,0,AG30/($Y$30))</f>
        <v>0.27185270174495835</v>
      </c>
      <c r="AG30" s="187">
        <f>IF(AG79*4/$I$84+SUM(AG6:AG29)&lt;1,AG79*4/$I$84,1-SUM(AG6:AG29))</f>
        <v>0.27024245446762207</v>
      </c>
      <c r="AH30" s="123">
        <f t="shared" si="12"/>
        <v>1</v>
      </c>
      <c r="AI30" s="183">
        <f t="shared" si="13"/>
        <v>0.24851919139758361</v>
      </c>
      <c r="AJ30" s="120">
        <f t="shared" si="14"/>
        <v>0.12529081376161533</v>
      </c>
      <c r="AK30" s="119">
        <f t="shared" si="15"/>
        <v>0.37174756903355188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-0.36506800646978599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3.1255387561591732</v>
      </c>
      <c r="J32" s="17"/>
      <c r="L32" s="22">
        <f>SUM(L6:L30)</f>
        <v>1.365068006469786</v>
      </c>
      <c r="M32" s="23"/>
      <c r="N32" s="56"/>
      <c r="O32" s="2"/>
      <c r="P32" s="22"/>
      <c r="Q32" s="233" t="s">
        <v>143</v>
      </c>
      <c r="R32" s="233">
        <f t="shared" si="24"/>
        <v>14853.872292249835</v>
      </c>
      <c r="S32" s="233">
        <f t="shared" si="24"/>
        <v>14853.872292249835</v>
      </c>
      <c r="T32" s="233">
        <f t="shared" si="24"/>
        <v>15209.204762096495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-0.15642987368848621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2999.9999999999995</v>
      </c>
      <c r="K37" s="40">
        <f>(B37/B$65)</f>
        <v>8.4170360810280009E-2</v>
      </c>
      <c r="L37" s="22">
        <f t="shared" ref="L37" si="28">(K37*H37)</f>
        <v>8.4170360810280009E-2</v>
      </c>
      <c r="M37" s="24">
        <f>J37/B$65</f>
        <v>8.4170360810279996E-2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2999.9999999999995</v>
      </c>
      <c r="AH37" s="123">
        <f>SUM(Z37,AB37,AD37,AF37)</f>
        <v>1</v>
      </c>
      <c r="AI37" s="112">
        <f>SUM(AA37,AC37,AE37,AG37)</f>
        <v>2999.9999999999995</v>
      </c>
      <c r="AJ37" s="148">
        <f>(AA37+AC37)</f>
        <v>0</v>
      </c>
      <c r="AK37" s="147">
        <f>(AE37+AG37)</f>
        <v>2999.9999999999995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5500</v>
      </c>
      <c r="J38" s="38">
        <f t="shared" ref="J38:J64" si="32">J92*I$83</f>
        <v>3765.355189467271</v>
      </c>
      <c r="K38" s="40">
        <f t="shared" ref="K38:K64" si="33">(B38/B$65)</f>
        <v>0.11222714774704001</v>
      </c>
      <c r="L38" s="22">
        <f t="shared" ref="L38:L64" si="34">(K38*H38)</f>
        <v>0.11222714774704001</v>
      </c>
      <c r="M38" s="24">
        <f t="shared" ref="M38:M64" si="35">J38/B$65</f>
        <v>0.10564376829210681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3765.355189467271</v>
      </c>
      <c r="AH38" s="123">
        <f t="shared" ref="AH38:AI58" si="37">SUM(Z38,AB38,AD38,AF38)</f>
        <v>1</v>
      </c>
      <c r="AI38" s="112">
        <f t="shared" si="37"/>
        <v>3765.355189467271</v>
      </c>
      <c r="AJ38" s="148">
        <f t="shared" ref="AJ38:AJ64" si="38">(AA38+AC38)</f>
        <v>0</v>
      </c>
      <c r="AK38" s="147">
        <f t="shared" ref="AK38:AK64" si="39">(AE38+AG38)</f>
        <v>3765.355189467271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0.6637584100820727</v>
      </c>
      <c r="AA39" s="147">
        <f t="shared" ref="AA39:AA64" si="40">$J39*Z39</f>
        <v>0</v>
      </c>
      <c r="AB39" s="122">
        <f>AB8</f>
        <v>0.3362415899179273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650</v>
      </c>
      <c r="J40" s="38">
        <f t="shared" si="32"/>
        <v>650</v>
      </c>
      <c r="K40" s="40">
        <f t="shared" si="33"/>
        <v>1.8236911508894001E-2</v>
      </c>
      <c r="L40" s="22">
        <f t="shared" si="34"/>
        <v>1.8236911508894001E-2</v>
      </c>
      <c r="M40" s="24">
        <f t="shared" si="35"/>
        <v>1.8236911508894001E-2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0.6637584100820727</v>
      </c>
      <c r="AA40" s="147">
        <f t="shared" si="40"/>
        <v>431.44296655334728</v>
      </c>
      <c r="AB40" s="122">
        <f>AB9</f>
        <v>0.33624158991792724</v>
      </c>
      <c r="AC40" s="147">
        <f t="shared" si="41"/>
        <v>218.5570334466527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650</v>
      </c>
      <c r="AJ40" s="148">
        <f t="shared" si="38"/>
        <v>650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499.57770543342605</v>
      </c>
      <c r="K41" s="40">
        <f t="shared" si="33"/>
        <v>1.212053195668032E-2</v>
      </c>
      <c r="L41" s="22">
        <f t="shared" si="34"/>
        <v>1.212053195668032E-2</v>
      </c>
      <c r="M41" s="24">
        <f t="shared" si="35"/>
        <v>1.4016545239701084E-2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0.6637584100820727</v>
      </c>
      <c r="AA41" s="147">
        <f t="shared" si="40"/>
        <v>331.59890347094091</v>
      </c>
      <c r="AB41" s="122">
        <f>AB11</f>
        <v>0.3362415899179273</v>
      </c>
      <c r="AC41" s="147">
        <f t="shared" si="41"/>
        <v>167.97880196248511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499.57770543342599</v>
      </c>
      <c r="AJ41" s="148">
        <f t="shared" si="38"/>
        <v>499.57770543342599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900</v>
      </c>
      <c r="J42" s="38">
        <f t="shared" si="32"/>
        <v>-36.708197687673831</v>
      </c>
      <c r="K42" s="40">
        <f t="shared" si="33"/>
        <v>2.5251108243084003E-3</v>
      </c>
      <c r="L42" s="22">
        <f t="shared" si="34"/>
        <v>2.5251108243084003E-3</v>
      </c>
      <c r="M42" s="24">
        <f t="shared" si="35"/>
        <v>-1.0299140813555309E-3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-9.1770494219184577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-18.354098843836915</v>
      </c>
      <c r="AF42" s="122">
        <f t="shared" si="29"/>
        <v>0.25</v>
      </c>
      <c r="AG42" s="147">
        <f t="shared" si="36"/>
        <v>-9.1770494219184577</v>
      </c>
      <c r="AH42" s="123">
        <f t="shared" si="37"/>
        <v>1</v>
      </c>
      <c r="AI42" s="112">
        <f t="shared" si="37"/>
        <v>-36.708197687673831</v>
      </c>
      <c r="AJ42" s="148">
        <f t="shared" si="38"/>
        <v>-9.1770494219184577</v>
      </c>
      <c r="AK42" s="147">
        <f t="shared" si="39"/>
        <v>-27.531148265755373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57.821493684424311</v>
      </c>
      <c r="K43" s="40">
        <f t="shared" si="33"/>
        <v>1.4028393468380001E-3</v>
      </c>
      <c r="L43" s="22">
        <f t="shared" si="34"/>
        <v>1.4028393468380001E-3</v>
      </c>
      <c r="M43" s="24">
        <f t="shared" si="35"/>
        <v>1.6222853286691069E-3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14.455373421106078</v>
      </c>
      <c r="AB43" s="156">
        <f>Poor!AB43</f>
        <v>0.25</v>
      </c>
      <c r="AC43" s="147">
        <f t="shared" si="41"/>
        <v>14.455373421106078</v>
      </c>
      <c r="AD43" s="156">
        <f>Poor!AD43</f>
        <v>0.25</v>
      </c>
      <c r="AE43" s="147">
        <f t="shared" si="42"/>
        <v>14.455373421106078</v>
      </c>
      <c r="AF43" s="122">
        <f t="shared" si="29"/>
        <v>0.25</v>
      </c>
      <c r="AG43" s="147">
        <f t="shared" si="36"/>
        <v>14.455373421106078</v>
      </c>
      <c r="AH43" s="123">
        <f t="shared" si="37"/>
        <v>1</v>
      </c>
      <c r="AI43" s="112">
        <f t="shared" si="37"/>
        <v>57.821493684424311</v>
      </c>
      <c r="AJ43" s="148">
        <f t="shared" si="38"/>
        <v>28.910746842212156</v>
      </c>
      <c r="AK43" s="147">
        <f t="shared" si="39"/>
        <v>28.910746842212156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20220</v>
      </c>
      <c r="J48" s="38">
        <f t="shared" si="32"/>
        <v>20220</v>
      </c>
      <c r="K48" s="40">
        <f t="shared" si="33"/>
        <v>0.5673082318612872</v>
      </c>
      <c r="L48" s="22">
        <f t="shared" si="34"/>
        <v>0.5673082318612872</v>
      </c>
      <c r="M48" s="24">
        <f t="shared" si="35"/>
        <v>0.5673082318612872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5055</v>
      </c>
      <c r="AB48" s="156">
        <f>Poor!AB48</f>
        <v>0.25</v>
      </c>
      <c r="AC48" s="147">
        <f t="shared" si="41"/>
        <v>5055</v>
      </c>
      <c r="AD48" s="156">
        <f>Poor!AD48</f>
        <v>0.25</v>
      </c>
      <c r="AE48" s="147">
        <f t="shared" si="42"/>
        <v>5055</v>
      </c>
      <c r="AF48" s="122">
        <f t="shared" si="29"/>
        <v>0.25</v>
      </c>
      <c r="AG48" s="147">
        <f t="shared" si="36"/>
        <v>5055</v>
      </c>
      <c r="AH48" s="123">
        <f t="shared" si="37"/>
        <v>1</v>
      </c>
      <c r="AI48" s="112">
        <f t="shared" si="37"/>
        <v>20220</v>
      </c>
      <c r="AJ48" s="148">
        <f t="shared" si="38"/>
        <v>10110</v>
      </c>
      <c r="AK48" s="147">
        <f t="shared" si="39"/>
        <v>10110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7200</v>
      </c>
      <c r="J49" s="38">
        <f t="shared" si="32"/>
        <v>7200</v>
      </c>
      <c r="K49" s="40">
        <f t="shared" si="33"/>
        <v>0.20200886594467202</v>
      </c>
      <c r="L49" s="22">
        <f t="shared" si="34"/>
        <v>0.20200886594467202</v>
      </c>
      <c r="M49" s="24">
        <f t="shared" si="35"/>
        <v>0.20200886594467202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1800</v>
      </c>
      <c r="AB49" s="156">
        <f>Poor!AB49</f>
        <v>0.25</v>
      </c>
      <c r="AC49" s="147">
        <f t="shared" si="41"/>
        <v>1800</v>
      </c>
      <c r="AD49" s="156">
        <f>Poor!AD49</f>
        <v>0.25</v>
      </c>
      <c r="AE49" s="147">
        <f t="shared" si="42"/>
        <v>1800</v>
      </c>
      <c r="AF49" s="122">
        <f t="shared" si="29"/>
        <v>0.25</v>
      </c>
      <c r="AG49" s="147">
        <f t="shared" si="36"/>
        <v>1800</v>
      </c>
      <c r="AH49" s="123">
        <f t="shared" si="37"/>
        <v>1</v>
      </c>
      <c r="AI49" s="112">
        <f t="shared" si="37"/>
        <v>7200</v>
      </c>
      <c r="AJ49" s="148">
        <f t="shared" si="38"/>
        <v>3600</v>
      </c>
      <c r="AK49" s="147">
        <f t="shared" si="39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37470</v>
      </c>
      <c r="J65" s="39">
        <f>SUM(J37:J64)</f>
        <v>35356.046190897447</v>
      </c>
      <c r="K65" s="40">
        <f>SUM(K37:K64)</f>
        <v>1</v>
      </c>
      <c r="L65" s="22">
        <f>SUM(L37:L64)</f>
        <v>1</v>
      </c>
      <c r="M65" s="24">
        <f>SUM(M37:M64)</f>
        <v>0.9919770549042547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7623.3201940234758</v>
      </c>
      <c r="AB65" s="137"/>
      <c r="AC65" s="153">
        <f>SUM(AC37:AC64)</f>
        <v>7255.9912088302435</v>
      </c>
      <c r="AD65" s="137"/>
      <c r="AE65" s="153">
        <f>SUM(AE37:AE64)</f>
        <v>6851.1012745772696</v>
      </c>
      <c r="AF65" s="137"/>
      <c r="AG65" s="153">
        <f>SUM(AG37:AG64)</f>
        <v>13625.633513466459</v>
      </c>
      <c r="AH65" s="137"/>
      <c r="AI65" s="153">
        <f>SUM(AI37:AI64)</f>
        <v>35356.046190897447</v>
      </c>
      <c r="AJ65" s="153">
        <f>SUM(AJ37:AJ64)</f>
        <v>14879.31140285372</v>
      </c>
      <c r="AK65" s="153">
        <f>SUM(AK37:AK64)</f>
        <v>20476.73478804373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14698.848128858817</v>
      </c>
      <c r="J70" s="51">
        <f t="shared" ref="J70:J77" si="44">J124*I$83</f>
        <v>14698.848128858817</v>
      </c>
      <c r="K70" s="40">
        <f>B70/B$76</f>
        <v>0.41240245016718524</v>
      </c>
      <c r="L70" s="22">
        <f t="shared" ref="L70:L75" si="45">(L124*G$37*F$9/F$7)/B$130</f>
        <v>0.41240245016718524</v>
      </c>
      <c r="M70" s="24">
        <f>J70/B$76</f>
        <v>0.41240245016718524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11684</v>
      </c>
      <c r="J71" s="51">
        <f t="shared" si="44"/>
        <v>11684</v>
      </c>
      <c r="K71" s="40">
        <f t="shared" ref="K71:K72" si="47">B71/B$76</f>
        <v>0.32781549856910386</v>
      </c>
      <c r="L71" s="22">
        <f t="shared" si="45"/>
        <v>0.32781549856910386</v>
      </c>
      <c r="M71" s="24">
        <f t="shared" ref="M71:M72" si="48">J71/B$76</f>
        <v>0.32781549856910386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6645.3516463026326</v>
      </c>
      <c r="K72" s="40">
        <f t="shared" si="47"/>
        <v>0.58380562258010216</v>
      </c>
      <c r="L72" s="22">
        <f t="shared" si="45"/>
        <v>9.650336759550969E-2</v>
      </c>
      <c r="M72" s="24">
        <f t="shared" si="48"/>
        <v>0.18644721526016028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75.599999999999994</v>
      </c>
      <c r="AB73" s="156">
        <f>Poor!AB73</f>
        <v>0.09</v>
      </c>
      <c r="AC73" s="147">
        <f>$H$73*$B$73*AB73</f>
        <v>75.599999999999994</v>
      </c>
      <c r="AD73" s="156">
        <f>Poor!AD73</f>
        <v>0.23</v>
      </c>
      <c r="AE73" s="147">
        <f>$H$73*$B$73*AD73</f>
        <v>193.20000000000002</v>
      </c>
      <c r="AF73" s="156">
        <f>Poor!AF73</f>
        <v>0.59</v>
      </c>
      <c r="AG73" s="147">
        <f>$H$73*$B$73*AF73</f>
        <v>495.59999999999997</v>
      </c>
      <c r="AH73" s="155">
        <f>SUM(Z73,AB73,AD73,AF73)</f>
        <v>1</v>
      </c>
      <c r="AI73" s="147">
        <f>SUM(AA73,AC73,AE73,AG73)</f>
        <v>840</v>
      </c>
      <c r="AJ73" s="148">
        <f>(AA73+AC73)</f>
        <v>151.19999999999999</v>
      </c>
      <c r="AK73" s="147">
        <f>(AE73+AG73)</f>
        <v>688.8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22771.151871141177</v>
      </c>
      <c r="J74" s="51">
        <f t="shared" si="44"/>
        <v>2327.8464157360004</v>
      </c>
      <c r="K74" s="40">
        <f>B74/B$76</f>
        <v>0.1632786836682012</v>
      </c>
      <c r="L74" s="22">
        <f t="shared" si="45"/>
        <v>0.1632786836682012</v>
      </c>
      <c r="M74" s="24">
        <f>J74/B$76</f>
        <v>6.5311890907805412E-2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1375.7916749042195</v>
      </c>
      <c r="AD74" s="156"/>
      <c r="AE74" s="147">
        <f>AE30*$I$84/4</f>
        <v>2598.3433368908354</v>
      </c>
      <c r="AF74" s="156"/>
      <c r="AG74" s="147">
        <f>AG30*$I$84/4</f>
        <v>1483.7373463374479</v>
      </c>
      <c r="AH74" s="155"/>
      <c r="AI74" s="147">
        <f>SUM(AA74,AC74,AE74,AG74)</f>
        <v>5457.872358132503</v>
      </c>
      <c r="AJ74" s="148">
        <f>(AA74+AC74)</f>
        <v>1375.7916749042195</v>
      </c>
      <c r="AK74" s="147">
        <f>(AE74+AG74)</f>
        <v>4082.0806832282833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13266.698305695378</v>
      </c>
      <c r="AB75" s="158"/>
      <c r="AC75" s="149">
        <f>AA75+AC65-SUM(AC70,AC74)</f>
        <v>15472.185807406697</v>
      </c>
      <c r="AD75" s="158"/>
      <c r="AE75" s="149">
        <f>AC75+AE65-SUM(AE70,AE74)</f>
        <v>16050.231712878427</v>
      </c>
      <c r="AF75" s="158"/>
      <c r="AG75" s="149">
        <f>IF(SUM(AG6:AG29)+((AG65-AG70-$J$75)*4/I$83)&lt;1,0,AG65-AG70-$J$75-(1-SUM(AG6:AG29))*I$83/4)</f>
        <v>9318.0901438866058</v>
      </c>
      <c r="AH75" s="134"/>
      <c r="AI75" s="149">
        <f>AI76-SUM(AI70,AI74)</f>
        <v>15199.325703906135</v>
      </c>
      <c r="AJ75" s="151">
        <f>AJ76-SUM(AJ70,AJ74)</f>
        <v>6154.0956635200928</v>
      </c>
      <c r="AK75" s="149">
        <f>AJ75+AK76-SUM(AK70,AK74)</f>
        <v>15199.325703906132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37469.999999999993</v>
      </c>
      <c r="J76" s="51">
        <f t="shared" si="44"/>
        <v>35356.046190897447</v>
      </c>
      <c r="K76" s="40">
        <f>SUM(K70:K75)</f>
        <v>1.5108699560114709</v>
      </c>
      <c r="L76" s="22">
        <f>SUM(L70:L75)</f>
        <v>1</v>
      </c>
      <c r="M76" s="24">
        <f>SUM(M70:M75)</f>
        <v>0.99197705490425481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7623.3201940234758</v>
      </c>
      <c r="AB76" s="137"/>
      <c r="AC76" s="153">
        <f>AC65</f>
        <v>7255.9912088302435</v>
      </c>
      <c r="AD76" s="137"/>
      <c r="AE76" s="153">
        <f>AE65</f>
        <v>6851.1012745772696</v>
      </c>
      <c r="AF76" s="137"/>
      <c r="AG76" s="153">
        <f>AG65</f>
        <v>13625.633513466459</v>
      </c>
      <c r="AH76" s="137"/>
      <c r="AI76" s="153">
        <f>SUM(AA76,AC76,AE76,AG76)</f>
        <v>35356.046190897454</v>
      </c>
      <c r="AJ76" s="154">
        <f>SUM(AA76,AC76)</f>
        <v>14879.31140285372</v>
      </c>
      <c r="AK76" s="154">
        <f>SUM(AE76,AG76)</f>
        <v>20476.73478804373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11683.999999999996</v>
      </c>
      <c r="J77" s="100">
        <f t="shared" si="44"/>
        <v>0</v>
      </c>
      <c r="K77" s="40"/>
      <c r="L77" s="22">
        <f>-(L131*G$37*F$9/F$7)/B$130</f>
        <v>-0.23131213097359404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9318.0901438866058</v>
      </c>
      <c r="AB78" s="112"/>
      <c r="AC78" s="112">
        <f>IF(AA75&lt;0,0,AA75)</f>
        <v>13266.698305695378</v>
      </c>
      <c r="AD78" s="112"/>
      <c r="AE78" s="112">
        <f>AC75</f>
        <v>15472.185807406697</v>
      </c>
      <c r="AF78" s="112"/>
      <c r="AG78" s="112">
        <f>AE75</f>
        <v>16050.231712878427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13266.698305695378</v>
      </c>
      <c r="AB79" s="112"/>
      <c r="AC79" s="112">
        <f>AA79-AA74+AC65-AC70</f>
        <v>16847.977482310915</v>
      </c>
      <c r="AD79" s="112"/>
      <c r="AE79" s="112">
        <f>AC79-AC74+AE65-AE70</f>
        <v>18648.575049769261</v>
      </c>
      <c r="AF79" s="112"/>
      <c r="AG79" s="112">
        <f>AE79-AE74+AG65-AG70</f>
        <v>26001.153194130176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5490.3932443198537</v>
      </c>
      <c r="AB83" s="112"/>
      <c r="AC83" s="165">
        <f>$I$84*AB82/4</f>
        <v>5490.3932443198537</v>
      </c>
      <c r="AD83" s="112"/>
      <c r="AE83" s="165">
        <f>$I$84*AD82/4</f>
        <v>5490.3932443198537</v>
      </c>
      <c r="AF83" s="112"/>
      <c r="AG83" s="165">
        <f>$I$84*AF82/4</f>
        <v>5490.3932443198537</v>
      </c>
      <c r="AH83" s="165">
        <f>SUM(AA83,AC83,AE83,AG83)</f>
        <v>21961.572977279415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1</v>
      </c>
      <c r="I91" s="22">
        <f t="shared" ref="I91" si="52">(D91*H91)</f>
        <v>0.32027781951285911</v>
      </c>
      <c r="J91" s="24">
        <f>IF(I$32&lt;=1+I$131,I91,L91+J$33*(I91-L91))</f>
        <v>0.32027781951285911</v>
      </c>
      <c r="K91" s="22">
        <f t="shared" ref="K91" si="53">(B91)</f>
        <v>0.32027781951285911</v>
      </c>
      <c r="L91" s="22">
        <f t="shared" ref="L91" si="54">(K91*H91)</f>
        <v>0.32027781951285911</v>
      </c>
      <c r="M91" s="226">
        <f t="shared" si="49"/>
        <v>0.32027781951285911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1</v>
      </c>
      <c r="I92" s="22">
        <f t="shared" ref="I92:I118" si="58">(D92*H92)</f>
        <v>0.58717600244024171</v>
      </c>
      <c r="J92" s="24">
        <f t="shared" ref="J92:J118" si="59">IF(I$32&lt;=1+I$131,I92,L92+J$33*(I92-L92))</f>
        <v>0.40198658325800202</v>
      </c>
      <c r="K92" s="22">
        <f t="shared" ref="K92:K118" si="60">(B92)</f>
        <v>0.42703709268381218</v>
      </c>
      <c r="L92" s="22">
        <f t="shared" ref="L92:L118" si="61">(K92*H92)</f>
        <v>0.42703709268381218</v>
      </c>
      <c r="M92" s="226">
        <f t="shared" ref="M92:M118" si="62">(J92)</f>
        <v>0.40198658325800202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1</v>
      </c>
      <c r="I94" s="22">
        <f t="shared" si="58"/>
        <v>6.9393527561119481E-2</v>
      </c>
      <c r="J94" s="24">
        <f t="shared" si="59"/>
        <v>6.9393527561119481E-2</v>
      </c>
      <c r="K94" s="22">
        <f t="shared" si="60"/>
        <v>6.9393527561119481E-2</v>
      </c>
      <c r="L94" s="22">
        <f t="shared" si="61"/>
        <v>6.9393527561119481E-2</v>
      </c>
      <c r="M94" s="226">
        <f t="shared" si="62"/>
        <v>6.9393527561119481E-2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5.3334552724485042E-2</v>
      </c>
      <c r="K95" s="22">
        <f t="shared" si="60"/>
        <v>4.6120006009851715E-2</v>
      </c>
      <c r="L95" s="22">
        <f t="shared" si="61"/>
        <v>4.6120006009851715E-2</v>
      </c>
      <c r="M95" s="226">
        <f t="shared" si="62"/>
        <v>5.3334552724485042E-2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1</v>
      </c>
      <c r="I96" s="22">
        <f t="shared" si="58"/>
        <v>9.6083345853857749E-2</v>
      </c>
      <c r="J96" s="24">
        <f t="shared" si="59"/>
        <v>-3.9189405045517173E-3</v>
      </c>
      <c r="K96" s="22">
        <f t="shared" si="60"/>
        <v>9.6083345853857742E-3</v>
      </c>
      <c r="L96" s="22">
        <f t="shared" si="61"/>
        <v>9.6083345853857742E-3</v>
      </c>
      <c r="M96" s="226">
        <f t="shared" si="62"/>
        <v>-3.9189405045517173E-3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6.1729806394079916E-3</v>
      </c>
      <c r="K97" s="22">
        <f t="shared" si="60"/>
        <v>5.3379636585476524E-3</v>
      </c>
      <c r="L97" s="22">
        <f t="shared" si="61"/>
        <v>5.3379636585476524E-3</v>
      </c>
      <c r="M97" s="226">
        <f t="shared" si="62"/>
        <v>6.1729806394079916E-3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1</v>
      </c>
      <c r="I102" s="22">
        <f t="shared" si="58"/>
        <v>2.1586725035166707</v>
      </c>
      <c r="J102" s="24">
        <f t="shared" si="59"/>
        <v>2.1586725035166707</v>
      </c>
      <c r="K102" s="22">
        <f t="shared" si="60"/>
        <v>2.1586725035166707</v>
      </c>
      <c r="L102" s="22">
        <f t="shared" si="61"/>
        <v>2.1586725035166707</v>
      </c>
      <c r="M102" s="226">
        <f t="shared" si="62"/>
        <v>2.1586725035166707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1</v>
      </c>
      <c r="I103" s="22">
        <f t="shared" si="58"/>
        <v>0.76866676683086188</v>
      </c>
      <c r="J103" s="24">
        <f t="shared" si="59"/>
        <v>0.76866676683086188</v>
      </c>
      <c r="K103" s="22">
        <f t="shared" si="60"/>
        <v>0.76866676683086188</v>
      </c>
      <c r="L103" s="22">
        <f t="shared" si="61"/>
        <v>0.76866676683086188</v>
      </c>
      <c r="M103" s="226">
        <f t="shared" si="62"/>
        <v>0.76866676683086188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4.00026996571561</v>
      </c>
      <c r="J119" s="24">
        <f>SUM(J91:J118)</f>
        <v>3.7745857935388547</v>
      </c>
      <c r="K119" s="22">
        <f>SUM(K91:K118)</f>
        <v>3.8051140143591087</v>
      </c>
      <c r="L119" s="22">
        <f>SUM(L91:L118)</f>
        <v>3.8051140143591087</v>
      </c>
      <c r="M119" s="57">
        <f t="shared" si="49"/>
        <v>3.7745857935388547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1.5692383426871905</v>
      </c>
      <c r="J124" s="236">
        <f>IF(SUMPRODUCT($B$124:$B124,$H$124:$H124)&lt;J$119,($B124*$H124),J$119)</f>
        <v>1.5692383426871905</v>
      </c>
      <c r="K124" s="22">
        <f>(B124)</f>
        <v>1.5692383426871905</v>
      </c>
      <c r="L124" s="29">
        <f>IF(SUMPRODUCT($B$124:$B124,$H$124:$H124)&lt;L$119,($B124*$H124),L$119)</f>
        <v>1.5692383426871905</v>
      </c>
      <c r="M124" s="57">
        <f t="shared" si="63"/>
        <v>1.5692383426871905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1.2473753477294154</v>
      </c>
      <c r="J125" s="236">
        <f>IF(SUMPRODUCT($B$124:$B125,$H$124:$H125)&lt;J$119,($B125*$H125),IF(SUMPRODUCT($B$124:$B124,$H$124:$H124)&lt;J$119,J$119-SUMPRODUCT($B$124:$B124,$H$124:$H124),0))</f>
        <v>1.2473753477294154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1.2473753477294154</v>
      </c>
      <c r="M125" s="57">
        <f t="shared" ref="M125:M126" si="65">(J125)</f>
        <v>1.2473753477294154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0.70945291172466529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0.3672063164705226</v>
      </c>
      <c r="M126" s="57">
        <f t="shared" si="65"/>
        <v>0.70945291172466529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2.4310316230284195</v>
      </c>
      <c r="J128" s="227">
        <f>(J30)</f>
        <v>0.24851919139758361</v>
      </c>
      <c r="K128" s="22">
        <f>(B128)</f>
        <v>0.62129400747198005</v>
      </c>
      <c r="L128" s="22">
        <f>IF(L124=L119,0,(L119-L124)/(B119-B124)*K128)</f>
        <v>0.62129400747198005</v>
      </c>
      <c r="M128" s="57">
        <f t="shared" si="63"/>
        <v>0.24851919139758361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4.00026996571561</v>
      </c>
      <c r="J130" s="227">
        <f>(J119)</f>
        <v>3.7745857935388547</v>
      </c>
      <c r="K130" s="22">
        <f>(B130)</f>
        <v>3.8051140143591087</v>
      </c>
      <c r="L130" s="22">
        <f>(L119)</f>
        <v>3.8051140143591087</v>
      </c>
      <c r="M130" s="57">
        <f t="shared" si="63"/>
        <v>3.7745857935388547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0.88016903125889234</v>
      </c>
      <c r="M131" s="236">
        <f>IF(I131&lt;SUM(M126:M127),0,I131-(SUM(M126:M127)))</f>
        <v>0.53792243600474965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3" priority="324" operator="equal">
      <formula>16</formula>
    </cfRule>
    <cfRule type="cellIs" dxfId="282" priority="325" operator="equal">
      <formula>15</formula>
    </cfRule>
    <cfRule type="cellIs" dxfId="281" priority="326" operator="equal">
      <formula>14</formula>
    </cfRule>
    <cfRule type="cellIs" dxfId="280" priority="327" operator="equal">
      <formula>13</formula>
    </cfRule>
    <cfRule type="cellIs" dxfId="279" priority="328" operator="equal">
      <formula>12</formula>
    </cfRule>
    <cfRule type="cellIs" dxfId="278" priority="329" operator="equal">
      <formula>11</formula>
    </cfRule>
    <cfRule type="cellIs" dxfId="277" priority="330" operator="equal">
      <formula>10</formula>
    </cfRule>
    <cfRule type="cellIs" dxfId="276" priority="331" operator="equal">
      <formula>9</formula>
    </cfRule>
    <cfRule type="cellIs" dxfId="275" priority="332" operator="equal">
      <formula>8</formula>
    </cfRule>
    <cfRule type="cellIs" dxfId="274" priority="333" operator="equal">
      <formula>7</formula>
    </cfRule>
    <cfRule type="cellIs" dxfId="273" priority="334" operator="equal">
      <formula>6</formula>
    </cfRule>
    <cfRule type="cellIs" dxfId="272" priority="335" operator="equal">
      <formula>5</formula>
    </cfRule>
    <cfRule type="cellIs" dxfId="271" priority="336" operator="equal">
      <formula>4</formula>
    </cfRule>
    <cfRule type="cellIs" dxfId="270" priority="337" operator="equal">
      <formula>3</formula>
    </cfRule>
    <cfRule type="cellIs" dxfId="269" priority="338" operator="equal">
      <formula>2</formula>
    </cfRule>
    <cfRule type="cellIs" dxfId="268" priority="339" operator="equal">
      <formula>1</formula>
    </cfRule>
  </conditionalFormatting>
  <conditionalFormatting sqref="N29">
    <cfRule type="cellIs" dxfId="267" priority="308" operator="equal">
      <formula>16</formula>
    </cfRule>
    <cfRule type="cellIs" dxfId="266" priority="309" operator="equal">
      <formula>15</formula>
    </cfRule>
    <cfRule type="cellIs" dxfId="265" priority="310" operator="equal">
      <formula>14</formula>
    </cfRule>
    <cfRule type="cellIs" dxfId="264" priority="311" operator="equal">
      <formula>13</formula>
    </cfRule>
    <cfRule type="cellIs" dxfId="263" priority="312" operator="equal">
      <formula>12</formula>
    </cfRule>
    <cfRule type="cellIs" dxfId="262" priority="313" operator="equal">
      <formula>11</formula>
    </cfRule>
    <cfRule type="cellIs" dxfId="261" priority="314" operator="equal">
      <formula>10</formula>
    </cfRule>
    <cfRule type="cellIs" dxfId="260" priority="315" operator="equal">
      <formula>9</formula>
    </cfRule>
    <cfRule type="cellIs" dxfId="259" priority="316" operator="equal">
      <formula>8</formula>
    </cfRule>
    <cfRule type="cellIs" dxfId="258" priority="317" operator="equal">
      <formula>7</formula>
    </cfRule>
    <cfRule type="cellIs" dxfId="257" priority="318" operator="equal">
      <formula>6</formula>
    </cfRule>
    <cfRule type="cellIs" dxfId="256" priority="319" operator="equal">
      <formula>5</formula>
    </cfRule>
    <cfRule type="cellIs" dxfId="255" priority="320" operator="equal">
      <formula>4</formula>
    </cfRule>
    <cfRule type="cellIs" dxfId="254" priority="321" operator="equal">
      <formula>3</formula>
    </cfRule>
    <cfRule type="cellIs" dxfId="253" priority="322" operator="equal">
      <formula>2</formula>
    </cfRule>
    <cfRule type="cellIs" dxfId="252" priority="323" operator="equal">
      <formula>1</formula>
    </cfRule>
  </conditionalFormatting>
  <conditionalFormatting sqref="N116:N118">
    <cfRule type="cellIs" dxfId="251" priority="260" operator="equal">
      <formula>16</formula>
    </cfRule>
    <cfRule type="cellIs" dxfId="250" priority="261" operator="equal">
      <formula>15</formula>
    </cfRule>
    <cfRule type="cellIs" dxfId="249" priority="262" operator="equal">
      <formula>14</formula>
    </cfRule>
    <cfRule type="cellIs" dxfId="248" priority="263" operator="equal">
      <formula>13</formula>
    </cfRule>
    <cfRule type="cellIs" dxfId="247" priority="264" operator="equal">
      <formula>12</formula>
    </cfRule>
    <cfRule type="cellIs" dxfId="246" priority="265" operator="equal">
      <formula>11</formula>
    </cfRule>
    <cfRule type="cellIs" dxfId="245" priority="266" operator="equal">
      <formula>10</formula>
    </cfRule>
    <cfRule type="cellIs" dxfId="244" priority="267" operator="equal">
      <formula>9</formula>
    </cfRule>
    <cfRule type="cellIs" dxfId="243" priority="268" operator="equal">
      <formula>8</formula>
    </cfRule>
    <cfRule type="cellIs" dxfId="242" priority="269" operator="equal">
      <formula>7</formula>
    </cfRule>
    <cfRule type="cellIs" dxfId="241" priority="270" operator="equal">
      <formula>6</formula>
    </cfRule>
    <cfRule type="cellIs" dxfId="240" priority="271" operator="equal">
      <formula>5</formula>
    </cfRule>
    <cfRule type="cellIs" dxfId="239" priority="272" operator="equal">
      <formula>4</formula>
    </cfRule>
    <cfRule type="cellIs" dxfId="238" priority="273" operator="equal">
      <formula>3</formula>
    </cfRule>
    <cfRule type="cellIs" dxfId="237" priority="274" operator="equal">
      <formula>2</formula>
    </cfRule>
    <cfRule type="cellIs" dxfId="236" priority="275" operator="equal">
      <formula>1</formula>
    </cfRule>
  </conditionalFormatting>
  <conditionalFormatting sqref="N27:N28">
    <cfRule type="cellIs" dxfId="235" priority="244" operator="equal">
      <formula>16</formula>
    </cfRule>
    <cfRule type="cellIs" dxfId="234" priority="245" operator="equal">
      <formula>15</formula>
    </cfRule>
    <cfRule type="cellIs" dxfId="233" priority="246" operator="equal">
      <formula>14</formula>
    </cfRule>
    <cfRule type="cellIs" dxfId="232" priority="247" operator="equal">
      <formula>13</formula>
    </cfRule>
    <cfRule type="cellIs" dxfId="231" priority="248" operator="equal">
      <formula>12</formula>
    </cfRule>
    <cfRule type="cellIs" dxfId="230" priority="249" operator="equal">
      <formula>11</formula>
    </cfRule>
    <cfRule type="cellIs" dxfId="229" priority="250" operator="equal">
      <formula>10</formula>
    </cfRule>
    <cfRule type="cellIs" dxfId="228" priority="251" operator="equal">
      <formula>9</formula>
    </cfRule>
    <cfRule type="cellIs" dxfId="227" priority="252" operator="equal">
      <formula>8</formula>
    </cfRule>
    <cfRule type="cellIs" dxfId="226" priority="253" operator="equal">
      <formula>7</formula>
    </cfRule>
    <cfRule type="cellIs" dxfId="225" priority="254" operator="equal">
      <formula>6</formula>
    </cfRule>
    <cfRule type="cellIs" dxfId="224" priority="255" operator="equal">
      <formula>5</formula>
    </cfRule>
    <cfRule type="cellIs" dxfId="223" priority="256" operator="equal">
      <formula>4</formula>
    </cfRule>
    <cfRule type="cellIs" dxfId="222" priority="257" operator="equal">
      <formula>3</formula>
    </cfRule>
    <cfRule type="cellIs" dxfId="221" priority="258" operator="equal">
      <formula>2</formula>
    </cfRule>
    <cfRule type="cellIs" dxfId="220" priority="259" operator="equal">
      <formula>1</formula>
    </cfRule>
  </conditionalFormatting>
  <conditionalFormatting sqref="N6:N26">
    <cfRule type="cellIs" dxfId="219" priority="68" operator="equal">
      <formula>16</formula>
    </cfRule>
    <cfRule type="cellIs" dxfId="218" priority="69" operator="equal">
      <formula>15</formula>
    </cfRule>
    <cfRule type="cellIs" dxfId="217" priority="70" operator="equal">
      <formula>14</formula>
    </cfRule>
    <cfRule type="cellIs" dxfId="216" priority="71" operator="equal">
      <formula>13</formula>
    </cfRule>
    <cfRule type="cellIs" dxfId="215" priority="72" operator="equal">
      <formula>12</formula>
    </cfRule>
    <cfRule type="cellIs" dxfId="214" priority="73" operator="equal">
      <formula>11</formula>
    </cfRule>
    <cfRule type="cellIs" dxfId="213" priority="74" operator="equal">
      <formula>10</formula>
    </cfRule>
    <cfRule type="cellIs" dxfId="212" priority="75" operator="equal">
      <formula>9</formula>
    </cfRule>
    <cfRule type="cellIs" dxfId="211" priority="76" operator="equal">
      <formula>8</formula>
    </cfRule>
    <cfRule type="cellIs" dxfId="210" priority="77" operator="equal">
      <formula>7</formula>
    </cfRule>
    <cfRule type="cellIs" dxfId="209" priority="78" operator="equal">
      <formula>6</formula>
    </cfRule>
    <cfRule type="cellIs" dxfId="208" priority="79" operator="equal">
      <formula>5</formula>
    </cfRule>
    <cfRule type="cellIs" dxfId="207" priority="80" operator="equal">
      <formula>4</formula>
    </cfRule>
    <cfRule type="cellIs" dxfId="206" priority="81" operator="equal">
      <formula>3</formula>
    </cfRule>
    <cfRule type="cellIs" dxfId="205" priority="82" operator="equal">
      <formula>2</formula>
    </cfRule>
    <cfRule type="cellIs" dxfId="204" priority="83" operator="equal">
      <formula>1</formula>
    </cfRule>
  </conditionalFormatting>
  <conditionalFormatting sqref="N113:N115">
    <cfRule type="cellIs" dxfId="203" priority="52" operator="equal">
      <formula>16</formula>
    </cfRule>
    <cfRule type="cellIs" dxfId="202" priority="53" operator="equal">
      <formula>15</formula>
    </cfRule>
    <cfRule type="cellIs" dxfId="201" priority="54" operator="equal">
      <formula>14</formula>
    </cfRule>
    <cfRule type="cellIs" dxfId="200" priority="55" operator="equal">
      <formula>13</formula>
    </cfRule>
    <cfRule type="cellIs" dxfId="199" priority="56" operator="equal">
      <formula>12</formula>
    </cfRule>
    <cfRule type="cellIs" dxfId="198" priority="57" operator="equal">
      <formula>11</formula>
    </cfRule>
    <cfRule type="cellIs" dxfId="197" priority="58" operator="equal">
      <formula>10</formula>
    </cfRule>
    <cfRule type="cellIs" dxfId="196" priority="59" operator="equal">
      <formula>9</formula>
    </cfRule>
    <cfRule type="cellIs" dxfId="195" priority="60" operator="equal">
      <formula>8</formula>
    </cfRule>
    <cfRule type="cellIs" dxfId="194" priority="61" operator="equal">
      <formula>7</formula>
    </cfRule>
    <cfRule type="cellIs" dxfId="193" priority="62" operator="equal">
      <formula>6</formula>
    </cfRule>
    <cfRule type="cellIs" dxfId="192" priority="63" operator="equal">
      <formula>5</formula>
    </cfRule>
    <cfRule type="cellIs" dxfId="191" priority="64" operator="equal">
      <formula>4</formula>
    </cfRule>
    <cfRule type="cellIs" dxfId="190" priority="65" operator="equal">
      <formula>3</formula>
    </cfRule>
    <cfRule type="cellIs" dxfId="189" priority="66" operator="equal">
      <formula>2</formula>
    </cfRule>
    <cfRule type="cellIs" dxfId="188" priority="67" operator="equal">
      <formula>1</formula>
    </cfRule>
  </conditionalFormatting>
  <conditionalFormatting sqref="N112">
    <cfRule type="cellIs" dxfId="187" priority="36" operator="equal">
      <formula>16</formula>
    </cfRule>
    <cfRule type="cellIs" dxfId="186" priority="37" operator="equal">
      <formula>15</formula>
    </cfRule>
    <cfRule type="cellIs" dxfId="185" priority="38" operator="equal">
      <formula>14</formula>
    </cfRule>
    <cfRule type="cellIs" dxfId="184" priority="39" operator="equal">
      <formula>13</formula>
    </cfRule>
    <cfRule type="cellIs" dxfId="183" priority="40" operator="equal">
      <formula>12</formula>
    </cfRule>
    <cfRule type="cellIs" dxfId="182" priority="41" operator="equal">
      <formula>11</formula>
    </cfRule>
    <cfRule type="cellIs" dxfId="181" priority="42" operator="equal">
      <formula>10</formula>
    </cfRule>
    <cfRule type="cellIs" dxfId="180" priority="43" operator="equal">
      <formula>9</formula>
    </cfRule>
    <cfRule type="cellIs" dxfId="179" priority="44" operator="equal">
      <formula>8</formula>
    </cfRule>
    <cfRule type="cellIs" dxfId="178" priority="45" operator="equal">
      <formula>7</formula>
    </cfRule>
    <cfRule type="cellIs" dxfId="177" priority="46" operator="equal">
      <formula>6</formula>
    </cfRule>
    <cfRule type="cellIs" dxfId="176" priority="47" operator="equal">
      <formula>5</formula>
    </cfRule>
    <cfRule type="cellIs" dxfId="175" priority="48" operator="equal">
      <formula>4</formula>
    </cfRule>
    <cfRule type="cellIs" dxfId="174" priority="49" operator="equal">
      <formula>3</formula>
    </cfRule>
    <cfRule type="cellIs" dxfId="173" priority="50" operator="equal">
      <formula>2</formula>
    </cfRule>
    <cfRule type="cellIs" dxfId="172" priority="51" operator="equal">
      <formula>1</formula>
    </cfRule>
  </conditionalFormatting>
  <conditionalFormatting sqref="N91:N104">
    <cfRule type="cellIs" dxfId="171" priority="20" operator="equal">
      <formula>16</formula>
    </cfRule>
    <cfRule type="cellIs" dxfId="170" priority="21" operator="equal">
      <formula>15</formula>
    </cfRule>
    <cfRule type="cellIs" dxfId="169" priority="22" operator="equal">
      <formula>14</formula>
    </cfRule>
    <cfRule type="cellIs" dxfId="168" priority="23" operator="equal">
      <formula>13</formula>
    </cfRule>
    <cfRule type="cellIs" dxfId="167" priority="24" operator="equal">
      <formula>12</formula>
    </cfRule>
    <cfRule type="cellIs" dxfId="166" priority="25" operator="equal">
      <formula>11</formula>
    </cfRule>
    <cfRule type="cellIs" dxfId="165" priority="26" operator="equal">
      <formula>10</formula>
    </cfRule>
    <cfRule type="cellIs" dxfId="164" priority="27" operator="equal">
      <formula>9</formula>
    </cfRule>
    <cfRule type="cellIs" dxfId="163" priority="28" operator="equal">
      <formula>8</formula>
    </cfRule>
    <cfRule type="cellIs" dxfId="162" priority="29" operator="equal">
      <formula>7</formula>
    </cfRule>
    <cfRule type="cellIs" dxfId="161" priority="30" operator="equal">
      <formula>6</formula>
    </cfRule>
    <cfRule type="cellIs" dxfId="160" priority="31" operator="equal">
      <formula>5</formula>
    </cfRule>
    <cfRule type="cellIs" dxfId="159" priority="32" operator="equal">
      <formula>4</formula>
    </cfRule>
    <cfRule type="cellIs" dxfId="158" priority="33" operator="equal">
      <formula>3</formula>
    </cfRule>
    <cfRule type="cellIs" dxfId="157" priority="34" operator="equal">
      <formula>2</formula>
    </cfRule>
    <cfRule type="cellIs" dxfId="156" priority="35" operator="equal">
      <formula>1</formula>
    </cfRule>
  </conditionalFormatting>
  <conditionalFormatting sqref="N105:N111">
    <cfRule type="cellIs" dxfId="155" priority="4" operator="equal">
      <formula>16</formula>
    </cfRule>
    <cfRule type="cellIs" dxfId="154" priority="5" operator="equal">
      <formula>15</formula>
    </cfRule>
    <cfRule type="cellIs" dxfId="153" priority="6" operator="equal">
      <formula>14</formula>
    </cfRule>
    <cfRule type="cellIs" dxfId="152" priority="7" operator="equal">
      <formula>13</formula>
    </cfRule>
    <cfRule type="cellIs" dxfId="151" priority="8" operator="equal">
      <formula>12</formula>
    </cfRule>
    <cfRule type="cellIs" dxfId="150" priority="9" operator="equal">
      <formula>11</formula>
    </cfRule>
    <cfRule type="cellIs" dxfId="149" priority="10" operator="equal">
      <formula>10</formula>
    </cfRule>
    <cfRule type="cellIs" dxfId="148" priority="11" operator="equal">
      <formula>9</formula>
    </cfRule>
    <cfRule type="cellIs" dxfId="147" priority="12" operator="equal">
      <formula>8</formula>
    </cfRule>
    <cfRule type="cellIs" dxfId="146" priority="13" operator="equal">
      <formula>7</formula>
    </cfRule>
    <cfRule type="cellIs" dxfId="145" priority="14" operator="equal">
      <formula>6</formula>
    </cfRule>
    <cfRule type="cellIs" dxfId="144" priority="15" operator="equal">
      <formula>5</formula>
    </cfRule>
    <cfRule type="cellIs" dxfId="143" priority="16" operator="equal">
      <formula>4</formula>
    </cfRule>
    <cfRule type="cellIs" dxfId="142" priority="17" operator="equal">
      <formula>3</formula>
    </cfRule>
    <cfRule type="cellIs" dxfId="141" priority="18" operator="equal">
      <formula>2</formula>
    </cfRule>
    <cfRule type="cellIs" dxfId="140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0.10020555728518059</v>
      </c>
      <c r="J6" s="24">
        <f t="shared" ref="J6:J13" si="3">IF(I$32&lt;=1+I$131,I6,B6*H6+J$33*(I6-B6*H6))</f>
        <v>0.10020555728518059</v>
      </c>
      <c r="K6" s="22">
        <f t="shared" ref="K6:K31" si="4">B6</f>
        <v>0.10020555728518059</v>
      </c>
      <c r="L6" s="22">
        <f t="shared" ref="L6:L29" si="5">IF(K6="","",K6*H6)</f>
        <v>0.10020555728518059</v>
      </c>
      <c r="M6" s="177">
        <f t="shared" ref="M6:M31" si="6">J6</f>
        <v>0.10020555728518059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0.40082222914072235</v>
      </c>
      <c r="Z6" s="156">
        <f>Poor!Z6</f>
        <v>0.17</v>
      </c>
      <c r="AA6" s="121">
        <f>$M6*Z6*4</f>
        <v>6.81397789539228E-2</v>
      </c>
      <c r="AB6" s="156">
        <f>Poor!AB6</f>
        <v>0.17</v>
      </c>
      <c r="AC6" s="121">
        <f t="shared" ref="AC6:AC29" si="7">$M6*AB6*4</f>
        <v>6.81397789539228E-2</v>
      </c>
      <c r="AD6" s="156">
        <f>Poor!AD6</f>
        <v>0.33</v>
      </c>
      <c r="AE6" s="121">
        <f t="shared" ref="AE6:AE29" si="8">$M6*AD6*4</f>
        <v>0.13227133561643839</v>
      </c>
      <c r="AF6" s="122">
        <f>1-SUM(Z6,AB6,AD6)</f>
        <v>0.32999999999999996</v>
      </c>
      <c r="AG6" s="121">
        <f>$M6*AF6*4</f>
        <v>0.13227133561643836</v>
      </c>
      <c r="AH6" s="123">
        <f>SUM(Z6,AB6,AD6,AF6)</f>
        <v>1</v>
      </c>
      <c r="AI6" s="183">
        <f>SUM(AA6,AC6,AE6,AG6)/4</f>
        <v>0.10020555728518057</v>
      </c>
      <c r="AJ6" s="120">
        <f>(AA6+AC6)/2</f>
        <v>6.81397789539228E-2</v>
      </c>
      <c r="AK6" s="119">
        <f>(AE6+AG6)/2</f>
        <v>0.13227133561643839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0.23658287671232869</v>
      </c>
      <c r="J7" s="24">
        <f t="shared" si="3"/>
        <v>0.11046090980556623</v>
      </c>
      <c r="K7" s="22">
        <f t="shared" si="4"/>
        <v>0.11829143835616435</v>
      </c>
      <c r="L7" s="22">
        <f t="shared" si="5"/>
        <v>0.11829143835616435</v>
      </c>
      <c r="M7" s="177">
        <f t="shared" si="6"/>
        <v>0.11046090980556623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3375.9342542450299</v>
      </c>
      <c r="S7" s="221">
        <f>IF($B$81=0,0,(SUMIF($N$6:$N$28,$U7,L$6:L$28)+SUMIF($N$91:$N$118,$U7,L$91:L$118))*$I$83*Poor!$B$81/$B$81)</f>
        <v>3375.9342542450299</v>
      </c>
      <c r="T7" s="221">
        <f>IF($B$81=0,0,(SUMIF($N$6:$N$28,$U7,M$6:M$28)+SUMIF($N$91:$N$118,$U7,M$91:M$118))*$I$83*Poor!$B$81/$B$81)</f>
        <v>3334.815251060792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0.44184363922226494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0.44184363922226494</v>
      </c>
      <c r="AH7" s="123">
        <f t="shared" ref="AH7:AH30" si="12">SUM(Z7,AB7,AD7,AF7)</f>
        <v>1</v>
      </c>
      <c r="AI7" s="183">
        <f t="shared" ref="AI7:AI30" si="13">SUM(AA7,AC7,AE7,AG7)/4</f>
        <v>0.11046090980556623</v>
      </c>
      <c r="AJ7" s="120">
        <f t="shared" ref="AJ7:AJ31" si="14">(AA7+AC7)/2</f>
        <v>0</v>
      </c>
      <c r="AK7" s="119">
        <f t="shared" ref="AK7:AK31" si="15">(AE7+AG7)/2</f>
        <v>0.22092181961113247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0.18777393184727068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0.18777393184727068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3006.5</v>
      </c>
      <c r="S8" s="221">
        <f>IF($B$81=0,0,(SUMIF($N$6:$N$28,$U8,L$6:L$28)+SUMIF($N$91:$N$118,$U8,L$91:L$118))*$I$83*Poor!$B$81/$B$81)</f>
        <v>3006.5</v>
      </c>
      <c r="T8" s="221">
        <f>IF($B$81=0,0,(SUMIF($N$6:$N$28,$U8,M$6:M$28)+SUMIF($N$91:$N$118,$U8,M$91:M$118))*$I$83*Poor!$B$81/$B$81)</f>
        <v>2973.8318213606894</v>
      </c>
      <c r="U8" s="222">
        <v>2</v>
      </c>
      <c r="V8" s="56"/>
      <c r="W8" s="115"/>
      <c r="X8" s="118">
        <f>Poor!X8</f>
        <v>1</v>
      </c>
      <c r="Y8" s="183">
        <f t="shared" si="9"/>
        <v>0.7510957273890827</v>
      </c>
      <c r="Z8" s="125">
        <f>IF($Y8=0,0,AA8/$Y8)</f>
        <v>0.33124607327828953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0.24879751035373426</v>
      </c>
      <c r="AB8" s="125">
        <f>IF($Y8=0,0,AC8/$Y8)</f>
        <v>0.33124607327828953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0.24879751035373426</v>
      </c>
      <c r="AD8" s="125">
        <f>IF($Y8=0,0,AE8/$Y8)</f>
        <v>0.26470553373343181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0.19881919540342732</v>
      </c>
      <c r="AF8" s="122">
        <f t="shared" si="10"/>
        <v>7.2802319709989183E-2</v>
      </c>
      <c r="AG8" s="121">
        <f t="shared" si="11"/>
        <v>5.4681511278186878E-2</v>
      </c>
      <c r="AH8" s="123">
        <f t="shared" si="12"/>
        <v>1</v>
      </c>
      <c r="AI8" s="183">
        <f t="shared" si="13"/>
        <v>0.18777393184727068</v>
      </c>
      <c r="AJ8" s="120">
        <f t="shared" si="14"/>
        <v>0.24879751035373426</v>
      </c>
      <c r="AK8" s="119">
        <f t="shared" si="15"/>
        <v>0.12675035334080709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5.7787610709822468E-2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5.7787610709822468E-2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938.61220958971853</v>
      </c>
      <c r="S9" s="221">
        <f>IF($B$81=0,0,(SUMIF($N$6:$N$28,$U9,L$6:L$28)+SUMIF($N$91:$N$118,$U9,L$91:L$118))*$I$83*Poor!$B$81/$B$81)</f>
        <v>938.61220958971853</v>
      </c>
      <c r="T9" s="221">
        <f>IF($B$81=0,0,(SUMIF($N$6:$N$28,$U9,M$6:M$28)+SUMIF($N$91:$N$118,$U9,M$91:M$118))*$I$83*Poor!$B$81/$B$81)</f>
        <v>938.61220958971853</v>
      </c>
      <c r="U9" s="222">
        <v>3</v>
      </c>
      <c r="V9" s="56"/>
      <c r="W9" s="115"/>
      <c r="X9" s="118">
        <f>Poor!X9</f>
        <v>1</v>
      </c>
      <c r="Y9" s="183">
        <f t="shared" si="9"/>
        <v>0.23115044283928987</v>
      </c>
      <c r="Z9" s="125">
        <f>IF($Y9=0,0,AA9/$Y9)</f>
        <v>0.33124607327828953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7.6567676527052486E-2</v>
      </c>
      <c r="AB9" s="125">
        <f>IF($Y9=0,0,AC9/$Y9)</f>
        <v>0.33124607327828953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7.6567676527052486E-2</v>
      </c>
      <c r="AD9" s="125">
        <f>IF($Y9=0,0,AE9/$Y9)</f>
        <v>0.26470553373343181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6.118680134449335E-2</v>
      </c>
      <c r="AF9" s="122">
        <f t="shared" si="10"/>
        <v>7.2802319709989183E-2</v>
      </c>
      <c r="AG9" s="121">
        <f t="shared" si="11"/>
        <v>1.682828844069156E-2</v>
      </c>
      <c r="AH9" s="123">
        <f t="shared" si="12"/>
        <v>1</v>
      </c>
      <c r="AI9" s="183">
        <f t="shared" si="13"/>
        <v>5.7787610709822468E-2</v>
      </c>
      <c r="AJ9" s="120">
        <f t="shared" si="14"/>
        <v>7.6567676527052486E-2</v>
      </c>
      <c r="AK9" s="119">
        <f t="shared" si="15"/>
        <v>3.9007544892592456E-2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22249.999999999996</v>
      </c>
      <c r="S11" s="221">
        <f>IF($B$81=0,0,(SUMIF($N$6:$N$28,$U11,L$6:L$28)+SUMIF($N$91:$N$118,$U11,L$91:L$118))*$I$83*Poor!$B$81/$B$81)</f>
        <v>22249.999999999996</v>
      </c>
      <c r="T11" s="221">
        <f>IF($B$81=0,0,(SUMIF($N$6:$N$28,$U11,M$6:M$28)+SUMIF($N$91:$N$118,$U11,M$91:M$118))*$I$83*Poor!$B$81/$B$81)</f>
        <v>22170.563699357303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60000</v>
      </c>
      <c r="S13" s="221">
        <f>IF($B$81=0,0,(SUMIF($N$6:$N$28,$U13,L$6:L$28)+SUMIF($N$91:$N$118,$U13,L$91:L$118))*$I$83*Poor!$B$81/$B$81)</f>
        <v>60000</v>
      </c>
      <c r="T13" s="221">
        <f>IF($B$81=0,0,(SUMIF($N$6:$N$28,$U13,M$6:M$28)+SUMIF($N$91:$N$118,$U13,M$91:M$118))*$I$83*Poor!$B$81/$B$81)</f>
        <v>60000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28800</v>
      </c>
      <c r="S14" s="221">
        <f>IF($B$81=0,0,(SUMIF($N$6:$N$28,$U14,L$6:L$28)+SUMIF($N$91:$N$118,$U14,L$91:L$118))*$I$83*Poor!$B$81/$B$81)</f>
        <v>28800</v>
      </c>
      <c r="T14" s="221">
        <f>IF($B$81=0,0,(SUMIF($N$6:$N$28,$U14,M$6:M$28)+SUMIF($N$91:$N$118,$U14,M$91:M$118))*$I$83*Poor!$B$81/$B$81)</f>
        <v>28418.705756915038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7200</v>
      </c>
      <c r="S16" s="221">
        <f>IF($B$81=0,0,(SUMIF($N$6:$N$28,$U16,L$6:L$28)+SUMIF($N$91:$N$118,$U16,L$91:L$118))*$I$83*Poor!$B$81/$B$81)</f>
        <v>7200</v>
      </c>
      <c r="T16" s="221">
        <f>IF($B$81=0,0,(SUMIF($N$6:$N$28,$U16,M$6:M$28)+SUMIF($N$91:$N$118,$U16,M$91:M$118))*$I$83*Poor!$B$81/$B$81)</f>
        <v>7200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7620</v>
      </c>
      <c r="S17" s="221">
        <f>IF($B$81=0,0,(SUMIF($N$6:$N$28,$U17,L$6:L$28)+SUMIF($N$91:$N$118,$U17,L$91:L$118))*$I$83*Poor!$B$81/$B$81)</f>
        <v>7620</v>
      </c>
      <c r="T17" s="221">
        <f>IF($B$81=0,0,(SUMIF($N$6:$N$28,$U17,M$6:M$28)+SUMIF($N$91:$N$118,$U17,M$91:M$118))*$I$83*Poor!$B$81/$B$81)</f>
        <v>7620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133191.04646383476</v>
      </c>
      <c r="S23" s="179">
        <f>SUM(S7:S22)</f>
        <v>133191.04646383476</v>
      </c>
      <c r="T23" s="179">
        <f>SUM(T7:T22)</f>
        <v>132656.52873828355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21961.572977279415</v>
      </c>
      <c r="S24" s="41">
        <f>IF($B$81=0,0,(SUM(($B$70*$H$70))+((1-$D$29)*$I$83))*Poor!$B$81/$B$81)</f>
        <v>21961.572977279415</v>
      </c>
      <c r="T24" s="41">
        <f>IF($B$81=0,0,(SUM(($B$70*$H$70))+((1-$D$29)*$I$83))*Poor!$B$81/$B$81)</f>
        <v>21961.572977279415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0.25042402994731916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0.25042402994731916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1.0016961197892766</v>
      </c>
      <c r="Z27" s="156">
        <f>Poor!Z27</f>
        <v>0.25</v>
      </c>
      <c r="AA27" s="121">
        <f t="shared" si="16"/>
        <v>0.25042402994731916</v>
      </c>
      <c r="AB27" s="156">
        <f>Poor!AB27</f>
        <v>0.25</v>
      </c>
      <c r="AC27" s="121">
        <f t="shared" si="7"/>
        <v>0.25042402994731916</v>
      </c>
      <c r="AD27" s="156">
        <f>Poor!AD27</f>
        <v>0.25</v>
      </c>
      <c r="AE27" s="121">
        <f t="shared" si="8"/>
        <v>0.25042402994731916</v>
      </c>
      <c r="AF27" s="122">
        <f t="shared" si="10"/>
        <v>0.25</v>
      </c>
      <c r="AG27" s="121">
        <f t="shared" si="11"/>
        <v>0.25042402994731916</v>
      </c>
      <c r="AH27" s="123">
        <f t="shared" si="12"/>
        <v>1</v>
      </c>
      <c r="AI27" s="183">
        <f t="shared" si="13"/>
        <v>0.25042402994731916</v>
      </c>
      <c r="AJ27" s="120">
        <f t="shared" si="14"/>
        <v>0.25042402994731916</v>
      </c>
      <c r="AK27" s="119">
        <f t="shared" si="15"/>
        <v>0.25042402994731916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6.1381673517524457E-4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6.1381673517524457E-4</v>
      </c>
      <c r="N28" s="228"/>
      <c r="O28" s="2"/>
      <c r="P28" s="22"/>
      <c r="V28" s="56"/>
      <c r="W28" s="110"/>
      <c r="X28" s="118"/>
      <c r="Y28" s="183">
        <f t="shared" si="9"/>
        <v>2.4552669407009783E-3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1.2276334703504891E-3</v>
      </c>
      <c r="AF28" s="122">
        <f t="shared" si="10"/>
        <v>0.5</v>
      </c>
      <c r="AG28" s="121">
        <f t="shared" si="11"/>
        <v>1.2276334703504891E-3</v>
      </c>
      <c r="AH28" s="123">
        <f t="shared" si="12"/>
        <v>1</v>
      </c>
      <c r="AI28" s="183">
        <f t="shared" si="13"/>
        <v>6.1381673517524457E-4</v>
      </c>
      <c r="AJ28" s="120">
        <f t="shared" si="14"/>
        <v>0</v>
      </c>
      <c r="AK28" s="119">
        <f t="shared" si="15"/>
        <v>1.2276334703504891E-3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0.35607100421797133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0.35607100421797133</v>
      </c>
      <c r="N29" s="228"/>
      <c r="P29" s="22"/>
      <c r="V29" s="56"/>
      <c r="W29" s="110"/>
      <c r="X29" s="118"/>
      <c r="Y29" s="183">
        <f t="shared" si="9"/>
        <v>1.4242840168718853</v>
      </c>
      <c r="Z29" s="156">
        <f>Poor!Z29</f>
        <v>0.25</v>
      </c>
      <c r="AA29" s="121">
        <f t="shared" si="16"/>
        <v>0.35607100421797133</v>
      </c>
      <c r="AB29" s="156">
        <f>Poor!AB29</f>
        <v>0.25</v>
      </c>
      <c r="AC29" s="121">
        <f t="shared" si="7"/>
        <v>0.35607100421797133</v>
      </c>
      <c r="AD29" s="156">
        <f>Poor!AD29</f>
        <v>0.25</v>
      </c>
      <c r="AE29" s="121">
        <f t="shared" si="8"/>
        <v>0.35607100421797133</v>
      </c>
      <c r="AF29" s="122">
        <f t="shared" si="10"/>
        <v>0.25</v>
      </c>
      <c r="AG29" s="121">
        <f t="shared" si="11"/>
        <v>0.35607100421797133</v>
      </c>
      <c r="AH29" s="123">
        <f t="shared" si="12"/>
        <v>1</v>
      </c>
      <c r="AI29" s="183">
        <f t="shared" si="13"/>
        <v>0.35607100421797133</v>
      </c>
      <c r="AJ29" s="120">
        <f t="shared" si="14"/>
        <v>0.35607100421797133</v>
      </c>
      <c r="AK29" s="119">
        <f t="shared" si="15"/>
        <v>0.35607100421797133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12.985253368708836</v>
      </c>
      <c r="J30" s="230">
        <f>IF(I$32&lt;=1,I30,1-SUM(J6:J29))</f>
        <v>-6.3336860548305784E-2</v>
      </c>
      <c r="K30" s="22">
        <f t="shared" si="4"/>
        <v>0.73023944458281442</v>
      </c>
      <c r="L30" s="22">
        <f>IF(L124=L119,0,IF(K30="",0,(L119-L124)/(B119-B124)*K30))</f>
        <v>0.73023944458281442</v>
      </c>
      <c r="M30" s="175">
        <f t="shared" si="6"/>
        <v>-6.3336860548305784E-2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-0.25334744219322314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0.99999999999999822</v>
      </c>
      <c r="AG30" s="187">
        <f>IF(AG79*4/$I$83+SUM(AG6:AG29)&lt;1,AG79*4/$I$83,1-SUM(AG6:AG29))</f>
        <v>-0.25334744219322269</v>
      </c>
      <c r="AH30" s="123">
        <f t="shared" si="12"/>
        <v>0.99999999999999822</v>
      </c>
      <c r="AI30" s="183">
        <f t="shared" si="13"/>
        <v>-6.3336860548305673E-2</v>
      </c>
      <c r="AJ30" s="120">
        <f t="shared" si="14"/>
        <v>0</v>
      </c>
      <c r="AK30" s="119">
        <f t="shared" si="15"/>
        <v>-0.12667372109661135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-0.77421961440431697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13.73682278067491</v>
      </c>
      <c r="J32" s="17"/>
      <c r="L32" s="22">
        <f>SUM(L6:L30)</f>
        <v>1.774219614404317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-6.6196917202250322E-2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18000</v>
      </c>
      <c r="J37" s="38">
        <f>J91*I$83</f>
        <v>18000</v>
      </c>
      <c r="K37" s="40">
        <f t="shared" ref="K37:K52" si="28">(B37/B$65)</f>
        <v>0.13966859745570373</v>
      </c>
      <c r="L37" s="22">
        <f t="shared" ref="L37:L52" si="29">(K37*H37)</f>
        <v>0.13966859745570373</v>
      </c>
      <c r="M37" s="24">
        <f t="shared" ref="M37:M52" si="30">J37/B$65</f>
        <v>0.13966859745570373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18000</v>
      </c>
      <c r="AH37" s="123">
        <f>SUM(Z37,AB37,AD37,AF37)</f>
        <v>1</v>
      </c>
      <c r="AI37" s="112">
        <f>SUM(AA37,AC37,AE37,AG37)</f>
        <v>18000</v>
      </c>
      <c r="AJ37" s="148">
        <f>(AA37+AC37)</f>
        <v>0</v>
      </c>
      <c r="AK37" s="147">
        <f>(AE37+AG37)</f>
        <v>18000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3600</v>
      </c>
      <c r="J38" s="38">
        <f t="shared" ref="J38:J64" si="33">J92*I$83</f>
        <v>2320.5636993572998</v>
      </c>
      <c r="K38" s="40">
        <f t="shared" si="28"/>
        <v>1.8622479660760496E-2</v>
      </c>
      <c r="L38" s="22">
        <f t="shared" si="29"/>
        <v>1.8622479660760496E-2</v>
      </c>
      <c r="M38" s="24">
        <f t="shared" si="30"/>
        <v>1.8006104288658519E-2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2320.5636993572998</v>
      </c>
      <c r="AH38" s="123">
        <f t="shared" ref="AH38:AI58" si="35">SUM(Z38,AB38,AD38,AF38)</f>
        <v>1</v>
      </c>
      <c r="AI38" s="112">
        <f t="shared" si="35"/>
        <v>2320.5636993572998</v>
      </c>
      <c r="AJ38" s="148">
        <f t="shared" ref="AJ38:AJ64" si="36">(AA38+AC38)</f>
        <v>0</v>
      </c>
      <c r="AK38" s="147">
        <f t="shared" ref="AK38:AK64" si="37">(AE38+AG38)</f>
        <v>2320.5636993572998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9.3112398303802479E-3</v>
      </c>
      <c r="L39" s="22">
        <f t="shared" si="29"/>
        <v>9.3112398303802479E-3</v>
      </c>
      <c r="M39" s="24">
        <f t="shared" si="30"/>
        <v>9.3112398303802479E-3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0.33124607327828953</v>
      </c>
      <c r="AA39" s="147">
        <f>$J39*Z39</f>
        <v>397.49528793394745</v>
      </c>
      <c r="AB39" s="122">
        <f>AB8</f>
        <v>0.33124607327828953</v>
      </c>
      <c r="AC39" s="147">
        <f>$J39*AB39</f>
        <v>397.49528793394745</v>
      </c>
      <c r="AD39" s="122">
        <f>AD8</f>
        <v>0.26470553373343181</v>
      </c>
      <c r="AE39" s="147">
        <f>$J39*AD39</f>
        <v>317.64664048011815</v>
      </c>
      <c r="AF39" s="122">
        <f t="shared" si="31"/>
        <v>7.2802319709989183E-2</v>
      </c>
      <c r="AG39" s="147">
        <f t="shared" si="34"/>
        <v>87.362783651987016</v>
      </c>
      <c r="AH39" s="123">
        <f t="shared" si="35"/>
        <v>1</v>
      </c>
      <c r="AI39" s="112">
        <f t="shared" si="35"/>
        <v>1200</v>
      </c>
      <c r="AJ39" s="148">
        <f t="shared" si="36"/>
        <v>794.9905758678949</v>
      </c>
      <c r="AK39" s="147">
        <f t="shared" si="37"/>
        <v>405.00942413210515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650</v>
      </c>
      <c r="J40" s="38">
        <f t="shared" si="33"/>
        <v>650</v>
      </c>
      <c r="K40" s="40">
        <f t="shared" si="28"/>
        <v>5.043588241455968E-3</v>
      </c>
      <c r="L40" s="22">
        <f t="shared" si="29"/>
        <v>5.043588241455968E-3</v>
      </c>
      <c r="M40" s="24">
        <f t="shared" si="30"/>
        <v>5.043588241455968E-3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0.33124607327828953</v>
      </c>
      <c r="AA40" s="147">
        <f>$J40*Z40</f>
        <v>215.30994763088819</v>
      </c>
      <c r="AB40" s="122">
        <f>AB9</f>
        <v>0.33124607327828953</v>
      </c>
      <c r="AC40" s="147">
        <f>$J40*AB40</f>
        <v>215.30994763088819</v>
      </c>
      <c r="AD40" s="122">
        <f>AD9</f>
        <v>0.26470553373343181</v>
      </c>
      <c r="AE40" s="147">
        <f>$J40*AD40</f>
        <v>172.05859692673067</v>
      </c>
      <c r="AF40" s="122">
        <f t="shared" si="31"/>
        <v>7.2802319709989183E-2</v>
      </c>
      <c r="AG40" s="147">
        <f t="shared" si="34"/>
        <v>47.321507811492971</v>
      </c>
      <c r="AH40" s="123">
        <f t="shared" si="35"/>
        <v>1</v>
      </c>
      <c r="AI40" s="112">
        <f t="shared" si="35"/>
        <v>650.00000000000011</v>
      </c>
      <c r="AJ40" s="148">
        <f t="shared" si="36"/>
        <v>430.61989526177638</v>
      </c>
      <c r="AK40" s="147">
        <f t="shared" si="37"/>
        <v>219.38010473822365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945.18356709979491</v>
      </c>
      <c r="K41" s="40">
        <f t="shared" si="28"/>
        <v>6.8786784246934081E-3</v>
      </c>
      <c r="L41" s="22">
        <f t="shared" si="29"/>
        <v>6.8786784246934081E-3</v>
      </c>
      <c r="M41" s="24">
        <f t="shared" si="30"/>
        <v>7.3340257308337434E-3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945.18356709979491</v>
      </c>
      <c r="AH41" s="123">
        <f t="shared" si="35"/>
        <v>1</v>
      </c>
      <c r="AI41" s="112">
        <f t="shared" si="35"/>
        <v>945.18356709979491</v>
      </c>
      <c r="AJ41" s="148">
        <f t="shared" si="36"/>
        <v>0</v>
      </c>
      <c r="AK41" s="147">
        <f t="shared" si="37"/>
        <v>945.18356709979491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3500</v>
      </c>
      <c r="J42" s="38">
        <f t="shared" si="33"/>
        <v>1900.7046241966245</v>
      </c>
      <c r="K42" s="40">
        <f t="shared" si="28"/>
        <v>1.5518733050633747E-2</v>
      </c>
      <c r="L42" s="22">
        <f t="shared" si="29"/>
        <v>1.5518733050633747E-2</v>
      </c>
      <c r="M42" s="24">
        <f t="shared" si="30"/>
        <v>1.4748263835506276E-2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475.17615604915613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950.35231209831227</v>
      </c>
      <c r="AF42" s="122">
        <f t="shared" si="31"/>
        <v>0.25</v>
      </c>
      <c r="AG42" s="147">
        <f t="shared" si="34"/>
        <v>475.17615604915613</v>
      </c>
      <c r="AH42" s="123">
        <f t="shared" si="35"/>
        <v>1</v>
      </c>
      <c r="AI42" s="112">
        <f t="shared" si="35"/>
        <v>1900.7046241966245</v>
      </c>
      <c r="AJ42" s="148">
        <f t="shared" si="36"/>
        <v>475.17615604915613</v>
      </c>
      <c r="AK42" s="147">
        <f t="shared" si="37"/>
        <v>1425.5284681474684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127.94363006427004</v>
      </c>
      <c r="K43" s="40">
        <f t="shared" si="28"/>
        <v>9.3112398303802474E-4</v>
      </c>
      <c r="L43" s="22">
        <f t="shared" si="29"/>
        <v>9.3112398303802474E-4</v>
      </c>
      <c r="M43" s="24">
        <f t="shared" si="30"/>
        <v>9.9276152024822253E-4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31.98590751606751</v>
      </c>
      <c r="AB43" s="156">
        <f>Poor!AB43</f>
        <v>0.25</v>
      </c>
      <c r="AC43" s="147">
        <f t="shared" si="39"/>
        <v>31.98590751606751</v>
      </c>
      <c r="AD43" s="156">
        <f>Poor!AD43</f>
        <v>0.25</v>
      </c>
      <c r="AE43" s="147">
        <f t="shared" si="40"/>
        <v>31.98590751606751</v>
      </c>
      <c r="AF43" s="122">
        <f t="shared" si="31"/>
        <v>0.25</v>
      </c>
      <c r="AG43" s="147">
        <f t="shared" si="34"/>
        <v>31.98590751606751</v>
      </c>
      <c r="AH43" s="123">
        <f t="shared" si="35"/>
        <v>1</v>
      </c>
      <c r="AI43" s="112">
        <f t="shared" si="35"/>
        <v>127.94363006427004</v>
      </c>
      <c r="AJ43" s="148">
        <f t="shared" si="36"/>
        <v>63.971815032135019</v>
      </c>
      <c r="AK43" s="147">
        <f t="shared" si="37"/>
        <v>63.971815032135019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60000</v>
      </c>
      <c r="J45" s="38">
        <f t="shared" si="33"/>
        <v>60000</v>
      </c>
      <c r="K45" s="40">
        <f t="shared" si="28"/>
        <v>0.4655619915190124</v>
      </c>
      <c r="L45" s="22">
        <f t="shared" si="29"/>
        <v>0.4655619915190124</v>
      </c>
      <c r="M45" s="24">
        <f t="shared" si="30"/>
        <v>0.4655619915190124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15000</v>
      </c>
      <c r="AB45" s="156">
        <f>Poor!AB45</f>
        <v>0.25</v>
      </c>
      <c r="AC45" s="147">
        <f t="shared" si="39"/>
        <v>15000</v>
      </c>
      <c r="AD45" s="156">
        <f>Poor!AD45</f>
        <v>0.25</v>
      </c>
      <c r="AE45" s="147">
        <f t="shared" si="40"/>
        <v>15000</v>
      </c>
      <c r="AF45" s="122">
        <f t="shared" si="31"/>
        <v>0.25</v>
      </c>
      <c r="AG45" s="147">
        <f t="shared" si="34"/>
        <v>15000</v>
      </c>
      <c r="AH45" s="123">
        <f t="shared" si="35"/>
        <v>1</v>
      </c>
      <c r="AI45" s="112">
        <f t="shared" si="35"/>
        <v>60000</v>
      </c>
      <c r="AJ45" s="148">
        <f t="shared" si="36"/>
        <v>30000</v>
      </c>
      <c r="AK45" s="147">
        <f t="shared" si="37"/>
        <v>30000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34560</v>
      </c>
      <c r="J46" s="38">
        <f t="shared" si="33"/>
        <v>28418.705756915038</v>
      </c>
      <c r="K46" s="40">
        <f t="shared" si="28"/>
        <v>0.22346975592912594</v>
      </c>
      <c r="L46" s="22">
        <f t="shared" si="29"/>
        <v>0.22346975592912594</v>
      </c>
      <c r="M46" s="24">
        <f t="shared" si="30"/>
        <v>0.22051115414303646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7104.6764392287596</v>
      </c>
      <c r="AB46" s="156">
        <f>Poor!AB46</f>
        <v>0.25</v>
      </c>
      <c r="AC46" s="147">
        <f t="shared" si="39"/>
        <v>7104.6764392287596</v>
      </c>
      <c r="AD46" s="156">
        <f>Poor!AD46</f>
        <v>0.25</v>
      </c>
      <c r="AE46" s="147">
        <f t="shared" si="40"/>
        <v>7104.6764392287596</v>
      </c>
      <c r="AF46" s="122">
        <f t="shared" si="31"/>
        <v>0.25</v>
      </c>
      <c r="AG46" s="147">
        <f t="shared" si="34"/>
        <v>7104.6764392287596</v>
      </c>
      <c r="AH46" s="123">
        <f t="shared" si="35"/>
        <v>1</v>
      </c>
      <c r="AI46" s="112">
        <f t="shared" si="35"/>
        <v>28418.705756915038</v>
      </c>
      <c r="AJ46" s="148">
        <f t="shared" si="36"/>
        <v>14209.352878457519</v>
      </c>
      <c r="AK46" s="147">
        <f t="shared" si="37"/>
        <v>14209.352878457519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7200</v>
      </c>
      <c r="J47" s="38">
        <f t="shared" si="33"/>
        <v>7200</v>
      </c>
      <c r="K47" s="40">
        <f t="shared" si="28"/>
        <v>5.5867438982281484E-2</v>
      </c>
      <c r="L47" s="22">
        <f t="shared" si="29"/>
        <v>5.5867438982281484E-2</v>
      </c>
      <c r="M47" s="24">
        <f t="shared" si="30"/>
        <v>5.5867438982281484E-2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1800</v>
      </c>
      <c r="AB47" s="156">
        <f>Poor!AB47</f>
        <v>0.25</v>
      </c>
      <c r="AC47" s="147">
        <f t="shared" si="39"/>
        <v>1800</v>
      </c>
      <c r="AD47" s="156">
        <f>Poor!AD47</f>
        <v>0.25</v>
      </c>
      <c r="AE47" s="147">
        <f t="shared" si="40"/>
        <v>1800</v>
      </c>
      <c r="AF47" s="122">
        <f t="shared" si="31"/>
        <v>0.25</v>
      </c>
      <c r="AG47" s="147">
        <f t="shared" si="34"/>
        <v>1800</v>
      </c>
      <c r="AH47" s="123">
        <f t="shared" si="35"/>
        <v>1</v>
      </c>
      <c r="AI47" s="112">
        <f t="shared" si="35"/>
        <v>7200</v>
      </c>
      <c r="AJ47" s="148">
        <f t="shared" si="36"/>
        <v>3600</v>
      </c>
      <c r="AK47" s="147">
        <f t="shared" si="37"/>
        <v>3600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7620</v>
      </c>
      <c r="J48" s="38">
        <f t="shared" si="33"/>
        <v>7620</v>
      </c>
      <c r="K48" s="40">
        <f t="shared" si="28"/>
        <v>5.9126372922914575E-2</v>
      </c>
      <c r="L48" s="22">
        <f t="shared" si="29"/>
        <v>5.9126372922914575E-2</v>
      </c>
      <c r="M48" s="24">
        <f t="shared" si="30"/>
        <v>5.9126372922914575E-2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1905</v>
      </c>
      <c r="AB48" s="156">
        <f>Poor!AB48</f>
        <v>0.25</v>
      </c>
      <c r="AC48" s="147">
        <f t="shared" si="39"/>
        <v>1905</v>
      </c>
      <c r="AD48" s="156">
        <f>Poor!AD48</f>
        <v>0.25</v>
      </c>
      <c r="AE48" s="147">
        <f t="shared" si="40"/>
        <v>1905</v>
      </c>
      <c r="AF48" s="122">
        <f t="shared" si="31"/>
        <v>0.25</v>
      </c>
      <c r="AG48" s="147">
        <f t="shared" si="34"/>
        <v>1905</v>
      </c>
      <c r="AH48" s="123">
        <f t="shared" si="35"/>
        <v>1</v>
      </c>
      <c r="AI48" s="112">
        <f t="shared" si="35"/>
        <v>7620</v>
      </c>
      <c r="AJ48" s="148">
        <f t="shared" si="36"/>
        <v>3810</v>
      </c>
      <c r="AK48" s="147">
        <f t="shared" si="37"/>
        <v>3810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136330</v>
      </c>
      <c r="J65" s="39">
        <f>SUM(J37:J64)</f>
        <v>128383.10127763302</v>
      </c>
      <c r="K65" s="40">
        <f>SUM(K37:K64)</f>
        <v>1</v>
      </c>
      <c r="L65" s="22">
        <f>SUM(L37:L64)</f>
        <v>1</v>
      </c>
      <c r="M65" s="24">
        <f>SUM(M37:M64)</f>
        <v>0.99617153847003159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26929.64373835882</v>
      </c>
      <c r="AB65" s="137"/>
      <c r="AC65" s="153">
        <f>SUM(AC37:AC64)</f>
        <v>26454.467582309662</v>
      </c>
      <c r="AD65" s="137"/>
      <c r="AE65" s="153">
        <f>SUM(AE37:AE64)</f>
        <v>27281.719896249986</v>
      </c>
      <c r="AF65" s="137"/>
      <c r="AG65" s="153">
        <f>SUM(AG37:AG64)</f>
        <v>47717.270060714553</v>
      </c>
      <c r="AH65" s="137"/>
      <c r="AI65" s="153">
        <f>SUM(AI37:AI64)</f>
        <v>128383.10127763302</v>
      </c>
      <c r="AJ65" s="153">
        <f>SUM(AJ37:AJ64)</f>
        <v>53384.111320668482</v>
      </c>
      <c r="AK65" s="153">
        <f>SUM(AK37:AK64)</f>
        <v>74998.989956964549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14698.848128858817</v>
      </c>
      <c r="J70" s="51">
        <f>J124*I$83</f>
        <v>14698.848128858817</v>
      </c>
      <c r="K70" s="40">
        <f>B70/B$76</f>
        <v>0.11405375013178366</v>
      </c>
      <c r="L70" s="22">
        <f>(L124*G$37*F$9/F$7)/B$130</f>
        <v>0.11405375013178368</v>
      </c>
      <c r="M70" s="24">
        <f>J70/B$76</f>
        <v>0.11405375013178366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11684</v>
      </c>
      <c r="J71" s="51">
        <f t="shared" ref="J71:J72" si="49">J125*I$83</f>
        <v>11684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20808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2500</v>
      </c>
      <c r="K73" s="40">
        <f>B73/B$76</f>
        <v>1.9398416313292182E-2</v>
      </c>
      <c r="L73" s="22">
        <f>(L127*G$37*F$9/F$7)/B$130</f>
        <v>1.9398416313292182E-2</v>
      </c>
      <c r="M73" s="24">
        <f>J73/B$76</f>
        <v>1.9398416313292182E-2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225</v>
      </c>
      <c r="AB73" s="156">
        <f>Poor!AB73</f>
        <v>0.09</v>
      </c>
      <c r="AC73" s="147">
        <f>$H$73*$B$73*AB73</f>
        <v>225</v>
      </c>
      <c r="AD73" s="156">
        <f>Poor!AD73</f>
        <v>0.23</v>
      </c>
      <c r="AE73" s="147">
        <f>$H$73*$B$73*AD73</f>
        <v>575</v>
      </c>
      <c r="AF73" s="156">
        <f>Poor!AF73</f>
        <v>0.59</v>
      </c>
      <c r="AG73" s="147">
        <f>$H$73*$B$73*AF73</f>
        <v>1475</v>
      </c>
      <c r="AH73" s="155">
        <f>SUM(Z73,AB73,AD73,AF73)</f>
        <v>1</v>
      </c>
      <c r="AI73" s="147">
        <f>SUM(AA73,AC73,AE73,AG73)</f>
        <v>2500</v>
      </c>
      <c r="AJ73" s="148">
        <f>(AA73+AC73)</f>
        <v>450</v>
      </c>
      <c r="AK73" s="147">
        <f>(AE73+AG73)</f>
        <v>2050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121631.15187114116</v>
      </c>
      <c r="J74" s="51">
        <f>J128*I$83</f>
        <v>-593.2680006811662</v>
      </c>
      <c r="K74" s="40">
        <f>B74/B$76</f>
        <v>5.3074504288621635E-2</v>
      </c>
      <c r="L74" s="22">
        <f>(L128*G$37*F$9/F$7)/B$130</f>
        <v>5.3074504288621635E-2</v>
      </c>
      <c r="M74" s="24">
        <f>J74/B$76</f>
        <v>-4.6033838650271089E-3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-593.26800068116518</v>
      </c>
      <c r="AH74" s="155"/>
      <c r="AI74" s="147">
        <f>SUM(AA74,AC74,AE74,AG74)</f>
        <v>-593.26800068116518</v>
      </c>
      <c r="AJ74" s="148">
        <f>(AA74+AC74)</f>
        <v>0</v>
      </c>
      <c r="AK74" s="147">
        <f>(AE74+AG74)</f>
        <v>-593.26800068116518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79285.521149455366</v>
      </c>
      <c r="K75" s="40">
        <f>B75/B$76</f>
        <v>0.56135599212570664</v>
      </c>
      <c r="L75" s="22">
        <f>(L129*G$37*F$9/F$7)/B$130</f>
        <v>0.56135599212570664</v>
      </c>
      <c r="M75" s="24">
        <f>J75/B$76</f>
        <v>0.61520541874938695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23254.931706144114</v>
      </c>
      <c r="AB75" s="158"/>
      <c r="AC75" s="149">
        <f>AA75+AC65-SUM(AC70,AC74)</f>
        <v>46034.687256239071</v>
      </c>
      <c r="AD75" s="158"/>
      <c r="AE75" s="149">
        <f>AC75+AE65-SUM(AE70,AE74)</f>
        <v>69641.695120274351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114277.52114945537</v>
      </c>
      <c r="AJ75" s="151">
        <f>AJ76-SUM(AJ70,AJ74)</f>
        <v>46034.687256239071</v>
      </c>
      <c r="AK75" s="149">
        <f>AJ75+AK76-SUM(AK70,AK74)</f>
        <v>114277.52114945535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136330</v>
      </c>
      <c r="J76" s="51">
        <f>J130*I$83</f>
        <v>128383.10127763302</v>
      </c>
      <c r="K76" s="40">
        <f>SUM(K70:K75)</f>
        <v>0.74788266285940419</v>
      </c>
      <c r="L76" s="22">
        <f>SUM(L70:L75)</f>
        <v>0.74788266285940419</v>
      </c>
      <c r="M76" s="24">
        <f>SUM(M70:M75)</f>
        <v>0.74405420132943567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26929.64373835882</v>
      </c>
      <c r="AB76" s="137"/>
      <c r="AC76" s="153">
        <f>AC65</f>
        <v>26454.467582309662</v>
      </c>
      <c r="AD76" s="137"/>
      <c r="AE76" s="153">
        <f>AE65</f>
        <v>27281.719896249986</v>
      </c>
      <c r="AF76" s="137"/>
      <c r="AG76" s="153">
        <f>AG65</f>
        <v>47717.270060714553</v>
      </c>
      <c r="AH76" s="137"/>
      <c r="AI76" s="153">
        <f>SUM(AA76,AC76,AE76,AG76)</f>
        <v>128383.10127763302</v>
      </c>
      <c r="AJ76" s="154">
        <f>SUM(AA76,AC76)</f>
        <v>53384.111320668482</v>
      </c>
      <c r="AK76" s="154">
        <f>SUM(AE76,AG76)</f>
        <v>74998.989956964535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11683.999999999996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23254.931706144114</v>
      </c>
      <c r="AD78" s="112"/>
      <c r="AE78" s="112">
        <f>AC75</f>
        <v>46034.687256239071</v>
      </c>
      <c r="AF78" s="112"/>
      <c r="AG78" s="112">
        <f>AE75</f>
        <v>69641.695120274351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23254.931706144114</v>
      </c>
      <c r="AB79" s="112"/>
      <c r="AC79" s="112">
        <f>AA79-AA74+AC65-AC70</f>
        <v>46034.687256239071</v>
      </c>
      <c r="AD79" s="112"/>
      <c r="AE79" s="112">
        <f>AC79-AC74+AE65-AE70</f>
        <v>69641.695120274351</v>
      </c>
      <c r="AF79" s="112"/>
      <c r="AG79" s="112">
        <f>AE79-AE74+AG65-AG70</f>
        <v>113684.25314877419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1</v>
      </c>
      <c r="I91" s="22">
        <f t="shared" ref="I91" si="52">(D91*H91)</f>
        <v>1.9216669170771548</v>
      </c>
      <c r="J91" s="24">
        <f>IF(I$32&lt;=1+I$131,I91,L91+J$33*(I91-L91))</f>
        <v>1.9216669170771548</v>
      </c>
      <c r="K91" s="22">
        <f t="shared" ref="K91" si="53">(B91)</f>
        <v>1.9216669170771548</v>
      </c>
      <c r="L91" s="22">
        <f t="shared" ref="L91" si="54">(K91*H91)</f>
        <v>1.9216669170771548</v>
      </c>
      <c r="M91" s="226">
        <f t="shared" si="50"/>
        <v>1.9216669170771548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1</v>
      </c>
      <c r="I92" s="22">
        <f t="shared" ref="I92:I118" si="59">(D92*H92)</f>
        <v>0.384333383415431</v>
      </c>
      <c r="J92" s="24">
        <f t="shared" ref="J92:J118" si="60">IF(I$32&lt;=1+I$131,I92,L92+J$33*(I92-L92))</f>
        <v>0.24774169389028333</v>
      </c>
      <c r="K92" s="22">
        <f t="shared" ref="K92:K118" si="61">(B92)</f>
        <v>0.25622225561028733</v>
      </c>
      <c r="L92" s="22">
        <f t="shared" ref="L92:L118" si="62">(K92*H92)</f>
        <v>0.25622225561028733</v>
      </c>
      <c r="M92" s="226">
        <f t="shared" ref="M92:M118" si="63">(J92)</f>
        <v>0.24774169389028333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1</v>
      </c>
      <c r="I93" s="22">
        <f t="shared" si="59"/>
        <v>0.12811112780514367</v>
      </c>
      <c r="J93" s="24">
        <f t="shared" si="60"/>
        <v>0.12811112780514367</v>
      </c>
      <c r="K93" s="22">
        <f t="shared" si="61"/>
        <v>0.12811112780514367</v>
      </c>
      <c r="L93" s="22">
        <f t="shared" si="62"/>
        <v>0.12811112780514367</v>
      </c>
      <c r="M93" s="226">
        <f t="shared" si="63"/>
        <v>0.12811112780514367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1</v>
      </c>
      <c r="I94" s="22">
        <f t="shared" si="59"/>
        <v>6.9393527561119481E-2</v>
      </c>
      <c r="J94" s="24">
        <f t="shared" si="60"/>
        <v>6.9393527561119481E-2</v>
      </c>
      <c r="K94" s="22">
        <f t="shared" si="61"/>
        <v>6.9393527561119481E-2</v>
      </c>
      <c r="L94" s="22">
        <f t="shared" si="62"/>
        <v>6.9393527561119481E-2</v>
      </c>
      <c r="M94" s="226">
        <f t="shared" si="63"/>
        <v>6.9393527561119481E-2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0.10090711063670284</v>
      </c>
      <c r="K95" s="22">
        <f t="shared" si="61"/>
        <v>9.4642095666049877E-2</v>
      </c>
      <c r="L95" s="22">
        <f t="shared" si="62"/>
        <v>9.4642095666049877E-2</v>
      </c>
      <c r="M95" s="226">
        <f t="shared" si="63"/>
        <v>0.10090711063670284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1</v>
      </c>
      <c r="I96" s="22">
        <f t="shared" si="59"/>
        <v>0.37365745609833567</v>
      </c>
      <c r="J96" s="24">
        <f t="shared" si="60"/>
        <v>0.20291784419190109</v>
      </c>
      <c r="K96" s="22">
        <f t="shared" si="61"/>
        <v>0.21351854634190609</v>
      </c>
      <c r="L96" s="22">
        <f t="shared" si="62"/>
        <v>0.21351854634190609</v>
      </c>
      <c r="M96" s="226">
        <f t="shared" si="63"/>
        <v>0.20291784419190109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1.3659168952514766E-2</v>
      </c>
      <c r="K97" s="22">
        <f t="shared" si="61"/>
        <v>1.2811112780514366E-2</v>
      </c>
      <c r="L97" s="22">
        <f t="shared" si="62"/>
        <v>1.2811112780514366E-2</v>
      </c>
      <c r="M97" s="226">
        <f t="shared" si="63"/>
        <v>1.3659168952514766E-2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1</v>
      </c>
      <c r="I99" s="22">
        <f t="shared" si="59"/>
        <v>6.4055563902571828</v>
      </c>
      <c r="J99" s="24">
        <f t="shared" si="60"/>
        <v>6.4055563902571828</v>
      </c>
      <c r="K99" s="22">
        <f t="shared" si="61"/>
        <v>6.4055563902571828</v>
      </c>
      <c r="L99" s="22">
        <f t="shared" si="62"/>
        <v>6.4055563902571828</v>
      </c>
      <c r="M99" s="226">
        <f t="shared" si="63"/>
        <v>6.4055563902571828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1</v>
      </c>
      <c r="I100" s="22">
        <f t="shared" si="59"/>
        <v>3.6896004807881368</v>
      </c>
      <c r="J100" s="24">
        <f t="shared" si="60"/>
        <v>3.0339603710674283</v>
      </c>
      <c r="K100" s="22">
        <f t="shared" si="61"/>
        <v>3.0746670673234475</v>
      </c>
      <c r="L100" s="22">
        <f t="shared" si="62"/>
        <v>3.0746670673234475</v>
      </c>
      <c r="M100" s="226">
        <f t="shared" si="63"/>
        <v>3.0339603710674283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1</v>
      </c>
      <c r="I101" s="22">
        <f t="shared" si="59"/>
        <v>0.76866676683086188</v>
      </c>
      <c r="J101" s="24">
        <f t="shared" si="60"/>
        <v>0.76866676683086188</v>
      </c>
      <c r="K101" s="22">
        <f t="shared" si="61"/>
        <v>0.76866676683086188</v>
      </c>
      <c r="L101" s="22">
        <f t="shared" si="62"/>
        <v>0.76866676683086188</v>
      </c>
      <c r="M101" s="226">
        <f t="shared" si="63"/>
        <v>0.76866676683086188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1</v>
      </c>
      <c r="I102" s="22">
        <f t="shared" si="59"/>
        <v>0.81350566156266224</v>
      </c>
      <c r="J102" s="24">
        <f t="shared" si="60"/>
        <v>0.81350566156266224</v>
      </c>
      <c r="K102" s="22">
        <f t="shared" si="61"/>
        <v>0.81350566156266224</v>
      </c>
      <c r="L102" s="22">
        <f t="shared" si="62"/>
        <v>0.81350566156266224</v>
      </c>
      <c r="M102" s="226">
        <f t="shared" si="63"/>
        <v>0.81350566156266224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14.554491711396027</v>
      </c>
      <c r="J119" s="24">
        <f>SUM(J91:J118)</f>
        <v>13.706086579832954</v>
      </c>
      <c r="K119" s="22">
        <f>SUM(K91:K118)</f>
        <v>13.75876146881633</v>
      </c>
      <c r="L119" s="22">
        <f>SUM(L91:L118)</f>
        <v>13.75876146881633</v>
      </c>
      <c r="M119" s="57">
        <f t="shared" si="50"/>
        <v>13.706086579832954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1.5692383426871905</v>
      </c>
      <c r="J124" s="236">
        <f>IF(SUMPRODUCT($B$124:$B124,$H$124:$H124)&lt;J$119,($B124*$H124),J$119)</f>
        <v>1.5692383426871905</v>
      </c>
      <c r="K124" s="22">
        <f>(B124)</f>
        <v>1.5692383426871905</v>
      </c>
      <c r="L124" s="29">
        <f>IF(SUMPRODUCT($B$124:$B124,$H$124:$H124)&lt;L$119,($B124*$H124),L$119)</f>
        <v>1.5692383426871905</v>
      </c>
      <c r="M124" s="57">
        <f t="shared" si="90"/>
        <v>1.5692383426871905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1.2473753477294154</v>
      </c>
      <c r="J125" s="236">
        <f>IF(SUMPRODUCT($B$124:$B125,$H$124:$H125)&lt;J$119,($B125*$H125),IF(SUMPRODUCT($B$124:$B124,$H$124:$H124)&lt;J$119,J$119-SUMPRODUCT($B$124:$B124,$H$124:$H124),0))</f>
        <v>1.2473753477294154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1.2473753477294154</v>
      </c>
      <c r="M125" s="57">
        <f t="shared" ref="M125:M126" si="92">(J125)</f>
        <v>1.2473753477294154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2.2214469561411909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2.2214469561411909</v>
      </c>
      <c r="M126" s="57">
        <f t="shared" si="92"/>
        <v>2.2214469561411909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0.2668981829273826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0.2668981829273826</v>
      </c>
      <c r="M127" s="57">
        <f t="shared" si="90"/>
        <v>0.2668981829273826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12.985253368708836</v>
      </c>
      <c r="J128" s="227">
        <f>(J30)</f>
        <v>-6.3336860548305784E-2</v>
      </c>
      <c r="K128" s="22">
        <f>(B128)</f>
        <v>0.73023944458281442</v>
      </c>
      <c r="L128" s="22">
        <f>IF(L124=L119,0,(L119-L124)/(B119-B124)*K128)</f>
        <v>0.73023944458281442</v>
      </c>
      <c r="M128" s="57">
        <f t="shared" si="90"/>
        <v>-6.3336860548305784E-2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8.4644646108960799</v>
      </c>
      <c r="K129" s="29">
        <f>(B129)</f>
        <v>7.7235631947483352</v>
      </c>
      <c r="L129" s="60">
        <f>IF(SUM(L124:L128)&gt;L130,0,L130-SUM(L124:L128))</f>
        <v>7.7235631947483352</v>
      </c>
      <c r="M129" s="57">
        <f t="shared" si="90"/>
        <v>8.4644646108960799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14.554491711396027</v>
      </c>
      <c r="J130" s="227">
        <f>(J119)</f>
        <v>13.706086579832954</v>
      </c>
      <c r="K130" s="22">
        <f>(B130)</f>
        <v>13.75876146881633</v>
      </c>
      <c r="L130" s="22">
        <f>(L119)</f>
        <v>13.75876146881633</v>
      </c>
      <c r="M130" s="57">
        <f t="shared" si="90"/>
        <v>13.706086579832954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9" priority="180" operator="equal">
      <formula>16</formula>
    </cfRule>
    <cfRule type="cellIs" dxfId="138" priority="181" operator="equal">
      <formula>15</formula>
    </cfRule>
    <cfRule type="cellIs" dxfId="137" priority="182" operator="equal">
      <formula>14</formula>
    </cfRule>
    <cfRule type="cellIs" dxfId="136" priority="183" operator="equal">
      <formula>13</formula>
    </cfRule>
    <cfRule type="cellIs" dxfId="135" priority="184" operator="equal">
      <formula>12</formula>
    </cfRule>
    <cfRule type="cellIs" dxfId="134" priority="185" operator="equal">
      <formula>11</formula>
    </cfRule>
    <cfRule type="cellIs" dxfId="133" priority="186" operator="equal">
      <formula>10</formula>
    </cfRule>
    <cfRule type="cellIs" dxfId="132" priority="187" operator="equal">
      <formula>9</formula>
    </cfRule>
    <cfRule type="cellIs" dxfId="131" priority="188" operator="equal">
      <formula>8</formula>
    </cfRule>
    <cfRule type="cellIs" dxfId="130" priority="189" operator="equal">
      <formula>7</formula>
    </cfRule>
    <cfRule type="cellIs" dxfId="129" priority="190" operator="equal">
      <formula>6</formula>
    </cfRule>
    <cfRule type="cellIs" dxfId="128" priority="191" operator="equal">
      <formula>5</formula>
    </cfRule>
    <cfRule type="cellIs" dxfId="127" priority="192" operator="equal">
      <formula>4</formula>
    </cfRule>
    <cfRule type="cellIs" dxfId="126" priority="193" operator="equal">
      <formula>3</formula>
    </cfRule>
    <cfRule type="cellIs" dxfId="125" priority="194" operator="equal">
      <formula>2</formula>
    </cfRule>
    <cfRule type="cellIs" dxfId="124" priority="195" operator="equal">
      <formula>1</formula>
    </cfRule>
  </conditionalFormatting>
  <conditionalFormatting sqref="N29">
    <cfRule type="cellIs" dxfId="123" priority="164" operator="equal">
      <formula>16</formula>
    </cfRule>
    <cfRule type="cellIs" dxfId="122" priority="165" operator="equal">
      <formula>15</formula>
    </cfRule>
    <cfRule type="cellIs" dxfId="121" priority="166" operator="equal">
      <formula>14</formula>
    </cfRule>
    <cfRule type="cellIs" dxfId="120" priority="167" operator="equal">
      <formula>13</formula>
    </cfRule>
    <cfRule type="cellIs" dxfId="119" priority="168" operator="equal">
      <formula>12</formula>
    </cfRule>
    <cfRule type="cellIs" dxfId="118" priority="169" operator="equal">
      <formula>11</formula>
    </cfRule>
    <cfRule type="cellIs" dxfId="117" priority="170" operator="equal">
      <formula>10</formula>
    </cfRule>
    <cfRule type="cellIs" dxfId="116" priority="171" operator="equal">
      <formula>9</formula>
    </cfRule>
    <cfRule type="cellIs" dxfId="115" priority="172" operator="equal">
      <formula>8</formula>
    </cfRule>
    <cfRule type="cellIs" dxfId="114" priority="173" operator="equal">
      <formula>7</formula>
    </cfRule>
    <cfRule type="cellIs" dxfId="113" priority="174" operator="equal">
      <formula>6</formula>
    </cfRule>
    <cfRule type="cellIs" dxfId="112" priority="175" operator="equal">
      <formula>5</formula>
    </cfRule>
    <cfRule type="cellIs" dxfId="111" priority="176" operator="equal">
      <formula>4</formula>
    </cfRule>
    <cfRule type="cellIs" dxfId="110" priority="177" operator="equal">
      <formula>3</formula>
    </cfRule>
    <cfRule type="cellIs" dxfId="109" priority="178" operator="equal">
      <formula>2</formula>
    </cfRule>
    <cfRule type="cellIs" dxfId="108" priority="179" operator="equal">
      <formula>1</formula>
    </cfRule>
  </conditionalFormatting>
  <conditionalFormatting sqref="N113:N118">
    <cfRule type="cellIs" dxfId="107" priority="116" operator="equal">
      <formula>16</formula>
    </cfRule>
    <cfRule type="cellIs" dxfId="106" priority="117" operator="equal">
      <formula>15</formula>
    </cfRule>
    <cfRule type="cellIs" dxfId="105" priority="118" operator="equal">
      <formula>14</formula>
    </cfRule>
    <cfRule type="cellIs" dxfId="104" priority="119" operator="equal">
      <formula>13</formula>
    </cfRule>
    <cfRule type="cellIs" dxfId="103" priority="120" operator="equal">
      <formula>12</formula>
    </cfRule>
    <cfRule type="cellIs" dxfId="102" priority="121" operator="equal">
      <formula>11</formula>
    </cfRule>
    <cfRule type="cellIs" dxfId="101" priority="122" operator="equal">
      <formula>10</formula>
    </cfRule>
    <cfRule type="cellIs" dxfId="100" priority="123" operator="equal">
      <formula>9</formula>
    </cfRule>
    <cfRule type="cellIs" dxfId="99" priority="124" operator="equal">
      <formula>8</formula>
    </cfRule>
    <cfRule type="cellIs" dxfId="98" priority="125" operator="equal">
      <formula>7</formula>
    </cfRule>
    <cfRule type="cellIs" dxfId="97" priority="126" operator="equal">
      <formula>6</formula>
    </cfRule>
    <cfRule type="cellIs" dxfId="96" priority="127" operator="equal">
      <formula>5</formula>
    </cfRule>
    <cfRule type="cellIs" dxfId="95" priority="128" operator="equal">
      <formula>4</formula>
    </cfRule>
    <cfRule type="cellIs" dxfId="94" priority="129" operator="equal">
      <formula>3</formula>
    </cfRule>
    <cfRule type="cellIs" dxfId="93" priority="130" operator="equal">
      <formula>2</formula>
    </cfRule>
    <cfRule type="cellIs" dxfId="92" priority="131" operator="equal">
      <formula>1</formula>
    </cfRule>
  </conditionalFormatting>
  <conditionalFormatting sqref="N27:N28">
    <cfRule type="cellIs" dxfId="91" priority="100" operator="equal">
      <formula>16</formula>
    </cfRule>
    <cfRule type="cellIs" dxfId="90" priority="101" operator="equal">
      <formula>15</formula>
    </cfRule>
    <cfRule type="cellIs" dxfId="89" priority="102" operator="equal">
      <formula>14</formula>
    </cfRule>
    <cfRule type="cellIs" dxfId="88" priority="103" operator="equal">
      <formula>13</formula>
    </cfRule>
    <cfRule type="cellIs" dxfId="87" priority="104" operator="equal">
      <formula>12</formula>
    </cfRule>
    <cfRule type="cellIs" dxfId="86" priority="105" operator="equal">
      <formula>11</formula>
    </cfRule>
    <cfRule type="cellIs" dxfId="85" priority="106" operator="equal">
      <formula>10</formula>
    </cfRule>
    <cfRule type="cellIs" dxfId="84" priority="107" operator="equal">
      <formula>9</formula>
    </cfRule>
    <cfRule type="cellIs" dxfId="83" priority="108" operator="equal">
      <formula>8</formula>
    </cfRule>
    <cfRule type="cellIs" dxfId="82" priority="109" operator="equal">
      <formula>7</formula>
    </cfRule>
    <cfRule type="cellIs" dxfId="81" priority="110" operator="equal">
      <formula>6</formula>
    </cfRule>
    <cfRule type="cellIs" dxfId="80" priority="111" operator="equal">
      <formula>5</formula>
    </cfRule>
    <cfRule type="cellIs" dxfId="79" priority="112" operator="equal">
      <formula>4</formula>
    </cfRule>
    <cfRule type="cellIs" dxfId="78" priority="113" operator="equal">
      <formula>3</formula>
    </cfRule>
    <cfRule type="cellIs" dxfId="77" priority="114" operator="equal">
      <formula>2</formula>
    </cfRule>
    <cfRule type="cellIs" dxfId="76" priority="115" operator="equal">
      <formula>1</formula>
    </cfRule>
  </conditionalFormatting>
  <conditionalFormatting sqref="N112">
    <cfRule type="cellIs" dxfId="75" priority="68" operator="equal">
      <formula>16</formula>
    </cfRule>
    <cfRule type="cellIs" dxfId="74" priority="69" operator="equal">
      <formula>15</formula>
    </cfRule>
    <cfRule type="cellIs" dxfId="73" priority="70" operator="equal">
      <formula>14</formula>
    </cfRule>
    <cfRule type="cellIs" dxfId="72" priority="71" operator="equal">
      <formula>13</formula>
    </cfRule>
    <cfRule type="cellIs" dxfId="71" priority="72" operator="equal">
      <formula>12</formula>
    </cfRule>
    <cfRule type="cellIs" dxfId="70" priority="73" operator="equal">
      <formula>11</formula>
    </cfRule>
    <cfRule type="cellIs" dxfId="69" priority="74" operator="equal">
      <formula>10</formula>
    </cfRule>
    <cfRule type="cellIs" dxfId="68" priority="75" operator="equal">
      <formula>9</formula>
    </cfRule>
    <cfRule type="cellIs" dxfId="67" priority="76" operator="equal">
      <formula>8</formula>
    </cfRule>
    <cfRule type="cellIs" dxfId="66" priority="77" operator="equal">
      <formula>7</formula>
    </cfRule>
    <cfRule type="cellIs" dxfId="65" priority="78" operator="equal">
      <formula>6</formula>
    </cfRule>
    <cfRule type="cellIs" dxfId="64" priority="79" operator="equal">
      <formula>5</formula>
    </cfRule>
    <cfRule type="cellIs" dxfId="63" priority="80" operator="equal">
      <formula>4</formula>
    </cfRule>
    <cfRule type="cellIs" dxfId="62" priority="81" operator="equal">
      <formula>3</formula>
    </cfRule>
    <cfRule type="cellIs" dxfId="61" priority="82" operator="equal">
      <formula>2</formula>
    </cfRule>
    <cfRule type="cellIs" dxfId="60" priority="83" operator="equal">
      <formula>1</formula>
    </cfRule>
  </conditionalFormatting>
  <conditionalFormatting sqref="N91:N104">
    <cfRule type="cellIs" dxfId="59" priority="52" operator="equal">
      <formula>16</formula>
    </cfRule>
    <cfRule type="cellIs" dxfId="58" priority="53" operator="equal">
      <formula>15</formula>
    </cfRule>
    <cfRule type="cellIs" dxfId="57" priority="54" operator="equal">
      <formula>14</formula>
    </cfRule>
    <cfRule type="cellIs" dxfId="56" priority="55" operator="equal">
      <formula>13</formula>
    </cfRule>
    <cfRule type="cellIs" dxfId="55" priority="56" operator="equal">
      <formula>12</formula>
    </cfRule>
    <cfRule type="cellIs" dxfId="54" priority="57" operator="equal">
      <formula>11</formula>
    </cfRule>
    <cfRule type="cellIs" dxfId="53" priority="58" operator="equal">
      <formula>10</formula>
    </cfRule>
    <cfRule type="cellIs" dxfId="52" priority="59" operator="equal">
      <formula>9</formula>
    </cfRule>
    <cfRule type="cellIs" dxfId="51" priority="60" operator="equal">
      <formula>8</formula>
    </cfRule>
    <cfRule type="cellIs" dxfId="50" priority="61" operator="equal">
      <formula>7</formula>
    </cfRule>
    <cfRule type="cellIs" dxfId="49" priority="62" operator="equal">
      <formula>6</formula>
    </cfRule>
    <cfRule type="cellIs" dxfId="48" priority="63" operator="equal">
      <formula>5</formula>
    </cfRule>
    <cfRule type="cellIs" dxfId="47" priority="64" operator="equal">
      <formula>4</formula>
    </cfRule>
    <cfRule type="cellIs" dxfId="46" priority="65" operator="equal">
      <formula>3</formula>
    </cfRule>
    <cfRule type="cellIs" dxfId="45" priority="66" operator="equal">
      <formula>2</formula>
    </cfRule>
    <cfRule type="cellIs" dxfId="44" priority="67" operator="equal">
      <formula>1</formula>
    </cfRule>
  </conditionalFormatting>
  <conditionalFormatting sqref="N105:N111">
    <cfRule type="cellIs" dxfId="43" priority="36" operator="equal">
      <formula>16</formula>
    </cfRule>
    <cfRule type="cellIs" dxfId="42" priority="37" operator="equal">
      <formula>15</formula>
    </cfRule>
    <cfRule type="cellIs" dxfId="41" priority="38" operator="equal">
      <formula>14</formula>
    </cfRule>
    <cfRule type="cellIs" dxfId="40" priority="39" operator="equal">
      <formula>13</formula>
    </cfRule>
    <cfRule type="cellIs" dxfId="39" priority="40" operator="equal">
      <formula>12</formula>
    </cfRule>
    <cfRule type="cellIs" dxfId="38" priority="41" operator="equal">
      <formula>11</formula>
    </cfRule>
    <cfRule type="cellIs" dxfId="37" priority="42" operator="equal">
      <formula>10</formula>
    </cfRule>
    <cfRule type="cellIs" dxfId="36" priority="43" operator="equal">
      <formula>9</formula>
    </cfRule>
    <cfRule type="cellIs" dxfId="35" priority="44" operator="equal">
      <formula>8</formula>
    </cfRule>
    <cfRule type="cellIs" dxfId="34" priority="45" operator="equal">
      <formula>7</formula>
    </cfRule>
    <cfRule type="cellIs" dxfId="33" priority="46" operator="equal">
      <formula>6</formula>
    </cfRule>
    <cfRule type="cellIs" dxfId="32" priority="47" operator="equal">
      <formula>5</formula>
    </cfRule>
    <cfRule type="cellIs" dxfId="31" priority="48" operator="equal">
      <formula>4</formula>
    </cfRule>
    <cfRule type="cellIs" dxfId="30" priority="49" operator="equal">
      <formula>3</formula>
    </cfRule>
    <cfRule type="cellIs" dxfId="29" priority="50" operator="equal">
      <formula>2</formula>
    </cfRule>
    <cfRule type="cellIs" dxfId="28" priority="51" operator="equal">
      <formula>1</formula>
    </cfRule>
  </conditionalFormatting>
  <conditionalFormatting sqref="N6:N26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ZAMMO: 59210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ZAMMO: 59210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1026.8143444273219</v>
      </c>
      <c r="D72" s="109">
        <f>Middle!R7</f>
        <v>1841.4924138859596</v>
      </c>
      <c r="E72" s="109">
        <f>Rich!R7</f>
        <v>3375.9342542450299</v>
      </c>
      <c r="F72" s="109">
        <f>V.Poor!T7</f>
        <v>0</v>
      </c>
      <c r="G72" s="109">
        <f>Poor!T7</f>
        <v>1026.8143444273219</v>
      </c>
      <c r="H72" s="109">
        <f>Middle!T7</f>
        <v>1772.1137531418528</v>
      </c>
      <c r="I72" s="109">
        <f>Rich!T7</f>
        <v>3334.815251060792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572</v>
      </c>
      <c r="E73" s="109">
        <f>Rich!R8</f>
        <v>3006.5</v>
      </c>
      <c r="F73" s="109">
        <f>V.Poor!T8</f>
        <v>0</v>
      </c>
      <c r="G73" s="109">
        <f>Poor!T8</f>
        <v>0</v>
      </c>
      <c r="H73" s="109">
        <f>Middle!T8</f>
        <v>520.69100143017658</v>
      </c>
      <c r="I73" s="109">
        <f>Rich!T8</f>
        <v>2973.8318213606894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506.18924040204337</v>
      </c>
      <c r="E74" s="109">
        <f>Rich!R9</f>
        <v>938.61220958971853</v>
      </c>
      <c r="F74" s="109">
        <f>V.Poor!T9</f>
        <v>0</v>
      </c>
      <c r="G74" s="109">
        <f>Poor!T9</f>
        <v>0</v>
      </c>
      <c r="H74" s="109">
        <f>Middle!T9</f>
        <v>506.18924040204337</v>
      </c>
      <c r="I74" s="109">
        <f>Rich!T9</f>
        <v>938.61220958971853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7650</v>
      </c>
      <c r="E76" s="109">
        <f>Rich!R11</f>
        <v>22249.999999999996</v>
      </c>
      <c r="F76" s="109">
        <f>V.Poor!T11</f>
        <v>0</v>
      </c>
      <c r="G76" s="109">
        <f>Poor!T11</f>
        <v>0</v>
      </c>
      <c r="H76" s="109">
        <f>Middle!T11</f>
        <v>7415.355189467271</v>
      </c>
      <c r="I76" s="109">
        <f>Rich!T11</f>
        <v>22170.563699357303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40</v>
      </c>
      <c r="D77" s="109">
        <f>Middle!R12</f>
        <v>295.47207118141375</v>
      </c>
      <c r="E77" s="109">
        <f>Rich!R12</f>
        <v>0</v>
      </c>
      <c r="F77" s="109">
        <f>V.Poor!T12</f>
        <v>0</v>
      </c>
      <c r="G77" s="109">
        <f>Poor!T12</f>
        <v>40</v>
      </c>
      <c r="H77" s="109">
        <f>Middle!T12</f>
        <v>295.47207118141375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199.4436480474543</v>
      </c>
      <c r="E78" s="109">
        <f>Rich!R13</f>
        <v>60000</v>
      </c>
      <c r="F78" s="109">
        <f>V.Poor!T13</f>
        <v>0</v>
      </c>
      <c r="G78" s="109">
        <f>Poor!T13</f>
        <v>0</v>
      </c>
      <c r="H78" s="109">
        <f>Middle!T13</f>
        <v>199.4436480474543</v>
      </c>
      <c r="I78" s="109">
        <f>Rich!T13</f>
        <v>60000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28800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28418.705756915038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7200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7200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20220</v>
      </c>
      <c r="D82" s="109">
        <f>Middle!R17</f>
        <v>20220</v>
      </c>
      <c r="E82" s="109">
        <f>Rich!R17</f>
        <v>7620</v>
      </c>
      <c r="F82" s="109">
        <f>V.Poor!T17</f>
        <v>0</v>
      </c>
      <c r="G82" s="109">
        <f>Poor!T17</f>
        <v>20220</v>
      </c>
      <c r="H82" s="109">
        <f>Middle!T17</f>
        <v>20220</v>
      </c>
      <c r="I82" s="109">
        <f>Rich!T17</f>
        <v>7620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1115.1033115127034</v>
      </c>
      <c r="D83" s="109">
        <f>Middle!R18</f>
        <v>1115.1033115127034</v>
      </c>
      <c r="E83" s="109">
        <f>Rich!R18</f>
        <v>0</v>
      </c>
      <c r="F83" s="109">
        <f>V.Poor!T18</f>
        <v>0</v>
      </c>
      <c r="G83" s="109">
        <f>Poor!T18</f>
        <v>1115.1033115127034</v>
      </c>
      <c r="H83" s="109">
        <f>Middle!T18</f>
        <v>1115.1033115127034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7200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7200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22401.917655940026</v>
      </c>
      <c r="D88" s="109">
        <f>Middle!R23</f>
        <v>39599.700685029573</v>
      </c>
      <c r="E88" s="109">
        <f>Rich!R23</f>
        <v>133191.04646383476</v>
      </c>
      <c r="F88" s="109">
        <f>V.Poor!T23</f>
        <v>0</v>
      </c>
      <c r="G88" s="109">
        <f>Poor!T23</f>
        <v>22401.917655940026</v>
      </c>
      <c r="H88" s="109">
        <f>Middle!T23</f>
        <v>39244.368215182913</v>
      </c>
      <c r="I88" s="109">
        <f>Rich!T23</f>
        <v>132656.52873828355</v>
      </c>
    </row>
    <row r="89" spans="1:9">
      <c r="A89" t="str">
        <f>V.Poor!Q24</f>
        <v>Food Poverty line</v>
      </c>
      <c r="B89" s="109">
        <f>V.Poor!R24</f>
        <v>9366.8678167067083</v>
      </c>
      <c r="C89" s="109">
        <f>Poor!R24</f>
        <v>21961.572977279411</v>
      </c>
      <c r="D89" s="109">
        <f>Middle!R24</f>
        <v>21961.572977279415</v>
      </c>
      <c r="E89" s="109">
        <f>Rich!R24</f>
        <v>21961.572977279415</v>
      </c>
      <c r="F89" s="109">
        <f>V.Poor!T24</f>
        <v>9366.8678167067083</v>
      </c>
      <c r="G89" s="109">
        <f>Poor!T24</f>
        <v>21961.572977279411</v>
      </c>
      <c r="H89" s="109">
        <f>Middle!T24</f>
        <v>21961.572977279415</v>
      </c>
      <c r="I89" s="109">
        <f>Rich!T24</f>
        <v>21961.572977279415</v>
      </c>
    </row>
    <row r="90" spans="1:9">
      <c r="A90" s="108" t="str">
        <f>V.Poor!Q25</f>
        <v>Lower Bound Poverty line</v>
      </c>
      <c r="B90" s="109">
        <f>V.Poor!R25</f>
        <v>9366.8678167067083</v>
      </c>
      <c r="C90" s="109">
        <f>Poor!R25</f>
        <v>33645.572977279415</v>
      </c>
      <c r="D90" s="109">
        <f>Middle!R25</f>
        <v>33645.572977279415</v>
      </c>
      <c r="E90" s="109">
        <f>Rich!R25</f>
        <v>33645.572977279415</v>
      </c>
      <c r="F90" s="109">
        <f>V.Poor!T25</f>
        <v>9366.8678167067083</v>
      </c>
      <c r="G90" s="109">
        <f>Poor!T25</f>
        <v>33645.572977279415</v>
      </c>
      <c r="H90" s="109">
        <f>Middle!T25</f>
        <v>33645.572977279415</v>
      </c>
      <c r="I90" s="109">
        <f>Rich!T25</f>
        <v>33645.572977279415</v>
      </c>
    </row>
    <row r="91" spans="1:9">
      <c r="A91" s="108" t="str">
        <f>V.Poor!Q26</f>
        <v>Upper Bound Poverty line</v>
      </c>
      <c r="B91" s="109">
        <f>V.Poor!R26</f>
        <v>9366.8678167067083</v>
      </c>
      <c r="C91" s="109">
        <f>Poor!R26</f>
        <v>54453.572977279407</v>
      </c>
      <c r="D91" s="109">
        <f>Middle!R26</f>
        <v>54453.572977279407</v>
      </c>
      <c r="E91" s="109">
        <f>Rich!R26</f>
        <v>54453.572977279407</v>
      </c>
      <c r="F91" s="109">
        <f>V.Poor!T26</f>
        <v>9366.8678167067083</v>
      </c>
      <c r="G91" s="109">
        <f>Poor!T26</f>
        <v>54453.572977279407</v>
      </c>
      <c r="H91" s="109">
        <f>Middle!T26</f>
        <v>54453.572977279407</v>
      </c>
      <c r="I91" s="109">
        <f>Rich!T26</f>
        <v>54453.572977279407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9366.8678167067083</v>
      </c>
      <c r="G93" s="109">
        <f>Poor!T24</f>
        <v>21961.572977279411</v>
      </c>
      <c r="H93" s="109">
        <f>Middle!T24</f>
        <v>21961.572977279415</v>
      </c>
      <c r="I93" s="109">
        <f>Rich!T24</f>
        <v>21961.572977279415</v>
      </c>
    </row>
    <row r="94" spans="1:9">
      <c r="A94" t="str">
        <f>V.Poor!Q25</f>
        <v>Lower Bound Poverty line</v>
      </c>
      <c r="F94" s="109">
        <f>V.Poor!T25</f>
        <v>9366.8678167067083</v>
      </c>
      <c r="G94" s="109">
        <f>Poor!T25</f>
        <v>33645.572977279415</v>
      </c>
      <c r="H94" s="109">
        <f>Middle!T25</f>
        <v>33645.572977279415</v>
      </c>
      <c r="I94" s="109">
        <f>Rich!T25</f>
        <v>33645.572977279415</v>
      </c>
    </row>
    <row r="95" spans="1:9">
      <c r="A95" t="str">
        <f>V.Poor!Q26</f>
        <v>Upper Bound Poverty line</v>
      </c>
      <c r="F95" s="109">
        <f>V.Poor!T26</f>
        <v>9366.8678167067083</v>
      </c>
      <c r="G95" s="109">
        <f>Poor!T26</f>
        <v>54453.572977279407</v>
      </c>
      <c r="H95" s="109">
        <f>Middle!T26</f>
        <v>54453.572977279407</v>
      </c>
      <c r="I95" s="109">
        <f>Rich!T26</f>
        <v>54453.572977279407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9366.8678167067083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9366.8678167067083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9366.8678167067083</v>
      </c>
      <c r="C99" s="238">
        <f t="shared" si="0"/>
        <v>11243.655321339389</v>
      </c>
      <c r="D99" s="238">
        <f t="shared" si="0"/>
        <v>0</v>
      </c>
      <c r="E99" s="238">
        <f t="shared" si="0"/>
        <v>0</v>
      </c>
      <c r="F99" s="238">
        <f t="shared" si="0"/>
        <v>9366.8678167067083</v>
      </c>
      <c r="G99" s="238">
        <f t="shared" si="0"/>
        <v>11243.655321339389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9366.8678167067083</v>
      </c>
      <c r="C100" s="238">
        <f t="shared" si="0"/>
        <v>32051.655321339382</v>
      </c>
      <c r="D100" s="238">
        <f t="shared" si="0"/>
        <v>14853.872292249835</v>
      </c>
      <c r="E100" s="238">
        <f t="shared" si="0"/>
        <v>0</v>
      </c>
      <c r="F100" s="238">
        <f t="shared" si="0"/>
        <v>9366.8678167067083</v>
      </c>
      <c r="G100" s="238">
        <f t="shared" si="0"/>
        <v>32051.655321339382</v>
      </c>
      <c r="H100" s="238">
        <f t="shared" si="0"/>
        <v>15209.204762096495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ZAMMO: 59210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1026.8143444273219</v>
      </c>
      <c r="D3" s="203">
        <f>Income!D72</f>
        <v>1841.4924138859596</v>
      </c>
      <c r="E3" s="203">
        <f>Income!E72</f>
        <v>3375.9342542450299</v>
      </c>
      <c r="F3" s="204">
        <f>IF(F$2&lt;=($B$2+$C$2+$D$2),IF(F$2&lt;=($B$2+$C$2),IF(F$2&lt;=$B$2,$B3,$C3),$D3),$E3)</f>
        <v>1026.8143444273219</v>
      </c>
      <c r="G3" s="204">
        <f t="shared" ref="G3:AW7" si="0">IF(G$2&lt;=($B$2+$C$2+$D$2),IF(G$2&lt;=($B$2+$C$2),IF(G$2&lt;=$B$2,$B3,$C3),$D3),$E3)</f>
        <v>1026.8143444273219</v>
      </c>
      <c r="H3" s="204">
        <f t="shared" si="0"/>
        <v>1026.8143444273219</v>
      </c>
      <c r="I3" s="204">
        <f t="shared" si="0"/>
        <v>1026.8143444273219</v>
      </c>
      <c r="J3" s="204">
        <f t="shared" si="0"/>
        <v>1026.8143444273219</v>
      </c>
      <c r="K3" s="204">
        <f t="shared" si="0"/>
        <v>1026.8143444273219</v>
      </c>
      <c r="L3" s="204">
        <f t="shared" si="0"/>
        <v>1026.8143444273219</v>
      </c>
      <c r="M3" s="204">
        <f t="shared" si="0"/>
        <v>1026.8143444273219</v>
      </c>
      <c r="N3" s="204">
        <f t="shared" si="0"/>
        <v>1026.8143444273219</v>
      </c>
      <c r="O3" s="204">
        <f t="shared" si="0"/>
        <v>1026.8143444273219</v>
      </c>
      <c r="P3" s="204">
        <f t="shared" si="0"/>
        <v>1026.8143444273219</v>
      </c>
      <c r="Q3" s="204">
        <f t="shared" si="0"/>
        <v>1026.8143444273219</v>
      </c>
      <c r="R3" s="204">
        <f t="shared" si="0"/>
        <v>1026.8143444273219</v>
      </c>
      <c r="S3" s="204">
        <f t="shared" si="0"/>
        <v>1026.8143444273219</v>
      </c>
      <c r="T3" s="204">
        <f t="shared" si="0"/>
        <v>1026.8143444273219</v>
      </c>
      <c r="U3" s="204">
        <f t="shared" si="0"/>
        <v>1026.8143444273219</v>
      </c>
      <c r="V3" s="204">
        <f t="shared" si="0"/>
        <v>1026.8143444273219</v>
      </c>
      <c r="W3" s="204">
        <f t="shared" si="0"/>
        <v>1026.8143444273219</v>
      </c>
      <c r="X3" s="204">
        <f t="shared" si="0"/>
        <v>1026.8143444273219</v>
      </c>
      <c r="Y3" s="204">
        <f t="shared" si="0"/>
        <v>1026.8143444273219</v>
      </c>
      <c r="Z3" s="204">
        <f t="shared" si="0"/>
        <v>1026.8143444273219</v>
      </c>
      <c r="AA3" s="204">
        <f t="shared" si="0"/>
        <v>1026.8143444273219</v>
      </c>
      <c r="AB3" s="204">
        <f t="shared" si="0"/>
        <v>1026.8143444273219</v>
      </c>
      <c r="AC3" s="204">
        <f t="shared" si="0"/>
        <v>1026.8143444273219</v>
      </c>
      <c r="AD3" s="204">
        <f t="shared" si="0"/>
        <v>1026.8143444273219</v>
      </c>
      <c r="AE3" s="204">
        <f t="shared" si="0"/>
        <v>1026.8143444273219</v>
      </c>
      <c r="AF3" s="204">
        <f t="shared" si="0"/>
        <v>1026.8143444273219</v>
      </c>
      <c r="AG3" s="204">
        <f t="shared" si="0"/>
        <v>1026.8143444273219</v>
      </c>
      <c r="AH3" s="204">
        <f t="shared" si="0"/>
        <v>1026.8143444273219</v>
      </c>
      <c r="AI3" s="204">
        <f t="shared" si="0"/>
        <v>1026.8143444273219</v>
      </c>
      <c r="AJ3" s="204">
        <f t="shared" si="0"/>
        <v>1026.8143444273219</v>
      </c>
      <c r="AK3" s="204">
        <f t="shared" si="0"/>
        <v>1026.8143444273219</v>
      </c>
      <c r="AL3" s="204">
        <f t="shared" si="0"/>
        <v>1026.8143444273219</v>
      </c>
      <c r="AM3" s="204">
        <f t="shared" si="0"/>
        <v>1026.8143444273219</v>
      </c>
      <c r="AN3" s="204">
        <f t="shared" si="0"/>
        <v>1026.8143444273219</v>
      </c>
      <c r="AO3" s="204">
        <f t="shared" si="0"/>
        <v>1026.8143444273219</v>
      </c>
      <c r="AP3" s="204">
        <f t="shared" si="0"/>
        <v>1026.8143444273219</v>
      </c>
      <c r="AQ3" s="204">
        <f t="shared" si="0"/>
        <v>1026.8143444273219</v>
      </c>
      <c r="AR3" s="204">
        <f t="shared" si="0"/>
        <v>1026.8143444273219</v>
      </c>
      <c r="AS3" s="204">
        <f t="shared" si="0"/>
        <v>1026.8143444273219</v>
      </c>
      <c r="AT3" s="204">
        <f t="shared" si="0"/>
        <v>1026.8143444273219</v>
      </c>
      <c r="AU3" s="204">
        <f t="shared" si="0"/>
        <v>1026.8143444273219</v>
      </c>
      <c r="AV3" s="204">
        <f t="shared" si="0"/>
        <v>1026.8143444273219</v>
      </c>
      <c r="AW3" s="204">
        <f t="shared" si="0"/>
        <v>1026.8143444273219</v>
      </c>
      <c r="AX3" s="204">
        <f t="shared" ref="AX3:BZ10" si="1">IF(AX$2&lt;=($B$2+$C$2+$D$2),IF(AX$2&lt;=($B$2+$C$2),IF(AX$2&lt;=$B$2,$B3,$C3),$D3),$E3)</f>
        <v>1026.8143444273219</v>
      </c>
      <c r="AY3" s="204">
        <f t="shared" si="1"/>
        <v>1026.8143444273219</v>
      </c>
      <c r="AZ3" s="204">
        <f t="shared" si="1"/>
        <v>1026.8143444273219</v>
      </c>
      <c r="BA3" s="204">
        <f t="shared" si="1"/>
        <v>1026.8143444273219</v>
      </c>
      <c r="BB3" s="204">
        <f t="shared" si="1"/>
        <v>1026.8143444273219</v>
      </c>
      <c r="BC3" s="204">
        <f t="shared" si="1"/>
        <v>1026.8143444273219</v>
      </c>
      <c r="BD3" s="204">
        <f t="shared" si="1"/>
        <v>1026.8143444273219</v>
      </c>
      <c r="BE3" s="204">
        <f t="shared" si="1"/>
        <v>1026.8143444273219</v>
      </c>
      <c r="BF3" s="204">
        <f t="shared" si="1"/>
        <v>1026.8143444273219</v>
      </c>
      <c r="BG3" s="204">
        <f t="shared" si="1"/>
        <v>1026.8143444273219</v>
      </c>
      <c r="BH3" s="204">
        <f t="shared" si="1"/>
        <v>1026.8143444273219</v>
      </c>
      <c r="BI3" s="204">
        <f t="shared" si="1"/>
        <v>1026.8143444273219</v>
      </c>
      <c r="BJ3" s="204">
        <f t="shared" si="1"/>
        <v>1026.8143444273219</v>
      </c>
      <c r="BK3" s="204">
        <f t="shared" si="1"/>
        <v>1026.8143444273219</v>
      </c>
      <c r="BL3" s="204">
        <f t="shared" si="1"/>
        <v>1026.8143444273219</v>
      </c>
      <c r="BM3" s="204">
        <f t="shared" si="1"/>
        <v>1026.8143444273219</v>
      </c>
      <c r="BN3" s="204">
        <f t="shared" si="1"/>
        <v>1026.8143444273219</v>
      </c>
      <c r="BO3" s="204">
        <f t="shared" si="1"/>
        <v>1026.8143444273219</v>
      </c>
      <c r="BP3" s="204">
        <f t="shared" si="1"/>
        <v>1026.8143444273219</v>
      </c>
      <c r="BQ3" s="204">
        <f t="shared" si="1"/>
        <v>1026.8143444273219</v>
      </c>
      <c r="BR3" s="204">
        <f t="shared" si="1"/>
        <v>1026.8143444273219</v>
      </c>
      <c r="BS3" s="204">
        <f t="shared" si="1"/>
        <v>1026.8143444273219</v>
      </c>
      <c r="BT3" s="204">
        <f t="shared" si="1"/>
        <v>1026.8143444273219</v>
      </c>
      <c r="BU3" s="204">
        <f t="shared" si="1"/>
        <v>1026.8143444273219</v>
      </c>
      <c r="BV3" s="204">
        <f t="shared" si="1"/>
        <v>1026.8143444273219</v>
      </c>
      <c r="BW3" s="204">
        <f t="shared" si="1"/>
        <v>1026.8143444273219</v>
      </c>
      <c r="BX3" s="204">
        <f t="shared" si="1"/>
        <v>1026.8143444273219</v>
      </c>
      <c r="BY3" s="204">
        <f t="shared" si="1"/>
        <v>1026.8143444273219</v>
      </c>
      <c r="BZ3" s="204">
        <f t="shared" si="1"/>
        <v>1026.8143444273219</v>
      </c>
      <c r="CA3" s="204">
        <f t="shared" ref="CA3:CR15" si="2">IF(CA$2&lt;=($B$2+$C$2+$D$2),IF(CA$2&lt;=($B$2+$C$2),IF(CA$2&lt;=$B$2,$B3,$C3),$D3),$E3)</f>
        <v>1026.8143444273219</v>
      </c>
      <c r="CB3" s="204">
        <f t="shared" si="2"/>
        <v>1026.8143444273219</v>
      </c>
      <c r="CC3" s="204">
        <f t="shared" si="2"/>
        <v>1026.8143444273219</v>
      </c>
      <c r="CD3" s="204">
        <f t="shared" si="2"/>
        <v>1026.8143444273219</v>
      </c>
      <c r="CE3" s="204">
        <f t="shared" si="2"/>
        <v>1026.8143444273219</v>
      </c>
      <c r="CF3" s="204">
        <f t="shared" si="2"/>
        <v>1026.8143444273219</v>
      </c>
      <c r="CG3" s="204">
        <f t="shared" si="2"/>
        <v>1026.8143444273219</v>
      </c>
      <c r="CH3" s="204">
        <f t="shared" si="2"/>
        <v>1026.8143444273219</v>
      </c>
      <c r="CI3" s="204">
        <f t="shared" si="2"/>
        <v>1026.8143444273219</v>
      </c>
      <c r="CJ3" s="204">
        <f t="shared" si="2"/>
        <v>1026.8143444273219</v>
      </c>
      <c r="CK3" s="204">
        <f t="shared" si="2"/>
        <v>1026.8143444273219</v>
      </c>
      <c r="CL3" s="204">
        <f t="shared" si="2"/>
        <v>1026.8143444273219</v>
      </c>
      <c r="CM3" s="204">
        <f t="shared" si="2"/>
        <v>1026.8143444273219</v>
      </c>
      <c r="CN3" s="204">
        <f t="shared" si="2"/>
        <v>1026.8143444273219</v>
      </c>
      <c r="CO3" s="204">
        <f t="shared" si="2"/>
        <v>1026.8143444273219</v>
      </c>
      <c r="CP3" s="204">
        <f t="shared" si="2"/>
        <v>1841.4924138859596</v>
      </c>
      <c r="CQ3" s="204">
        <f t="shared" si="2"/>
        <v>1841.4924138859596</v>
      </c>
      <c r="CR3" s="204">
        <f t="shared" si="2"/>
        <v>1841.4924138859596</v>
      </c>
      <c r="CS3" s="204">
        <f t="shared" ref="CS3:DA15" si="3">IF(CS$2&lt;=($B$2+$C$2+$D$2),IF(CS$2&lt;=($B$2+$C$2),IF(CS$2&lt;=$B$2,$B3,$C3),$D3),$E3)</f>
        <v>1841.4924138859596</v>
      </c>
      <c r="CT3" s="204">
        <f t="shared" si="3"/>
        <v>1841.4924138859596</v>
      </c>
      <c r="CU3" s="204">
        <f t="shared" si="3"/>
        <v>1841.4924138859596</v>
      </c>
      <c r="CV3" s="204">
        <f t="shared" si="3"/>
        <v>1841.4924138859596</v>
      </c>
      <c r="CW3" s="204">
        <f t="shared" si="3"/>
        <v>1841.4924138859596</v>
      </c>
      <c r="CX3" s="204">
        <f t="shared" si="3"/>
        <v>1841.4924138859596</v>
      </c>
      <c r="CY3" s="204">
        <f t="shared" si="3"/>
        <v>3375.9342542450299</v>
      </c>
      <c r="CZ3" s="204">
        <f t="shared" si="3"/>
        <v>3375.9342542450299</v>
      </c>
      <c r="DA3" s="204">
        <f t="shared" si="3"/>
        <v>3375.9342542450299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572</v>
      </c>
      <c r="E4" s="203">
        <f>Income!E73</f>
        <v>3006.5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572</v>
      </c>
      <c r="CQ4" s="204">
        <f t="shared" si="2"/>
        <v>572</v>
      </c>
      <c r="CR4" s="204">
        <f t="shared" si="2"/>
        <v>572</v>
      </c>
      <c r="CS4" s="204">
        <f t="shared" si="3"/>
        <v>572</v>
      </c>
      <c r="CT4" s="204">
        <f t="shared" si="3"/>
        <v>572</v>
      </c>
      <c r="CU4" s="204">
        <f t="shared" si="3"/>
        <v>572</v>
      </c>
      <c r="CV4" s="204">
        <f t="shared" si="3"/>
        <v>572</v>
      </c>
      <c r="CW4" s="204">
        <f t="shared" si="3"/>
        <v>572</v>
      </c>
      <c r="CX4" s="204">
        <f t="shared" si="3"/>
        <v>572</v>
      </c>
      <c r="CY4" s="204">
        <f t="shared" si="3"/>
        <v>3006.5</v>
      </c>
      <c r="CZ4" s="204">
        <f t="shared" si="3"/>
        <v>3006.5</v>
      </c>
      <c r="DA4" s="204">
        <f t="shared" si="3"/>
        <v>3006.5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506.18924040204337</v>
      </c>
      <c r="E5" s="203">
        <f>Income!E74</f>
        <v>938.61220958971853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506.18924040204337</v>
      </c>
      <c r="CQ5" s="204">
        <f t="shared" si="2"/>
        <v>506.18924040204337</v>
      </c>
      <c r="CR5" s="204">
        <f t="shared" si="2"/>
        <v>506.18924040204337</v>
      </c>
      <c r="CS5" s="204">
        <f t="shared" si="3"/>
        <v>506.18924040204337</v>
      </c>
      <c r="CT5" s="204">
        <f t="shared" si="3"/>
        <v>506.18924040204337</v>
      </c>
      <c r="CU5" s="204">
        <f t="shared" si="3"/>
        <v>506.18924040204337</v>
      </c>
      <c r="CV5" s="204">
        <f t="shared" si="3"/>
        <v>506.18924040204337</v>
      </c>
      <c r="CW5" s="204">
        <f t="shared" si="3"/>
        <v>506.18924040204337</v>
      </c>
      <c r="CX5" s="204">
        <f t="shared" si="3"/>
        <v>506.18924040204337</v>
      </c>
      <c r="CY5" s="204">
        <f t="shared" si="3"/>
        <v>938.61220958971853</v>
      </c>
      <c r="CZ5" s="204">
        <f t="shared" si="3"/>
        <v>938.61220958971853</v>
      </c>
      <c r="DA5" s="204">
        <f t="shared" si="3"/>
        <v>938.61220958971853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7650</v>
      </c>
      <c r="E7" s="203">
        <f>Income!E76</f>
        <v>22249.999999999996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7650</v>
      </c>
      <c r="CQ7" s="204">
        <f t="shared" si="2"/>
        <v>7650</v>
      </c>
      <c r="CR7" s="204">
        <f t="shared" si="2"/>
        <v>7650</v>
      </c>
      <c r="CS7" s="204">
        <f t="shared" si="3"/>
        <v>7650</v>
      </c>
      <c r="CT7" s="204">
        <f t="shared" si="3"/>
        <v>7650</v>
      </c>
      <c r="CU7" s="204">
        <f t="shared" si="3"/>
        <v>7650</v>
      </c>
      <c r="CV7" s="204">
        <f t="shared" si="3"/>
        <v>7650</v>
      </c>
      <c r="CW7" s="204">
        <f t="shared" si="3"/>
        <v>7650</v>
      </c>
      <c r="CX7" s="204">
        <f t="shared" si="3"/>
        <v>7650</v>
      </c>
      <c r="CY7" s="204">
        <f t="shared" si="3"/>
        <v>22249.999999999996</v>
      </c>
      <c r="CZ7" s="204">
        <f t="shared" si="3"/>
        <v>22249.999999999996</v>
      </c>
      <c r="DA7" s="204">
        <f t="shared" si="3"/>
        <v>22249.999999999996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40</v>
      </c>
      <c r="D8" s="203">
        <f>Income!D77</f>
        <v>295.47207118141375</v>
      </c>
      <c r="E8" s="203">
        <f>Income!E77</f>
        <v>0</v>
      </c>
      <c r="F8" s="204">
        <f t="shared" si="4"/>
        <v>40</v>
      </c>
      <c r="G8" s="204">
        <f t="shared" si="4"/>
        <v>40</v>
      </c>
      <c r="H8" s="204">
        <f t="shared" si="4"/>
        <v>40</v>
      </c>
      <c r="I8" s="204">
        <f t="shared" si="4"/>
        <v>40</v>
      </c>
      <c r="J8" s="204">
        <f t="shared" si="4"/>
        <v>40</v>
      </c>
      <c r="K8" s="204">
        <f t="shared" si="4"/>
        <v>40</v>
      </c>
      <c r="L8" s="204">
        <f t="shared" si="4"/>
        <v>40</v>
      </c>
      <c r="M8" s="204">
        <f t="shared" si="4"/>
        <v>40</v>
      </c>
      <c r="N8" s="204">
        <f t="shared" si="4"/>
        <v>40</v>
      </c>
      <c r="O8" s="204">
        <f t="shared" si="4"/>
        <v>40</v>
      </c>
      <c r="P8" s="204">
        <f t="shared" si="4"/>
        <v>40</v>
      </c>
      <c r="Q8" s="204">
        <f t="shared" si="4"/>
        <v>40</v>
      </c>
      <c r="R8" s="204">
        <f t="shared" si="4"/>
        <v>40</v>
      </c>
      <c r="S8" s="204">
        <f t="shared" si="4"/>
        <v>40</v>
      </c>
      <c r="T8" s="204">
        <f t="shared" si="4"/>
        <v>40</v>
      </c>
      <c r="U8" s="204">
        <f t="shared" si="4"/>
        <v>40</v>
      </c>
      <c r="V8" s="204">
        <f t="shared" ref="V8:AK18" si="6">IF(V$2&lt;=($B$2+$C$2+$D$2),IF(V$2&lt;=($B$2+$C$2),IF(V$2&lt;=$B$2,$B8,$C8),$D8),$E8)</f>
        <v>40</v>
      </c>
      <c r="W8" s="204">
        <f t="shared" si="6"/>
        <v>40</v>
      </c>
      <c r="X8" s="204">
        <f t="shared" si="6"/>
        <v>40</v>
      </c>
      <c r="Y8" s="204">
        <f t="shared" si="6"/>
        <v>40</v>
      </c>
      <c r="Z8" s="204">
        <f t="shared" si="6"/>
        <v>40</v>
      </c>
      <c r="AA8" s="204">
        <f t="shared" si="6"/>
        <v>40</v>
      </c>
      <c r="AB8" s="204">
        <f t="shared" si="6"/>
        <v>40</v>
      </c>
      <c r="AC8" s="204">
        <f t="shared" si="6"/>
        <v>40</v>
      </c>
      <c r="AD8" s="204">
        <f t="shared" si="6"/>
        <v>40</v>
      </c>
      <c r="AE8" s="204">
        <f t="shared" si="6"/>
        <v>40</v>
      </c>
      <c r="AF8" s="204">
        <f t="shared" si="6"/>
        <v>40</v>
      </c>
      <c r="AG8" s="204">
        <f t="shared" si="6"/>
        <v>40</v>
      </c>
      <c r="AH8" s="204">
        <f t="shared" si="6"/>
        <v>40</v>
      </c>
      <c r="AI8" s="204">
        <f t="shared" si="6"/>
        <v>40</v>
      </c>
      <c r="AJ8" s="204">
        <f t="shared" si="6"/>
        <v>40</v>
      </c>
      <c r="AK8" s="204">
        <f t="shared" si="6"/>
        <v>40</v>
      </c>
      <c r="AL8" s="204">
        <f t="shared" ref="AL8:BA18" si="7">IF(AL$2&lt;=($B$2+$C$2+$D$2),IF(AL$2&lt;=($B$2+$C$2),IF(AL$2&lt;=$B$2,$B8,$C8),$D8),$E8)</f>
        <v>40</v>
      </c>
      <c r="AM8" s="204">
        <f t="shared" si="7"/>
        <v>40</v>
      </c>
      <c r="AN8" s="204">
        <f t="shared" si="7"/>
        <v>40</v>
      </c>
      <c r="AO8" s="204">
        <f t="shared" si="7"/>
        <v>40</v>
      </c>
      <c r="AP8" s="204">
        <f t="shared" si="7"/>
        <v>40</v>
      </c>
      <c r="AQ8" s="204">
        <f t="shared" si="7"/>
        <v>40</v>
      </c>
      <c r="AR8" s="204">
        <f t="shared" si="7"/>
        <v>40</v>
      </c>
      <c r="AS8" s="204">
        <f t="shared" si="7"/>
        <v>40</v>
      </c>
      <c r="AT8" s="204">
        <f t="shared" si="7"/>
        <v>40</v>
      </c>
      <c r="AU8" s="204">
        <f t="shared" si="7"/>
        <v>40</v>
      </c>
      <c r="AV8" s="204">
        <f t="shared" si="7"/>
        <v>40</v>
      </c>
      <c r="AW8" s="204">
        <f t="shared" si="7"/>
        <v>40</v>
      </c>
      <c r="AX8" s="204">
        <f t="shared" si="7"/>
        <v>40</v>
      </c>
      <c r="AY8" s="204">
        <f t="shared" si="7"/>
        <v>40</v>
      </c>
      <c r="AZ8" s="204">
        <f t="shared" si="7"/>
        <v>40</v>
      </c>
      <c r="BA8" s="204">
        <f t="shared" si="7"/>
        <v>40</v>
      </c>
      <c r="BB8" s="204">
        <f t="shared" si="5"/>
        <v>40</v>
      </c>
      <c r="BC8" s="204">
        <f t="shared" si="5"/>
        <v>40</v>
      </c>
      <c r="BD8" s="204">
        <f t="shared" si="5"/>
        <v>40</v>
      </c>
      <c r="BE8" s="204">
        <f t="shared" si="5"/>
        <v>40</v>
      </c>
      <c r="BF8" s="204">
        <f t="shared" si="5"/>
        <v>40</v>
      </c>
      <c r="BG8" s="204">
        <f t="shared" si="5"/>
        <v>40</v>
      </c>
      <c r="BH8" s="204">
        <f t="shared" si="5"/>
        <v>40</v>
      </c>
      <c r="BI8" s="204">
        <f t="shared" si="5"/>
        <v>40</v>
      </c>
      <c r="BJ8" s="204">
        <f t="shared" si="5"/>
        <v>40</v>
      </c>
      <c r="BK8" s="204">
        <f t="shared" si="1"/>
        <v>40</v>
      </c>
      <c r="BL8" s="204">
        <f t="shared" si="1"/>
        <v>40</v>
      </c>
      <c r="BM8" s="204">
        <f t="shared" si="1"/>
        <v>40</v>
      </c>
      <c r="BN8" s="204">
        <f t="shared" si="1"/>
        <v>40</v>
      </c>
      <c r="BO8" s="204">
        <f t="shared" si="1"/>
        <v>40</v>
      </c>
      <c r="BP8" s="204">
        <f t="shared" si="1"/>
        <v>40</v>
      </c>
      <c r="BQ8" s="204">
        <f t="shared" si="1"/>
        <v>40</v>
      </c>
      <c r="BR8" s="204">
        <f t="shared" si="1"/>
        <v>40</v>
      </c>
      <c r="BS8" s="204">
        <f t="shared" si="1"/>
        <v>40</v>
      </c>
      <c r="BT8" s="204">
        <f t="shared" si="1"/>
        <v>40</v>
      </c>
      <c r="BU8" s="204">
        <f t="shared" si="1"/>
        <v>40</v>
      </c>
      <c r="BV8" s="204">
        <f t="shared" si="1"/>
        <v>40</v>
      </c>
      <c r="BW8" s="204">
        <f t="shared" si="1"/>
        <v>40</v>
      </c>
      <c r="BX8" s="204">
        <f t="shared" si="1"/>
        <v>40</v>
      </c>
      <c r="BY8" s="204">
        <f t="shared" si="1"/>
        <v>40</v>
      </c>
      <c r="BZ8" s="204">
        <f t="shared" si="1"/>
        <v>40</v>
      </c>
      <c r="CA8" s="204">
        <f t="shared" si="2"/>
        <v>40</v>
      </c>
      <c r="CB8" s="204">
        <f t="shared" si="2"/>
        <v>40</v>
      </c>
      <c r="CC8" s="204">
        <f t="shared" si="2"/>
        <v>40</v>
      </c>
      <c r="CD8" s="204">
        <f t="shared" si="2"/>
        <v>40</v>
      </c>
      <c r="CE8" s="204">
        <f t="shared" si="2"/>
        <v>40</v>
      </c>
      <c r="CF8" s="204">
        <f t="shared" si="2"/>
        <v>40</v>
      </c>
      <c r="CG8" s="204">
        <f t="shared" si="2"/>
        <v>40</v>
      </c>
      <c r="CH8" s="204">
        <f t="shared" si="2"/>
        <v>40</v>
      </c>
      <c r="CI8" s="204">
        <f t="shared" si="2"/>
        <v>40</v>
      </c>
      <c r="CJ8" s="204">
        <f t="shared" si="2"/>
        <v>40</v>
      </c>
      <c r="CK8" s="204">
        <f t="shared" si="2"/>
        <v>40</v>
      </c>
      <c r="CL8" s="204">
        <f t="shared" si="2"/>
        <v>40</v>
      </c>
      <c r="CM8" s="204">
        <f t="shared" si="2"/>
        <v>40</v>
      </c>
      <c r="CN8" s="204">
        <f t="shared" si="2"/>
        <v>40</v>
      </c>
      <c r="CO8" s="204">
        <f t="shared" si="2"/>
        <v>40</v>
      </c>
      <c r="CP8" s="204">
        <f t="shared" si="2"/>
        <v>295.47207118141375</v>
      </c>
      <c r="CQ8" s="204">
        <f t="shared" si="2"/>
        <v>295.47207118141375</v>
      </c>
      <c r="CR8" s="204">
        <f t="shared" si="2"/>
        <v>295.47207118141375</v>
      </c>
      <c r="CS8" s="204">
        <f t="shared" si="3"/>
        <v>295.47207118141375</v>
      </c>
      <c r="CT8" s="204">
        <f t="shared" si="3"/>
        <v>295.47207118141375</v>
      </c>
      <c r="CU8" s="204">
        <f t="shared" si="3"/>
        <v>295.47207118141375</v>
      </c>
      <c r="CV8" s="204">
        <f t="shared" si="3"/>
        <v>295.47207118141375</v>
      </c>
      <c r="CW8" s="204">
        <f t="shared" si="3"/>
        <v>295.47207118141375</v>
      </c>
      <c r="CX8" s="204">
        <f t="shared" si="3"/>
        <v>295.47207118141375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199.4436480474543</v>
      </c>
      <c r="E9" s="203">
        <f>Income!E78</f>
        <v>60000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199.4436480474543</v>
      </c>
      <c r="CQ9" s="204">
        <f t="shared" si="2"/>
        <v>199.4436480474543</v>
      </c>
      <c r="CR9" s="204">
        <f t="shared" si="2"/>
        <v>199.4436480474543</v>
      </c>
      <c r="CS9" s="204">
        <f t="shared" si="3"/>
        <v>199.4436480474543</v>
      </c>
      <c r="CT9" s="204">
        <f t="shared" si="3"/>
        <v>199.4436480474543</v>
      </c>
      <c r="CU9" s="204">
        <f t="shared" si="3"/>
        <v>199.4436480474543</v>
      </c>
      <c r="CV9" s="204">
        <f t="shared" si="3"/>
        <v>199.4436480474543</v>
      </c>
      <c r="CW9" s="204">
        <f t="shared" si="3"/>
        <v>199.4436480474543</v>
      </c>
      <c r="CX9" s="204">
        <f t="shared" si="3"/>
        <v>199.4436480474543</v>
      </c>
      <c r="CY9" s="204">
        <f t="shared" si="3"/>
        <v>60000</v>
      </c>
      <c r="CZ9" s="204">
        <f t="shared" si="3"/>
        <v>60000</v>
      </c>
      <c r="DA9" s="204">
        <f t="shared" si="3"/>
        <v>60000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28800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28800</v>
      </c>
      <c r="CZ10" s="204">
        <f t="shared" si="3"/>
        <v>28800</v>
      </c>
      <c r="DA10" s="204">
        <f t="shared" si="3"/>
        <v>28800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7200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7200</v>
      </c>
      <c r="CZ11" s="204">
        <f t="shared" si="3"/>
        <v>7200</v>
      </c>
      <c r="DA11" s="204">
        <f t="shared" si="3"/>
        <v>7200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20220</v>
      </c>
      <c r="D12" s="203">
        <f>Income!D82</f>
        <v>20220</v>
      </c>
      <c r="E12" s="203">
        <f>Income!E82</f>
        <v>7620</v>
      </c>
      <c r="F12" s="204">
        <f t="shared" si="4"/>
        <v>20220</v>
      </c>
      <c r="G12" s="204">
        <f t="shared" si="4"/>
        <v>20220</v>
      </c>
      <c r="H12" s="204">
        <f t="shared" si="4"/>
        <v>20220</v>
      </c>
      <c r="I12" s="204">
        <f t="shared" si="4"/>
        <v>20220</v>
      </c>
      <c r="J12" s="204">
        <f t="shared" si="4"/>
        <v>20220</v>
      </c>
      <c r="K12" s="204">
        <f t="shared" si="4"/>
        <v>20220</v>
      </c>
      <c r="L12" s="204">
        <f t="shared" si="4"/>
        <v>20220</v>
      </c>
      <c r="M12" s="204">
        <f t="shared" si="4"/>
        <v>20220</v>
      </c>
      <c r="N12" s="204">
        <f t="shared" si="4"/>
        <v>20220</v>
      </c>
      <c r="O12" s="204">
        <f t="shared" si="4"/>
        <v>20220</v>
      </c>
      <c r="P12" s="204">
        <f t="shared" si="4"/>
        <v>20220</v>
      </c>
      <c r="Q12" s="204">
        <f t="shared" si="4"/>
        <v>20220</v>
      </c>
      <c r="R12" s="204">
        <f t="shared" si="4"/>
        <v>20220</v>
      </c>
      <c r="S12" s="204">
        <f t="shared" si="4"/>
        <v>20220</v>
      </c>
      <c r="T12" s="204">
        <f t="shared" si="4"/>
        <v>20220</v>
      </c>
      <c r="U12" s="204">
        <f t="shared" si="4"/>
        <v>20220</v>
      </c>
      <c r="V12" s="204">
        <f t="shared" si="6"/>
        <v>20220</v>
      </c>
      <c r="W12" s="204">
        <f t="shared" si="6"/>
        <v>20220</v>
      </c>
      <c r="X12" s="204">
        <f t="shared" si="6"/>
        <v>20220</v>
      </c>
      <c r="Y12" s="204">
        <f t="shared" si="6"/>
        <v>20220</v>
      </c>
      <c r="Z12" s="204">
        <f t="shared" si="6"/>
        <v>20220</v>
      </c>
      <c r="AA12" s="204">
        <f t="shared" si="6"/>
        <v>20220</v>
      </c>
      <c r="AB12" s="204">
        <f t="shared" si="6"/>
        <v>20220</v>
      </c>
      <c r="AC12" s="204">
        <f t="shared" si="6"/>
        <v>20220</v>
      </c>
      <c r="AD12" s="204">
        <f t="shared" si="6"/>
        <v>20220</v>
      </c>
      <c r="AE12" s="204">
        <f t="shared" si="6"/>
        <v>20220</v>
      </c>
      <c r="AF12" s="204">
        <f t="shared" si="6"/>
        <v>20220</v>
      </c>
      <c r="AG12" s="204">
        <f t="shared" si="6"/>
        <v>20220</v>
      </c>
      <c r="AH12" s="204">
        <f t="shared" si="6"/>
        <v>20220</v>
      </c>
      <c r="AI12" s="204">
        <f t="shared" si="6"/>
        <v>20220</v>
      </c>
      <c r="AJ12" s="204">
        <f t="shared" si="6"/>
        <v>20220</v>
      </c>
      <c r="AK12" s="204">
        <f t="shared" si="6"/>
        <v>20220</v>
      </c>
      <c r="AL12" s="204">
        <f t="shared" si="7"/>
        <v>20220</v>
      </c>
      <c r="AM12" s="204">
        <f t="shared" si="7"/>
        <v>20220</v>
      </c>
      <c r="AN12" s="204">
        <f t="shared" si="7"/>
        <v>20220</v>
      </c>
      <c r="AO12" s="204">
        <f t="shared" si="7"/>
        <v>20220</v>
      </c>
      <c r="AP12" s="204">
        <f t="shared" si="7"/>
        <v>20220</v>
      </c>
      <c r="AQ12" s="204">
        <f t="shared" si="7"/>
        <v>20220</v>
      </c>
      <c r="AR12" s="204">
        <f t="shared" si="7"/>
        <v>20220</v>
      </c>
      <c r="AS12" s="204">
        <f t="shared" si="7"/>
        <v>20220</v>
      </c>
      <c r="AT12" s="204">
        <f t="shared" si="7"/>
        <v>20220</v>
      </c>
      <c r="AU12" s="204">
        <f t="shared" si="7"/>
        <v>20220</v>
      </c>
      <c r="AV12" s="204">
        <f t="shared" si="7"/>
        <v>20220</v>
      </c>
      <c r="AW12" s="204">
        <f t="shared" si="7"/>
        <v>20220</v>
      </c>
      <c r="AX12" s="204">
        <f t="shared" si="8"/>
        <v>20220</v>
      </c>
      <c r="AY12" s="204">
        <f t="shared" si="8"/>
        <v>20220</v>
      </c>
      <c r="AZ12" s="204">
        <f t="shared" si="8"/>
        <v>20220</v>
      </c>
      <c r="BA12" s="204">
        <f t="shared" si="8"/>
        <v>20220</v>
      </c>
      <c r="BB12" s="204">
        <f t="shared" si="8"/>
        <v>20220</v>
      </c>
      <c r="BC12" s="204">
        <f t="shared" si="8"/>
        <v>20220</v>
      </c>
      <c r="BD12" s="204">
        <f t="shared" si="8"/>
        <v>20220</v>
      </c>
      <c r="BE12" s="204">
        <f t="shared" si="8"/>
        <v>20220</v>
      </c>
      <c r="BF12" s="204">
        <f t="shared" si="8"/>
        <v>20220</v>
      </c>
      <c r="BG12" s="204">
        <f t="shared" si="8"/>
        <v>20220</v>
      </c>
      <c r="BH12" s="204">
        <f t="shared" si="8"/>
        <v>20220</v>
      </c>
      <c r="BI12" s="204">
        <f t="shared" si="8"/>
        <v>20220</v>
      </c>
      <c r="BJ12" s="204">
        <f t="shared" si="8"/>
        <v>20220</v>
      </c>
      <c r="BK12" s="204">
        <f t="shared" si="8"/>
        <v>20220</v>
      </c>
      <c r="BL12" s="204">
        <f t="shared" si="8"/>
        <v>20220</v>
      </c>
      <c r="BM12" s="204">
        <f t="shared" si="8"/>
        <v>20220</v>
      </c>
      <c r="BN12" s="204">
        <f t="shared" si="8"/>
        <v>20220</v>
      </c>
      <c r="BO12" s="204">
        <f t="shared" si="8"/>
        <v>20220</v>
      </c>
      <c r="BP12" s="204">
        <f t="shared" si="8"/>
        <v>20220</v>
      </c>
      <c r="BQ12" s="204">
        <f t="shared" si="8"/>
        <v>20220</v>
      </c>
      <c r="BR12" s="204">
        <f t="shared" si="8"/>
        <v>20220</v>
      </c>
      <c r="BS12" s="204">
        <f t="shared" si="8"/>
        <v>20220</v>
      </c>
      <c r="BT12" s="204">
        <f t="shared" si="8"/>
        <v>20220</v>
      </c>
      <c r="BU12" s="204">
        <f t="shared" si="8"/>
        <v>20220</v>
      </c>
      <c r="BV12" s="204">
        <f t="shared" si="8"/>
        <v>20220</v>
      </c>
      <c r="BW12" s="204">
        <f t="shared" si="8"/>
        <v>20220</v>
      </c>
      <c r="BX12" s="204">
        <f t="shared" si="8"/>
        <v>20220</v>
      </c>
      <c r="BY12" s="204">
        <f t="shared" si="8"/>
        <v>20220</v>
      </c>
      <c r="BZ12" s="204">
        <f t="shared" si="8"/>
        <v>20220</v>
      </c>
      <c r="CA12" s="204">
        <f t="shared" si="2"/>
        <v>20220</v>
      </c>
      <c r="CB12" s="204">
        <f t="shared" si="2"/>
        <v>20220</v>
      </c>
      <c r="CC12" s="204">
        <f t="shared" si="2"/>
        <v>20220</v>
      </c>
      <c r="CD12" s="204">
        <f t="shared" si="2"/>
        <v>20220</v>
      </c>
      <c r="CE12" s="204">
        <f t="shared" si="2"/>
        <v>20220</v>
      </c>
      <c r="CF12" s="204">
        <f t="shared" si="2"/>
        <v>20220</v>
      </c>
      <c r="CG12" s="204">
        <f t="shared" si="2"/>
        <v>20220</v>
      </c>
      <c r="CH12" s="204">
        <f t="shared" si="2"/>
        <v>20220</v>
      </c>
      <c r="CI12" s="204">
        <f t="shared" si="2"/>
        <v>20220</v>
      </c>
      <c r="CJ12" s="204">
        <f t="shared" si="2"/>
        <v>20220</v>
      </c>
      <c r="CK12" s="204">
        <f t="shared" si="2"/>
        <v>20220</v>
      </c>
      <c r="CL12" s="204">
        <f t="shared" si="2"/>
        <v>20220</v>
      </c>
      <c r="CM12" s="204">
        <f t="shared" si="2"/>
        <v>20220</v>
      </c>
      <c r="CN12" s="204">
        <f t="shared" si="2"/>
        <v>20220</v>
      </c>
      <c r="CO12" s="204">
        <f t="shared" si="2"/>
        <v>20220</v>
      </c>
      <c r="CP12" s="204">
        <f t="shared" si="2"/>
        <v>20220</v>
      </c>
      <c r="CQ12" s="204">
        <f t="shared" si="2"/>
        <v>20220</v>
      </c>
      <c r="CR12" s="204">
        <f t="shared" si="2"/>
        <v>20220</v>
      </c>
      <c r="CS12" s="204">
        <f t="shared" si="3"/>
        <v>20220</v>
      </c>
      <c r="CT12" s="204">
        <f t="shared" si="3"/>
        <v>20220</v>
      </c>
      <c r="CU12" s="204">
        <f t="shared" si="3"/>
        <v>20220</v>
      </c>
      <c r="CV12" s="204">
        <f t="shared" si="3"/>
        <v>20220</v>
      </c>
      <c r="CW12" s="204">
        <f t="shared" si="3"/>
        <v>20220</v>
      </c>
      <c r="CX12" s="204">
        <f t="shared" si="3"/>
        <v>20220</v>
      </c>
      <c r="CY12" s="204">
        <f t="shared" si="3"/>
        <v>7620</v>
      </c>
      <c r="CZ12" s="204">
        <f t="shared" si="3"/>
        <v>7620</v>
      </c>
      <c r="DA12" s="204">
        <f t="shared" si="3"/>
        <v>7620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1115.1033115127034</v>
      </c>
      <c r="D13" s="203">
        <f>Income!D83</f>
        <v>1115.1033115127034</v>
      </c>
      <c r="E13" s="203">
        <f>Income!E83</f>
        <v>0</v>
      </c>
      <c r="F13" s="204">
        <f t="shared" si="4"/>
        <v>1115.1033115127034</v>
      </c>
      <c r="G13" s="204">
        <f t="shared" si="4"/>
        <v>1115.1033115127034</v>
      </c>
      <c r="H13" s="204">
        <f t="shared" si="4"/>
        <v>1115.1033115127034</v>
      </c>
      <c r="I13" s="204">
        <f t="shared" si="4"/>
        <v>1115.1033115127034</v>
      </c>
      <c r="J13" s="204">
        <f t="shared" si="4"/>
        <v>1115.1033115127034</v>
      </c>
      <c r="K13" s="204">
        <f t="shared" si="4"/>
        <v>1115.1033115127034</v>
      </c>
      <c r="L13" s="204">
        <f t="shared" si="4"/>
        <v>1115.1033115127034</v>
      </c>
      <c r="M13" s="204">
        <f t="shared" si="4"/>
        <v>1115.1033115127034</v>
      </c>
      <c r="N13" s="204">
        <f t="shared" si="4"/>
        <v>1115.1033115127034</v>
      </c>
      <c r="O13" s="204">
        <f t="shared" si="4"/>
        <v>1115.1033115127034</v>
      </c>
      <c r="P13" s="204">
        <f t="shared" si="4"/>
        <v>1115.1033115127034</v>
      </c>
      <c r="Q13" s="204">
        <f t="shared" si="4"/>
        <v>1115.1033115127034</v>
      </c>
      <c r="R13" s="204">
        <f t="shared" si="4"/>
        <v>1115.1033115127034</v>
      </c>
      <c r="S13" s="204">
        <f t="shared" si="4"/>
        <v>1115.1033115127034</v>
      </c>
      <c r="T13" s="204">
        <f t="shared" si="4"/>
        <v>1115.1033115127034</v>
      </c>
      <c r="U13" s="204">
        <f t="shared" si="4"/>
        <v>1115.1033115127034</v>
      </c>
      <c r="V13" s="204">
        <f t="shared" si="6"/>
        <v>1115.1033115127034</v>
      </c>
      <c r="W13" s="204">
        <f t="shared" si="6"/>
        <v>1115.1033115127034</v>
      </c>
      <c r="X13" s="204">
        <f t="shared" si="6"/>
        <v>1115.1033115127034</v>
      </c>
      <c r="Y13" s="204">
        <f t="shared" si="6"/>
        <v>1115.1033115127034</v>
      </c>
      <c r="Z13" s="204">
        <f t="shared" si="6"/>
        <v>1115.1033115127034</v>
      </c>
      <c r="AA13" s="204">
        <f t="shared" si="6"/>
        <v>1115.1033115127034</v>
      </c>
      <c r="AB13" s="204">
        <f t="shared" si="6"/>
        <v>1115.1033115127034</v>
      </c>
      <c r="AC13" s="204">
        <f t="shared" si="6"/>
        <v>1115.1033115127034</v>
      </c>
      <c r="AD13" s="204">
        <f t="shared" si="6"/>
        <v>1115.1033115127034</v>
      </c>
      <c r="AE13" s="204">
        <f t="shared" si="6"/>
        <v>1115.1033115127034</v>
      </c>
      <c r="AF13" s="204">
        <f t="shared" si="6"/>
        <v>1115.1033115127034</v>
      </c>
      <c r="AG13" s="204">
        <f t="shared" si="6"/>
        <v>1115.1033115127034</v>
      </c>
      <c r="AH13" s="204">
        <f t="shared" si="6"/>
        <v>1115.1033115127034</v>
      </c>
      <c r="AI13" s="204">
        <f t="shared" si="6"/>
        <v>1115.1033115127034</v>
      </c>
      <c r="AJ13" s="204">
        <f t="shared" si="6"/>
        <v>1115.1033115127034</v>
      </c>
      <c r="AK13" s="204">
        <f t="shared" si="6"/>
        <v>1115.1033115127034</v>
      </c>
      <c r="AL13" s="204">
        <f t="shared" si="7"/>
        <v>1115.1033115127034</v>
      </c>
      <c r="AM13" s="204">
        <f t="shared" si="7"/>
        <v>1115.1033115127034</v>
      </c>
      <c r="AN13" s="204">
        <f t="shared" si="7"/>
        <v>1115.1033115127034</v>
      </c>
      <c r="AO13" s="204">
        <f t="shared" si="7"/>
        <v>1115.1033115127034</v>
      </c>
      <c r="AP13" s="204">
        <f t="shared" si="7"/>
        <v>1115.1033115127034</v>
      </c>
      <c r="AQ13" s="204">
        <f t="shared" si="7"/>
        <v>1115.1033115127034</v>
      </c>
      <c r="AR13" s="204">
        <f t="shared" si="7"/>
        <v>1115.1033115127034</v>
      </c>
      <c r="AS13" s="204">
        <f t="shared" si="7"/>
        <v>1115.1033115127034</v>
      </c>
      <c r="AT13" s="204">
        <f t="shared" si="7"/>
        <v>1115.1033115127034</v>
      </c>
      <c r="AU13" s="204">
        <f t="shared" si="7"/>
        <v>1115.1033115127034</v>
      </c>
      <c r="AV13" s="204">
        <f t="shared" si="7"/>
        <v>1115.1033115127034</v>
      </c>
      <c r="AW13" s="204">
        <f t="shared" si="7"/>
        <v>1115.1033115127034</v>
      </c>
      <c r="AX13" s="204">
        <f t="shared" si="8"/>
        <v>1115.1033115127034</v>
      </c>
      <c r="AY13" s="204">
        <f t="shared" si="8"/>
        <v>1115.1033115127034</v>
      </c>
      <c r="AZ13" s="204">
        <f t="shared" si="8"/>
        <v>1115.1033115127034</v>
      </c>
      <c r="BA13" s="204">
        <f t="shared" si="8"/>
        <v>1115.1033115127034</v>
      </c>
      <c r="BB13" s="204">
        <f t="shared" si="8"/>
        <v>1115.1033115127034</v>
      </c>
      <c r="BC13" s="204">
        <f t="shared" si="8"/>
        <v>1115.1033115127034</v>
      </c>
      <c r="BD13" s="204">
        <f t="shared" si="8"/>
        <v>1115.1033115127034</v>
      </c>
      <c r="BE13" s="204">
        <f t="shared" si="8"/>
        <v>1115.1033115127034</v>
      </c>
      <c r="BF13" s="204">
        <f t="shared" si="8"/>
        <v>1115.1033115127034</v>
      </c>
      <c r="BG13" s="204">
        <f t="shared" si="8"/>
        <v>1115.1033115127034</v>
      </c>
      <c r="BH13" s="204">
        <f t="shared" si="8"/>
        <v>1115.1033115127034</v>
      </c>
      <c r="BI13" s="204">
        <f t="shared" si="8"/>
        <v>1115.1033115127034</v>
      </c>
      <c r="BJ13" s="204">
        <f t="shared" si="8"/>
        <v>1115.1033115127034</v>
      </c>
      <c r="BK13" s="204">
        <f t="shared" si="8"/>
        <v>1115.1033115127034</v>
      </c>
      <c r="BL13" s="204">
        <f t="shared" si="8"/>
        <v>1115.1033115127034</v>
      </c>
      <c r="BM13" s="204">
        <f t="shared" si="8"/>
        <v>1115.1033115127034</v>
      </c>
      <c r="BN13" s="204">
        <f t="shared" si="8"/>
        <v>1115.1033115127034</v>
      </c>
      <c r="BO13" s="204">
        <f t="shared" si="8"/>
        <v>1115.1033115127034</v>
      </c>
      <c r="BP13" s="204">
        <f t="shared" si="8"/>
        <v>1115.1033115127034</v>
      </c>
      <c r="BQ13" s="204">
        <f t="shared" si="8"/>
        <v>1115.1033115127034</v>
      </c>
      <c r="BR13" s="204">
        <f t="shared" si="8"/>
        <v>1115.1033115127034</v>
      </c>
      <c r="BS13" s="204">
        <f t="shared" si="8"/>
        <v>1115.1033115127034</v>
      </c>
      <c r="BT13" s="204">
        <f t="shared" si="8"/>
        <v>1115.1033115127034</v>
      </c>
      <c r="BU13" s="204">
        <f t="shared" si="8"/>
        <v>1115.1033115127034</v>
      </c>
      <c r="BV13" s="204">
        <f t="shared" si="8"/>
        <v>1115.1033115127034</v>
      </c>
      <c r="BW13" s="204">
        <f t="shared" si="8"/>
        <v>1115.1033115127034</v>
      </c>
      <c r="BX13" s="204">
        <f t="shared" si="8"/>
        <v>1115.1033115127034</v>
      </c>
      <c r="BY13" s="204">
        <f t="shared" si="8"/>
        <v>1115.1033115127034</v>
      </c>
      <c r="BZ13" s="204">
        <f t="shared" si="8"/>
        <v>1115.1033115127034</v>
      </c>
      <c r="CA13" s="204">
        <f t="shared" si="2"/>
        <v>1115.1033115127034</v>
      </c>
      <c r="CB13" s="204">
        <f t="shared" si="2"/>
        <v>1115.1033115127034</v>
      </c>
      <c r="CC13" s="204">
        <f t="shared" si="2"/>
        <v>1115.1033115127034</v>
      </c>
      <c r="CD13" s="204">
        <f t="shared" si="2"/>
        <v>1115.1033115127034</v>
      </c>
      <c r="CE13" s="204">
        <f t="shared" si="2"/>
        <v>1115.1033115127034</v>
      </c>
      <c r="CF13" s="204">
        <f t="shared" si="2"/>
        <v>1115.1033115127034</v>
      </c>
      <c r="CG13" s="204">
        <f t="shared" si="2"/>
        <v>1115.1033115127034</v>
      </c>
      <c r="CH13" s="204">
        <f t="shared" si="2"/>
        <v>1115.1033115127034</v>
      </c>
      <c r="CI13" s="204">
        <f t="shared" si="2"/>
        <v>1115.1033115127034</v>
      </c>
      <c r="CJ13" s="204">
        <f t="shared" si="2"/>
        <v>1115.1033115127034</v>
      </c>
      <c r="CK13" s="204">
        <f t="shared" si="2"/>
        <v>1115.1033115127034</v>
      </c>
      <c r="CL13" s="204">
        <f t="shared" si="2"/>
        <v>1115.1033115127034</v>
      </c>
      <c r="CM13" s="204">
        <f t="shared" si="2"/>
        <v>1115.1033115127034</v>
      </c>
      <c r="CN13" s="204">
        <f t="shared" si="2"/>
        <v>1115.1033115127034</v>
      </c>
      <c r="CO13" s="204">
        <f t="shared" si="2"/>
        <v>1115.1033115127034</v>
      </c>
      <c r="CP13" s="204">
        <f t="shared" si="2"/>
        <v>1115.1033115127034</v>
      </c>
      <c r="CQ13" s="204">
        <f t="shared" si="2"/>
        <v>1115.1033115127034</v>
      </c>
      <c r="CR13" s="204">
        <f t="shared" si="2"/>
        <v>1115.1033115127034</v>
      </c>
      <c r="CS13" s="204">
        <f t="shared" si="3"/>
        <v>1115.1033115127034</v>
      </c>
      <c r="CT13" s="204">
        <f t="shared" si="3"/>
        <v>1115.1033115127034</v>
      </c>
      <c r="CU13" s="204">
        <f t="shared" si="3"/>
        <v>1115.1033115127034</v>
      </c>
      <c r="CV13" s="204">
        <f t="shared" si="3"/>
        <v>1115.1033115127034</v>
      </c>
      <c r="CW13" s="204">
        <f t="shared" si="3"/>
        <v>1115.1033115127034</v>
      </c>
      <c r="CX13" s="204">
        <f t="shared" si="3"/>
        <v>1115.1033115127034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7200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7200</v>
      </c>
      <c r="CQ14" s="204">
        <f t="shared" si="2"/>
        <v>7200</v>
      </c>
      <c r="CR14" s="204">
        <f t="shared" si="2"/>
        <v>7200</v>
      </c>
      <c r="CS14" s="204">
        <f t="shared" si="3"/>
        <v>7200</v>
      </c>
      <c r="CT14" s="204">
        <f t="shared" si="3"/>
        <v>7200</v>
      </c>
      <c r="CU14" s="204">
        <f t="shared" si="3"/>
        <v>7200</v>
      </c>
      <c r="CV14" s="204">
        <f t="shared" si="3"/>
        <v>7200</v>
      </c>
      <c r="CW14" s="204">
        <f t="shared" si="3"/>
        <v>7200</v>
      </c>
      <c r="CX14" s="204">
        <f t="shared" si="3"/>
        <v>7200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22401.917655940026</v>
      </c>
      <c r="D16" s="203">
        <f>Income!D88</f>
        <v>39599.700685029573</v>
      </c>
      <c r="E16" s="203">
        <f>Income!E88</f>
        <v>133191.04646383476</v>
      </c>
      <c r="F16" s="204">
        <f t="shared" si="4"/>
        <v>22401.917655940026</v>
      </c>
      <c r="G16" s="204">
        <f t="shared" si="4"/>
        <v>22401.917655940026</v>
      </c>
      <c r="H16" s="204">
        <f t="shared" si="4"/>
        <v>22401.917655940026</v>
      </c>
      <c r="I16" s="204">
        <f t="shared" si="4"/>
        <v>22401.917655940026</v>
      </c>
      <c r="J16" s="204">
        <f t="shared" si="4"/>
        <v>22401.917655940026</v>
      </c>
      <c r="K16" s="204">
        <f t="shared" si="4"/>
        <v>22401.917655940026</v>
      </c>
      <c r="L16" s="204">
        <f t="shared" si="4"/>
        <v>22401.917655940026</v>
      </c>
      <c r="M16" s="204">
        <f t="shared" si="4"/>
        <v>22401.917655940026</v>
      </c>
      <c r="N16" s="204">
        <f t="shared" si="4"/>
        <v>22401.917655940026</v>
      </c>
      <c r="O16" s="204">
        <f t="shared" si="4"/>
        <v>22401.917655940026</v>
      </c>
      <c r="P16" s="204">
        <f t="shared" si="4"/>
        <v>22401.917655940026</v>
      </c>
      <c r="Q16" s="204">
        <f t="shared" si="4"/>
        <v>22401.917655940026</v>
      </c>
      <c r="R16" s="204">
        <f t="shared" si="4"/>
        <v>22401.917655940026</v>
      </c>
      <c r="S16" s="204">
        <f t="shared" si="4"/>
        <v>22401.917655940026</v>
      </c>
      <c r="T16" s="204">
        <f t="shared" si="4"/>
        <v>22401.917655940026</v>
      </c>
      <c r="U16" s="204">
        <f t="shared" si="4"/>
        <v>22401.917655940026</v>
      </c>
      <c r="V16" s="204">
        <f t="shared" si="6"/>
        <v>22401.917655940026</v>
      </c>
      <c r="W16" s="204">
        <f t="shared" si="6"/>
        <v>22401.917655940026</v>
      </c>
      <c r="X16" s="204">
        <f t="shared" si="6"/>
        <v>22401.917655940026</v>
      </c>
      <c r="Y16" s="204">
        <f t="shared" si="6"/>
        <v>22401.917655940026</v>
      </c>
      <c r="Z16" s="204">
        <f t="shared" si="6"/>
        <v>22401.917655940026</v>
      </c>
      <c r="AA16" s="204">
        <f t="shared" si="6"/>
        <v>22401.917655940026</v>
      </c>
      <c r="AB16" s="204">
        <f t="shared" si="6"/>
        <v>22401.917655940026</v>
      </c>
      <c r="AC16" s="204">
        <f t="shared" si="6"/>
        <v>22401.917655940026</v>
      </c>
      <c r="AD16" s="204">
        <f t="shared" si="6"/>
        <v>22401.917655940026</v>
      </c>
      <c r="AE16" s="204">
        <f>IF(AE$2&lt;=($B$2+$C$2+$D$2),IF(AE$2&lt;=($B$2+$C$2),IF(AE$2&lt;=$B$2,$B16,$C16),$D16),$E16)</f>
        <v>22401.917655940026</v>
      </c>
      <c r="AF16" s="204">
        <f t="shared" si="6"/>
        <v>22401.917655940026</v>
      </c>
      <c r="AG16" s="204">
        <f t="shared" si="6"/>
        <v>22401.917655940026</v>
      </c>
      <c r="AH16" s="204">
        <f t="shared" si="6"/>
        <v>22401.917655940026</v>
      </c>
      <c r="AI16" s="204">
        <f t="shared" si="6"/>
        <v>22401.917655940026</v>
      </c>
      <c r="AJ16" s="204">
        <f t="shared" si="6"/>
        <v>22401.917655940026</v>
      </c>
      <c r="AK16" s="204">
        <f t="shared" si="6"/>
        <v>22401.917655940026</v>
      </c>
      <c r="AL16" s="204">
        <f t="shared" si="7"/>
        <v>22401.917655940026</v>
      </c>
      <c r="AM16" s="204">
        <f t="shared" si="7"/>
        <v>22401.917655940026</v>
      </c>
      <c r="AN16" s="204">
        <f t="shared" si="7"/>
        <v>22401.917655940026</v>
      </c>
      <c r="AO16" s="204">
        <f t="shared" si="7"/>
        <v>22401.917655940026</v>
      </c>
      <c r="AP16" s="204">
        <f t="shared" si="7"/>
        <v>22401.917655940026</v>
      </c>
      <c r="AQ16" s="204">
        <f t="shared" si="7"/>
        <v>22401.917655940026</v>
      </c>
      <c r="AR16" s="204">
        <f t="shared" si="7"/>
        <v>22401.917655940026</v>
      </c>
      <c r="AS16" s="204">
        <f t="shared" si="7"/>
        <v>22401.917655940026</v>
      </c>
      <c r="AT16" s="204">
        <f t="shared" si="7"/>
        <v>22401.917655940026</v>
      </c>
      <c r="AU16" s="204">
        <f t="shared" si="7"/>
        <v>22401.917655940026</v>
      </c>
      <c r="AV16" s="204">
        <f t="shared" si="7"/>
        <v>22401.917655940026</v>
      </c>
      <c r="AW16" s="204">
        <f t="shared" si="7"/>
        <v>22401.917655940026</v>
      </c>
      <c r="AX16" s="204">
        <f t="shared" si="8"/>
        <v>22401.917655940026</v>
      </c>
      <c r="AY16" s="204">
        <f t="shared" si="8"/>
        <v>22401.917655940026</v>
      </c>
      <c r="AZ16" s="204">
        <f t="shared" si="8"/>
        <v>22401.917655940026</v>
      </c>
      <c r="BA16" s="204">
        <f t="shared" si="8"/>
        <v>22401.917655940026</v>
      </c>
      <c r="BB16" s="204">
        <f t="shared" si="8"/>
        <v>22401.917655940026</v>
      </c>
      <c r="BC16" s="204">
        <f t="shared" si="8"/>
        <v>22401.917655940026</v>
      </c>
      <c r="BD16" s="204">
        <f t="shared" si="8"/>
        <v>22401.917655940026</v>
      </c>
      <c r="BE16" s="204">
        <f t="shared" si="8"/>
        <v>22401.917655940026</v>
      </c>
      <c r="BF16" s="204">
        <f t="shared" si="8"/>
        <v>22401.917655940026</v>
      </c>
      <c r="BG16" s="204">
        <f t="shared" si="8"/>
        <v>22401.917655940026</v>
      </c>
      <c r="BH16" s="204">
        <f t="shared" si="8"/>
        <v>22401.917655940026</v>
      </c>
      <c r="BI16" s="204">
        <f t="shared" si="8"/>
        <v>22401.917655940026</v>
      </c>
      <c r="BJ16" s="204">
        <f t="shared" si="8"/>
        <v>22401.917655940026</v>
      </c>
      <c r="BK16" s="204">
        <f t="shared" si="8"/>
        <v>22401.917655940026</v>
      </c>
      <c r="BL16" s="204">
        <f t="shared" si="8"/>
        <v>22401.917655940026</v>
      </c>
      <c r="BM16" s="204">
        <f t="shared" si="8"/>
        <v>22401.917655940026</v>
      </c>
      <c r="BN16" s="204">
        <f t="shared" si="8"/>
        <v>22401.917655940026</v>
      </c>
      <c r="BO16" s="204">
        <f t="shared" si="8"/>
        <v>22401.917655940026</v>
      </c>
      <c r="BP16" s="204">
        <f t="shared" si="8"/>
        <v>22401.917655940026</v>
      </c>
      <c r="BQ16" s="204">
        <f t="shared" si="8"/>
        <v>22401.917655940026</v>
      </c>
      <c r="BR16" s="204">
        <f t="shared" si="8"/>
        <v>22401.917655940026</v>
      </c>
      <c r="BS16" s="204">
        <f t="shared" si="8"/>
        <v>22401.917655940026</v>
      </c>
      <c r="BT16" s="204">
        <f t="shared" si="8"/>
        <v>22401.917655940026</v>
      </c>
      <c r="BU16" s="204">
        <f t="shared" si="8"/>
        <v>22401.917655940026</v>
      </c>
      <c r="BV16" s="204">
        <f t="shared" si="8"/>
        <v>22401.917655940026</v>
      </c>
      <c r="BW16" s="204">
        <f t="shared" si="8"/>
        <v>22401.917655940026</v>
      </c>
      <c r="BX16" s="204">
        <f t="shared" si="8"/>
        <v>22401.917655940026</v>
      </c>
      <c r="BY16" s="204">
        <f t="shared" si="8"/>
        <v>22401.917655940026</v>
      </c>
      <c r="BZ16" s="204">
        <f t="shared" si="8"/>
        <v>22401.917655940026</v>
      </c>
      <c r="CA16" s="204">
        <f t="shared" ref="CA16:CB18" si="10">IF(CA$2&lt;=($B$2+$C$2+$D$2),IF(CA$2&lt;=($B$2+$C$2),IF(CA$2&lt;=$B$2,$B16,$C16),$D16),$E16)</f>
        <v>22401.917655940026</v>
      </c>
      <c r="CB16" s="204">
        <f t="shared" si="10"/>
        <v>22401.917655940026</v>
      </c>
      <c r="CC16" s="204">
        <f t="shared" si="9"/>
        <v>22401.917655940026</v>
      </c>
      <c r="CD16" s="204">
        <f t="shared" si="9"/>
        <v>22401.917655940026</v>
      </c>
      <c r="CE16" s="204">
        <f t="shared" si="9"/>
        <v>22401.917655940026</v>
      </c>
      <c r="CF16" s="204">
        <f t="shared" si="9"/>
        <v>22401.917655940026</v>
      </c>
      <c r="CG16" s="204">
        <f t="shared" si="9"/>
        <v>22401.917655940026</v>
      </c>
      <c r="CH16" s="204">
        <f t="shared" si="9"/>
        <v>22401.917655940026</v>
      </c>
      <c r="CI16" s="204">
        <f t="shared" si="9"/>
        <v>22401.917655940026</v>
      </c>
      <c r="CJ16" s="204">
        <f t="shared" si="9"/>
        <v>22401.917655940026</v>
      </c>
      <c r="CK16" s="204">
        <f t="shared" si="9"/>
        <v>22401.917655940026</v>
      </c>
      <c r="CL16" s="204">
        <f t="shared" si="9"/>
        <v>22401.917655940026</v>
      </c>
      <c r="CM16" s="204">
        <f t="shared" si="9"/>
        <v>22401.917655940026</v>
      </c>
      <c r="CN16" s="204">
        <f t="shared" si="9"/>
        <v>22401.917655940026</v>
      </c>
      <c r="CO16" s="204">
        <f t="shared" si="9"/>
        <v>22401.917655940026</v>
      </c>
      <c r="CP16" s="204">
        <f t="shared" si="9"/>
        <v>39599.700685029573</v>
      </c>
      <c r="CQ16" s="204">
        <f t="shared" si="9"/>
        <v>39599.700685029573</v>
      </c>
      <c r="CR16" s="204">
        <f t="shared" si="9"/>
        <v>39599.700685029573</v>
      </c>
      <c r="CS16" s="204">
        <f t="shared" ref="CS16:DA18" si="11">IF(CS$2&lt;=($B$2+$C$2+$D$2),IF(CS$2&lt;=($B$2+$C$2),IF(CS$2&lt;=$B$2,$B16,$C16),$D16),$E16)</f>
        <v>39599.700685029573</v>
      </c>
      <c r="CT16" s="204">
        <f t="shared" si="11"/>
        <v>39599.700685029573</v>
      </c>
      <c r="CU16" s="204">
        <f t="shared" si="11"/>
        <v>39599.700685029573</v>
      </c>
      <c r="CV16" s="204">
        <f t="shared" si="11"/>
        <v>39599.700685029573</v>
      </c>
      <c r="CW16" s="204">
        <f t="shared" si="11"/>
        <v>39599.700685029573</v>
      </c>
      <c r="CX16" s="204">
        <f t="shared" si="11"/>
        <v>39599.700685029573</v>
      </c>
      <c r="CY16" s="204">
        <f t="shared" si="11"/>
        <v>133191.04646383476</v>
      </c>
      <c r="CZ16" s="204">
        <f t="shared" si="11"/>
        <v>133191.04646383476</v>
      </c>
      <c r="DA16" s="204">
        <f t="shared" si="11"/>
        <v>133191.04646383476</v>
      </c>
      <c r="DB16" s="204"/>
    </row>
    <row r="17" spans="1:105">
      <c r="A17" s="201" t="s">
        <v>101</v>
      </c>
      <c r="B17" s="203">
        <f>Income!B89</f>
        <v>9366.8678167067083</v>
      </c>
      <c r="C17" s="203">
        <f>Income!C89</f>
        <v>21961.572977279411</v>
      </c>
      <c r="D17" s="203">
        <f>Income!D89</f>
        <v>21961.572977279415</v>
      </c>
      <c r="E17" s="203">
        <f>Income!E89</f>
        <v>21961.572977279415</v>
      </c>
      <c r="F17" s="204">
        <f t="shared" si="4"/>
        <v>21961.572977279411</v>
      </c>
      <c r="G17" s="204">
        <f t="shared" si="4"/>
        <v>21961.572977279411</v>
      </c>
      <c r="H17" s="204">
        <f t="shared" si="4"/>
        <v>21961.572977279411</v>
      </c>
      <c r="I17" s="204">
        <f t="shared" si="4"/>
        <v>21961.572977279411</v>
      </c>
      <c r="J17" s="204">
        <f t="shared" si="4"/>
        <v>21961.572977279411</v>
      </c>
      <c r="K17" s="204">
        <f t="shared" si="4"/>
        <v>21961.572977279411</v>
      </c>
      <c r="L17" s="204">
        <f t="shared" si="4"/>
        <v>21961.572977279411</v>
      </c>
      <c r="M17" s="204">
        <f t="shared" si="4"/>
        <v>21961.572977279411</v>
      </c>
      <c r="N17" s="204">
        <f t="shared" si="4"/>
        <v>21961.572977279411</v>
      </c>
      <c r="O17" s="204">
        <f t="shared" si="4"/>
        <v>21961.572977279411</v>
      </c>
      <c r="P17" s="204">
        <f t="shared" si="4"/>
        <v>21961.572977279411</v>
      </c>
      <c r="Q17" s="204">
        <f t="shared" si="4"/>
        <v>21961.572977279411</v>
      </c>
      <c r="R17" s="204">
        <f t="shared" si="4"/>
        <v>21961.572977279411</v>
      </c>
      <c r="S17" s="204">
        <f t="shared" si="4"/>
        <v>21961.572977279411</v>
      </c>
      <c r="T17" s="204">
        <f t="shared" si="4"/>
        <v>21961.572977279411</v>
      </c>
      <c r="U17" s="204">
        <f t="shared" si="4"/>
        <v>21961.572977279411</v>
      </c>
      <c r="V17" s="204">
        <f t="shared" si="6"/>
        <v>21961.572977279411</v>
      </c>
      <c r="W17" s="204">
        <f t="shared" si="6"/>
        <v>21961.572977279411</v>
      </c>
      <c r="X17" s="204">
        <f t="shared" si="6"/>
        <v>21961.572977279411</v>
      </c>
      <c r="Y17" s="204">
        <f t="shared" si="6"/>
        <v>21961.572977279411</v>
      </c>
      <c r="Z17" s="204">
        <f t="shared" si="6"/>
        <v>21961.572977279411</v>
      </c>
      <c r="AA17" s="204">
        <f t="shared" si="6"/>
        <v>21961.572977279411</v>
      </c>
      <c r="AB17" s="204">
        <f t="shared" si="6"/>
        <v>21961.572977279411</v>
      </c>
      <c r="AC17" s="204">
        <f t="shared" si="6"/>
        <v>21961.572977279411</v>
      </c>
      <c r="AD17" s="204">
        <f t="shared" si="6"/>
        <v>21961.572977279411</v>
      </c>
      <c r="AE17" s="204">
        <f t="shared" si="6"/>
        <v>21961.572977279411</v>
      </c>
      <c r="AF17" s="204">
        <f t="shared" si="6"/>
        <v>21961.572977279411</v>
      </c>
      <c r="AG17" s="204">
        <f t="shared" si="6"/>
        <v>21961.572977279411</v>
      </c>
      <c r="AH17" s="204">
        <f t="shared" si="6"/>
        <v>21961.572977279411</v>
      </c>
      <c r="AI17" s="204">
        <f t="shared" si="6"/>
        <v>21961.572977279411</v>
      </c>
      <c r="AJ17" s="204">
        <f t="shared" si="6"/>
        <v>21961.572977279411</v>
      </c>
      <c r="AK17" s="204">
        <f t="shared" si="6"/>
        <v>21961.572977279411</v>
      </c>
      <c r="AL17" s="204">
        <f t="shared" si="7"/>
        <v>21961.572977279411</v>
      </c>
      <c r="AM17" s="204">
        <f t="shared" si="7"/>
        <v>21961.572977279411</v>
      </c>
      <c r="AN17" s="204">
        <f t="shared" si="7"/>
        <v>21961.572977279411</v>
      </c>
      <c r="AO17" s="204">
        <f t="shared" si="7"/>
        <v>21961.572977279411</v>
      </c>
      <c r="AP17" s="204">
        <f t="shared" si="7"/>
        <v>21961.572977279411</v>
      </c>
      <c r="AQ17" s="204">
        <f t="shared" si="7"/>
        <v>21961.572977279411</v>
      </c>
      <c r="AR17" s="204">
        <f t="shared" si="7"/>
        <v>21961.572977279411</v>
      </c>
      <c r="AS17" s="204">
        <f t="shared" si="7"/>
        <v>21961.572977279411</v>
      </c>
      <c r="AT17" s="204">
        <f t="shared" si="7"/>
        <v>21961.572977279411</v>
      </c>
      <c r="AU17" s="204">
        <f t="shared" si="7"/>
        <v>21961.572977279411</v>
      </c>
      <c r="AV17" s="204">
        <f t="shared" si="7"/>
        <v>21961.572977279411</v>
      </c>
      <c r="AW17" s="204">
        <f t="shared" si="7"/>
        <v>21961.572977279411</v>
      </c>
      <c r="AX17" s="204">
        <f t="shared" si="8"/>
        <v>21961.572977279411</v>
      </c>
      <c r="AY17" s="204">
        <f t="shared" si="8"/>
        <v>21961.572977279411</v>
      </c>
      <c r="AZ17" s="204">
        <f t="shared" si="8"/>
        <v>21961.572977279411</v>
      </c>
      <c r="BA17" s="204">
        <f t="shared" si="8"/>
        <v>21961.572977279411</v>
      </c>
      <c r="BB17" s="204">
        <f t="shared" si="8"/>
        <v>21961.572977279411</v>
      </c>
      <c r="BC17" s="204">
        <f t="shared" si="8"/>
        <v>21961.572977279411</v>
      </c>
      <c r="BD17" s="204">
        <f t="shared" si="8"/>
        <v>21961.572977279411</v>
      </c>
      <c r="BE17" s="204">
        <f t="shared" si="8"/>
        <v>21961.572977279411</v>
      </c>
      <c r="BF17" s="204">
        <f t="shared" si="8"/>
        <v>21961.572977279411</v>
      </c>
      <c r="BG17" s="204">
        <f t="shared" si="8"/>
        <v>21961.572977279411</v>
      </c>
      <c r="BH17" s="204">
        <f t="shared" si="8"/>
        <v>21961.572977279411</v>
      </c>
      <c r="BI17" s="204">
        <f t="shared" si="8"/>
        <v>21961.572977279411</v>
      </c>
      <c r="BJ17" s="204">
        <f t="shared" si="8"/>
        <v>21961.572977279411</v>
      </c>
      <c r="BK17" s="204">
        <f t="shared" si="8"/>
        <v>21961.572977279411</v>
      </c>
      <c r="BL17" s="204">
        <f t="shared" si="8"/>
        <v>21961.572977279411</v>
      </c>
      <c r="BM17" s="204">
        <f t="shared" si="8"/>
        <v>21961.572977279411</v>
      </c>
      <c r="BN17" s="204">
        <f t="shared" si="8"/>
        <v>21961.572977279411</v>
      </c>
      <c r="BO17" s="204">
        <f t="shared" si="8"/>
        <v>21961.572977279411</v>
      </c>
      <c r="BP17" s="204">
        <f t="shared" si="8"/>
        <v>21961.572977279411</v>
      </c>
      <c r="BQ17" s="204">
        <f t="shared" si="8"/>
        <v>21961.572977279411</v>
      </c>
      <c r="BR17" s="204">
        <f t="shared" si="8"/>
        <v>21961.572977279411</v>
      </c>
      <c r="BS17" s="204">
        <f t="shared" si="8"/>
        <v>21961.572977279411</v>
      </c>
      <c r="BT17" s="204">
        <f t="shared" si="8"/>
        <v>21961.572977279411</v>
      </c>
      <c r="BU17" s="204">
        <f t="shared" si="8"/>
        <v>21961.572977279411</v>
      </c>
      <c r="BV17" s="204">
        <f t="shared" si="8"/>
        <v>21961.572977279411</v>
      </c>
      <c r="BW17" s="204">
        <f t="shared" si="8"/>
        <v>21961.572977279411</v>
      </c>
      <c r="BX17" s="204">
        <f t="shared" si="8"/>
        <v>21961.572977279411</v>
      </c>
      <c r="BY17" s="204">
        <f t="shared" si="8"/>
        <v>21961.572977279411</v>
      </c>
      <c r="BZ17" s="204">
        <f t="shared" si="8"/>
        <v>21961.572977279411</v>
      </c>
      <c r="CA17" s="204">
        <f t="shared" si="10"/>
        <v>21961.572977279411</v>
      </c>
      <c r="CB17" s="204">
        <f t="shared" si="10"/>
        <v>21961.572977279411</v>
      </c>
      <c r="CC17" s="204">
        <f t="shared" si="9"/>
        <v>21961.572977279411</v>
      </c>
      <c r="CD17" s="204">
        <f t="shared" si="9"/>
        <v>21961.572977279411</v>
      </c>
      <c r="CE17" s="204">
        <f t="shared" si="9"/>
        <v>21961.572977279411</v>
      </c>
      <c r="CF17" s="204">
        <f t="shared" si="9"/>
        <v>21961.572977279411</v>
      </c>
      <c r="CG17" s="204">
        <f t="shared" si="9"/>
        <v>21961.572977279411</v>
      </c>
      <c r="CH17" s="204">
        <f t="shared" si="9"/>
        <v>21961.572977279411</v>
      </c>
      <c r="CI17" s="204">
        <f t="shared" si="9"/>
        <v>21961.572977279411</v>
      </c>
      <c r="CJ17" s="204">
        <f t="shared" si="9"/>
        <v>21961.572977279411</v>
      </c>
      <c r="CK17" s="204">
        <f t="shared" si="9"/>
        <v>21961.572977279411</v>
      </c>
      <c r="CL17" s="204">
        <f t="shared" si="9"/>
        <v>21961.572977279411</v>
      </c>
      <c r="CM17" s="204">
        <f t="shared" si="9"/>
        <v>21961.572977279411</v>
      </c>
      <c r="CN17" s="204">
        <f t="shared" si="9"/>
        <v>21961.572977279411</v>
      </c>
      <c r="CO17" s="204">
        <f t="shared" si="9"/>
        <v>21961.572977279411</v>
      </c>
      <c r="CP17" s="204">
        <f t="shared" si="9"/>
        <v>21961.572977279415</v>
      </c>
      <c r="CQ17" s="204">
        <f t="shared" si="9"/>
        <v>21961.572977279415</v>
      </c>
      <c r="CR17" s="204">
        <f t="shared" si="9"/>
        <v>21961.572977279415</v>
      </c>
      <c r="CS17" s="204">
        <f t="shared" si="11"/>
        <v>21961.572977279415</v>
      </c>
      <c r="CT17" s="204">
        <f t="shared" si="11"/>
        <v>21961.572977279415</v>
      </c>
      <c r="CU17" s="204">
        <f t="shared" si="11"/>
        <v>21961.572977279415</v>
      </c>
      <c r="CV17" s="204">
        <f t="shared" si="11"/>
        <v>21961.572977279415</v>
      </c>
      <c r="CW17" s="204">
        <f t="shared" si="11"/>
        <v>21961.572977279415</v>
      </c>
      <c r="CX17" s="204">
        <f t="shared" si="11"/>
        <v>21961.572977279415</v>
      </c>
      <c r="CY17" s="204">
        <f t="shared" si="11"/>
        <v>21961.572977279415</v>
      </c>
      <c r="CZ17" s="204">
        <f t="shared" si="11"/>
        <v>21961.572977279415</v>
      </c>
      <c r="DA17" s="204">
        <f t="shared" si="11"/>
        <v>21961.572977279415</v>
      </c>
    </row>
    <row r="18" spans="1:105">
      <c r="A18" s="201" t="s">
        <v>85</v>
      </c>
      <c r="B18" s="203">
        <f>Income!B90</f>
        <v>9366.8678167067083</v>
      </c>
      <c r="C18" s="203">
        <f>Income!C90</f>
        <v>33645.572977279415</v>
      </c>
      <c r="D18" s="203">
        <f>Income!D90</f>
        <v>33645.572977279415</v>
      </c>
      <c r="E18" s="203">
        <f>Income!E90</f>
        <v>33645.572977279415</v>
      </c>
      <c r="F18" s="204">
        <f t="shared" ref="F18:U18" si="12">IF(F$2&lt;=($B$2+$C$2+$D$2),IF(F$2&lt;=($B$2+$C$2),IF(F$2&lt;=$B$2,$B18,$C18),$D18),$E18)</f>
        <v>33645.572977279415</v>
      </c>
      <c r="G18" s="204">
        <f t="shared" si="12"/>
        <v>33645.572977279415</v>
      </c>
      <c r="H18" s="204">
        <f t="shared" si="12"/>
        <v>33645.572977279415</v>
      </c>
      <c r="I18" s="204">
        <f t="shared" si="12"/>
        <v>33645.572977279415</v>
      </c>
      <c r="J18" s="204">
        <f t="shared" si="12"/>
        <v>33645.572977279415</v>
      </c>
      <c r="K18" s="204">
        <f t="shared" si="12"/>
        <v>33645.572977279415</v>
      </c>
      <c r="L18" s="204">
        <f t="shared" si="12"/>
        <v>33645.572977279415</v>
      </c>
      <c r="M18" s="204">
        <f t="shared" si="12"/>
        <v>33645.572977279415</v>
      </c>
      <c r="N18" s="204">
        <f t="shared" si="12"/>
        <v>33645.572977279415</v>
      </c>
      <c r="O18" s="204">
        <f t="shared" si="12"/>
        <v>33645.572977279415</v>
      </c>
      <c r="P18" s="204">
        <f t="shared" si="12"/>
        <v>33645.572977279415</v>
      </c>
      <c r="Q18" s="204">
        <f t="shared" si="12"/>
        <v>33645.572977279415</v>
      </c>
      <c r="R18" s="204">
        <f t="shared" si="12"/>
        <v>33645.572977279415</v>
      </c>
      <c r="S18" s="204">
        <f t="shared" si="12"/>
        <v>33645.572977279415</v>
      </c>
      <c r="T18" s="204">
        <f t="shared" si="12"/>
        <v>33645.572977279415</v>
      </c>
      <c r="U18" s="204">
        <f t="shared" si="12"/>
        <v>33645.572977279415</v>
      </c>
      <c r="V18" s="204">
        <f t="shared" si="6"/>
        <v>33645.572977279415</v>
      </c>
      <c r="W18" s="204">
        <f t="shared" si="6"/>
        <v>33645.572977279415</v>
      </c>
      <c r="X18" s="204">
        <f t="shared" si="6"/>
        <v>33645.572977279415</v>
      </c>
      <c r="Y18" s="204">
        <f t="shared" si="6"/>
        <v>33645.572977279415</v>
      </c>
      <c r="Z18" s="204">
        <f t="shared" si="6"/>
        <v>33645.572977279415</v>
      </c>
      <c r="AA18" s="204">
        <f t="shared" si="6"/>
        <v>33645.572977279415</v>
      </c>
      <c r="AB18" s="204">
        <f t="shared" si="6"/>
        <v>33645.572977279415</v>
      </c>
      <c r="AC18" s="204">
        <f t="shared" si="6"/>
        <v>33645.572977279415</v>
      </c>
      <c r="AD18" s="204">
        <f t="shared" si="6"/>
        <v>33645.572977279415</v>
      </c>
      <c r="AE18" s="204">
        <f t="shared" si="6"/>
        <v>33645.572977279415</v>
      </c>
      <c r="AF18" s="204">
        <f t="shared" si="6"/>
        <v>33645.572977279415</v>
      </c>
      <c r="AG18" s="204">
        <f t="shared" si="6"/>
        <v>33645.572977279415</v>
      </c>
      <c r="AH18" s="204">
        <f t="shared" si="6"/>
        <v>33645.572977279415</v>
      </c>
      <c r="AI18" s="204">
        <f t="shared" si="6"/>
        <v>33645.572977279415</v>
      </c>
      <c r="AJ18" s="204">
        <f t="shared" si="6"/>
        <v>33645.572977279415</v>
      </c>
      <c r="AK18" s="204">
        <f t="shared" si="6"/>
        <v>33645.572977279415</v>
      </c>
      <c r="AL18" s="204">
        <f t="shared" si="7"/>
        <v>33645.572977279415</v>
      </c>
      <c r="AM18" s="204">
        <f t="shared" si="7"/>
        <v>33645.572977279415</v>
      </c>
      <c r="AN18" s="204">
        <f t="shared" si="7"/>
        <v>33645.572977279415</v>
      </c>
      <c r="AO18" s="204">
        <f t="shared" si="7"/>
        <v>33645.572977279415</v>
      </c>
      <c r="AP18" s="204">
        <f t="shared" si="7"/>
        <v>33645.572977279415</v>
      </c>
      <c r="AQ18" s="204">
        <f t="shared" si="7"/>
        <v>33645.572977279415</v>
      </c>
      <c r="AR18" s="204">
        <f t="shared" si="7"/>
        <v>33645.572977279415</v>
      </c>
      <c r="AS18" s="204">
        <f t="shared" si="7"/>
        <v>33645.572977279415</v>
      </c>
      <c r="AT18" s="204">
        <f t="shared" si="7"/>
        <v>33645.572977279415</v>
      </c>
      <c r="AU18" s="204">
        <f t="shared" si="7"/>
        <v>33645.572977279415</v>
      </c>
      <c r="AV18" s="204">
        <f t="shared" si="7"/>
        <v>33645.572977279415</v>
      </c>
      <c r="AW18" s="204">
        <f t="shared" si="7"/>
        <v>33645.572977279415</v>
      </c>
      <c r="AX18" s="204">
        <f t="shared" si="8"/>
        <v>33645.572977279415</v>
      </c>
      <c r="AY18" s="204">
        <f t="shared" si="8"/>
        <v>33645.572977279415</v>
      </c>
      <c r="AZ18" s="204">
        <f t="shared" si="8"/>
        <v>33645.572977279415</v>
      </c>
      <c r="BA18" s="204">
        <f t="shared" si="8"/>
        <v>33645.572977279415</v>
      </c>
      <c r="BB18" s="204">
        <f t="shared" si="8"/>
        <v>33645.572977279415</v>
      </c>
      <c r="BC18" s="204">
        <f t="shared" si="8"/>
        <v>33645.572977279415</v>
      </c>
      <c r="BD18" s="204">
        <f t="shared" si="8"/>
        <v>33645.572977279415</v>
      </c>
      <c r="BE18" s="204">
        <f t="shared" si="8"/>
        <v>33645.572977279415</v>
      </c>
      <c r="BF18" s="204">
        <f t="shared" si="8"/>
        <v>33645.572977279415</v>
      </c>
      <c r="BG18" s="204">
        <f t="shared" si="8"/>
        <v>33645.572977279415</v>
      </c>
      <c r="BH18" s="204">
        <f t="shared" si="8"/>
        <v>33645.572977279415</v>
      </c>
      <c r="BI18" s="204">
        <f t="shared" si="8"/>
        <v>33645.572977279415</v>
      </c>
      <c r="BJ18" s="204">
        <f t="shared" si="8"/>
        <v>33645.572977279415</v>
      </c>
      <c r="BK18" s="204">
        <f t="shared" si="8"/>
        <v>33645.572977279415</v>
      </c>
      <c r="BL18" s="204">
        <f t="shared" ref="BL18:BZ18" si="13">IF(BL$2&lt;=($B$2+$C$2+$D$2),IF(BL$2&lt;=($B$2+$C$2),IF(BL$2&lt;=$B$2,$B18,$C18),$D18),$E18)</f>
        <v>33645.572977279415</v>
      </c>
      <c r="BM18" s="204">
        <f t="shared" si="13"/>
        <v>33645.572977279415</v>
      </c>
      <c r="BN18" s="204">
        <f t="shared" si="13"/>
        <v>33645.572977279415</v>
      </c>
      <c r="BO18" s="204">
        <f t="shared" si="13"/>
        <v>33645.572977279415</v>
      </c>
      <c r="BP18" s="204">
        <f t="shared" si="13"/>
        <v>33645.572977279415</v>
      </c>
      <c r="BQ18" s="204">
        <f t="shared" si="13"/>
        <v>33645.572977279415</v>
      </c>
      <c r="BR18" s="204">
        <f t="shared" si="13"/>
        <v>33645.572977279415</v>
      </c>
      <c r="BS18" s="204">
        <f t="shared" si="13"/>
        <v>33645.572977279415</v>
      </c>
      <c r="BT18" s="204">
        <f t="shared" si="13"/>
        <v>33645.572977279415</v>
      </c>
      <c r="BU18" s="204">
        <f t="shared" si="13"/>
        <v>33645.572977279415</v>
      </c>
      <c r="BV18" s="204">
        <f t="shared" si="13"/>
        <v>33645.572977279415</v>
      </c>
      <c r="BW18" s="204">
        <f t="shared" si="13"/>
        <v>33645.572977279415</v>
      </c>
      <c r="BX18" s="204">
        <f t="shared" si="13"/>
        <v>33645.572977279415</v>
      </c>
      <c r="BY18" s="204">
        <f t="shared" si="13"/>
        <v>33645.572977279415</v>
      </c>
      <c r="BZ18" s="204">
        <f t="shared" si="13"/>
        <v>33645.572977279415</v>
      </c>
      <c r="CA18" s="204">
        <f t="shared" si="10"/>
        <v>33645.572977279415</v>
      </c>
      <c r="CB18" s="204">
        <f t="shared" si="10"/>
        <v>33645.572977279415</v>
      </c>
      <c r="CC18" s="204">
        <f t="shared" si="9"/>
        <v>33645.572977279415</v>
      </c>
      <c r="CD18" s="204">
        <f t="shared" si="9"/>
        <v>33645.572977279415</v>
      </c>
      <c r="CE18" s="204">
        <f t="shared" si="9"/>
        <v>33645.572977279415</v>
      </c>
      <c r="CF18" s="204">
        <f t="shared" si="9"/>
        <v>33645.572977279415</v>
      </c>
      <c r="CG18" s="204">
        <f t="shared" si="9"/>
        <v>33645.572977279415</v>
      </c>
      <c r="CH18" s="204">
        <f t="shared" si="9"/>
        <v>33645.572977279415</v>
      </c>
      <c r="CI18" s="204">
        <f t="shared" si="9"/>
        <v>33645.572977279415</v>
      </c>
      <c r="CJ18" s="204">
        <f t="shared" si="9"/>
        <v>33645.572977279415</v>
      </c>
      <c r="CK18" s="204">
        <f t="shared" si="9"/>
        <v>33645.572977279415</v>
      </c>
      <c r="CL18" s="204">
        <f t="shared" si="9"/>
        <v>33645.572977279415</v>
      </c>
      <c r="CM18" s="204">
        <f t="shared" si="9"/>
        <v>33645.572977279415</v>
      </c>
      <c r="CN18" s="204">
        <f t="shared" si="9"/>
        <v>33645.572977279415</v>
      </c>
      <c r="CO18" s="204">
        <f t="shared" si="9"/>
        <v>33645.572977279415</v>
      </c>
      <c r="CP18" s="204">
        <f t="shared" si="9"/>
        <v>33645.572977279415</v>
      </c>
      <c r="CQ18" s="204">
        <f t="shared" si="9"/>
        <v>33645.572977279415</v>
      </c>
      <c r="CR18" s="204">
        <f t="shared" si="9"/>
        <v>33645.572977279415</v>
      </c>
      <c r="CS18" s="204">
        <f t="shared" si="11"/>
        <v>33645.572977279415</v>
      </c>
      <c r="CT18" s="204">
        <f t="shared" si="11"/>
        <v>33645.572977279415</v>
      </c>
      <c r="CU18" s="204">
        <f t="shared" si="11"/>
        <v>33645.572977279415</v>
      </c>
      <c r="CV18" s="204">
        <f t="shared" si="11"/>
        <v>33645.572977279415</v>
      </c>
      <c r="CW18" s="204">
        <f t="shared" si="11"/>
        <v>33645.572977279415</v>
      </c>
      <c r="CX18" s="204">
        <f t="shared" si="11"/>
        <v>33645.572977279415</v>
      </c>
      <c r="CY18" s="204">
        <f t="shared" si="11"/>
        <v>33645.572977279415</v>
      </c>
      <c r="CZ18" s="204">
        <f t="shared" si="11"/>
        <v>33645.572977279415</v>
      </c>
      <c r="DA18" s="204">
        <f t="shared" si="11"/>
        <v>33645.572977279415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509.13449218045514</v>
      </c>
      <c r="H19" s="201">
        <f t="shared" si="14"/>
        <v>1018.2689843609103</v>
      </c>
      <c r="I19" s="201">
        <f t="shared" si="14"/>
        <v>1527.4034765413653</v>
      </c>
      <c r="J19" s="201">
        <f t="shared" si="14"/>
        <v>2036.5379687218206</v>
      </c>
      <c r="K19" s="201">
        <f t="shared" si="14"/>
        <v>2545.6724609022758</v>
      </c>
      <c r="L19" s="201">
        <f t="shared" si="14"/>
        <v>3054.8069530827306</v>
      </c>
      <c r="M19" s="201">
        <f t="shared" si="14"/>
        <v>3563.9414452631859</v>
      </c>
      <c r="N19" s="201">
        <f t="shared" si="14"/>
        <v>4073.0759374436411</v>
      </c>
      <c r="O19" s="201">
        <f t="shared" si="14"/>
        <v>4582.2104296240959</v>
      </c>
      <c r="P19" s="201">
        <f t="shared" si="14"/>
        <v>5091.3449218045516</v>
      </c>
      <c r="Q19" s="201">
        <f t="shared" si="14"/>
        <v>5600.4794139850064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6109.6139061654612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6618.7483983459169</v>
      </c>
      <c r="T19" s="201">
        <f t="shared" si="14"/>
        <v>7127.8828905263717</v>
      </c>
      <c r="U19" s="201">
        <f t="shared" si="14"/>
        <v>7637.0173827068274</v>
      </c>
      <c r="V19" s="201">
        <f t="shared" si="14"/>
        <v>8146.1518748872822</v>
      </c>
      <c r="W19" s="201">
        <f t="shared" si="14"/>
        <v>8655.286367067738</v>
      </c>
      <c r="X19" s="201">
        <f t="shared" si="14"/>
        <v>9164.4208592481918</v>
      </c>
      <c r="Y19" s="201">
        <f t="shared" si="14"/>
        <v>9673.5553514286476</v>
      </c>
      <c r="Z19" s="201">
        <f t="shared" si="14"/>
        <v>10182.689843609103</v>
      </c>
      <c r="AA19" s="201">
        <f t="shared" si="14"/>
        <v>10691.824335789557</v>
      </c>
      <c r="AB19" s="201">
        <f t="shared" si="14"/>
        <v>11200.958827970013</v>
      </c>
      <c r="AC19" s="201">
        <f t="shared" si="14"/>
        <v>11710.093320150469</v>
      </c>
      <c r="AD19" s="201">
        <f t="shared" si="14"/>
        <v>12219.227812330922</v>
      </c>
      <c r="AE19" s="201">
        <f t="shared" si="14"/>
        <v>12728.362304511378</v>
      </c>
      <c r="AF19" s="201">
        <f t="shared" si="14"/>
        <v>13237.496796691834</v>
      </c>
      <c r="AG19" s="201">
        <f t="shared" si="14"/>
        <v>13746.63128887229</v>
      </c>
      <c r="AH19" s="201">
        <f t="shared" si="14"/>
        <v>14255.765781052743</v>
      </c>
      <c r="AI19" s="201">
        <f t="shared" si="14"/>
        <v>14764.900273233199</v>
      </c>
      <c r="AJ19" s="201">
        <f t="shared" si="14"/>
        <v>15274.034765413655</v>
      </c>
      <c r="AK19" s="201">
        <f t="shared" si="14"/>
        <v>15783.169257594109</v>
      </c>
      <c r="AL19" s="201">
        <f t="shared" si="14"/>
        <v>16292.303749774564</v>
      </c>
      <c r="AM19" s="201">
        <f t="shared" si="14"/>
        <v>16801.43824195502</v>
      </c>
      <c r="AN19" s="201">
        <f t="shared" si="14"/>
        <v>17310.572734135476</v>
      </c>
      <c r="AO19" s="201">
        <f t="shared" si="14"/>
        <v>17819.707226315932</v>
      </c>
      <c r="AP19" s="201">
        <f t="shared" si="14"/>
        <v>18328.841718496384</v>
      </c>
      <c r="AQ19" s="201">
        <f t="shared" si="14"/>
        <v>18837.976210676839</v>
      </c>
      <c r="AR19" s="201">
        <f t="shared" si="14"/>
        <v>19347.110702857295</v>
      </c>
      <c r="AS19" s="201">
        <f t="shared" si="14"/>
        <v>19856.245195037751</v>
      </c>
      <c r="AT19" s="201">
        <f t="shared" si="14"/>
        <v>20365.379687218207</v>
      </c>
      <c r="AU19" s="201">
        <f t="shared" si="14"/>
        <v>20874.514179398662</v>
      </c>
      <c r="AV19" s="201">
        <f t="shared" si="14"/>
        <v>21383.648671579114</v>
      </c>
      <c r="AW19" s="201">
        <f t="shared" si="14"/>
        <v>21892.78316375957</v>
      </c>
      <c r="AX19" s="201">
        <f t="shared" si="14"/>
        <v>22401.917655940026</v>
      </c>
      <c r="AY19" s="201">
        <f t="shared" si="14"/>
        <v>22756.511120457337</v>
      </c>
      <c r="AZ19" s="201">
        <f t="shared" si="14"/>
        <v>23111.104584974648</v>
      </c>
      <c r="BA19" s="201">
        <f t="shared" si="14"/>
        <v>23465.698049491955</v>
      </c>
      <c r="BB19" s="201">
        <f t="shared" si="14"/>
        <v>23820.291514009266</v>
      </c>
      <c r="BC19" s="201">
        <f t="shared" si="14"/>
        <v>24174.884978526577</v>
      </c>
      <c r="BD19" s="201">
        <f t="shared" si="14"/>
        <v>24529.478443043889</v>
      </c>
      <c r="BE19" s="201">
        <f t="shared" si="14"/>
        <v>24884.071907561196</v>
      </c>
      <c r="BF19" s="201">
        <f t="shared" si="14"/>
        <v>25238.665372078507</v>
      </c>
      <c r="BG19" s="201">
        <f t="shared" si="14"/>
        <v>25593.258836595818</v>
      </c>
      <c r="BH19" s="201">
        <f t="shared" si="14"/>
        <v>25947.852301113129</v>
      </c>
      <c r="BI19" s="201">
        <f t="shared" si="14"/>
        <v>26302.445765630437</v>
      </c>
      <c r="BJ19" s="201">
        <f t="shared" si="14"/>
        <v>26657.039230147748</v>
      </c>
      <c r="BK19" s="201">
        <f t="shared" si="14"/>
        <v>27011.632694665059</v>
      </c>
      <c r="BL19" s="201">
        <f t="shared" si="14"/>
        <v>27366.22615918237</v>
      </c>
      <c r="BM19" s="201">
        <f t="shared" si="14"/>
        <v>27720.819623699681</v>
      </c>
      <c r="BN19" s="201">
        <f t="shared" si="14"/>
        <v>28075.413088216988</v>
      </c>
      <c r="BO19" s="201">
        <f t="shared" si="14"/>
        <v>28430.006552734299</v>
      </c>
      <c r="BP19" s="201">
        <f t="shared" si="14"/>
        <v>28784.600017251611</v>
      </c>
      <c r="BQ19" s="201">
        <f t="shared" si="14"/>
        <v>29139.193481768918</v>
      </c>
      <c r="BR19" s="201">
        <f t="shared" si="14"/>
        <v>29493.786946286229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29848.38041080354</v>
      </c>
      <c r="BT19" s="201">
        <f t="shared" si="15"/>
        <v>30202.973875320851</v>
      </c>
      <c r="BU19" s="201">
        <f t="shared" si="15"/>
        <v>30557.567339838162</v>
      </c>
      <c r="BV19" s="201">
        <f t="shared" si="15"/>
        <v>30912.160804355473</v>
      </c>
      <c r="BW19" s="201">
        <f t="shared" si="15"/>
        <v>31266.754268872781</v>
      </c>
      <c r="BX19" s="201">
        <f t="shared" si="15"/>
        <v>31621.347733390092</v>
      </c>
      <c r="BY19" s="201">
        <f t="shared" si="15"/>
        <v>31975.941197907399</v>
      </c>
      <c r="BZ19" s="201">
        <f t="shared" si="15"/>
        <v>32330.53466242471</v>
      </c>
      <c r="CA19" s="201">
        <f t="shared" si="15"/>
        <v>32685.128126942021</v>
      </c>
      <c r="CB19" s="201">
        <f t="shared" si="15"/>
        <v>33039.721591459333</v>
      </c>
      <c r="CC19" s="201">
        <f t="shared" si="15"/>
        <v>33394.315055976644</v>
      </c>
      <c r="CD19" s="201">
        <f t="shared" si="15"/>
        <v>33748.908520493955</v>
      </c>
      <c r="CE19" s="201">
        <f t="shared" si="15"/>
        <v>34103.501985011266</v>
      </c>
      <c r="CF19" s="201">
        <f t="shared" si="15"/>
        <v>34458.09544952857</v>
      </c>
      <c r="CG19" s="201">
        <f t="shared" si="15"/>
        <v>34812.688914045881</v>
      </c>
      <c r="CH19" s="201">
        <f t="shared" si="15"/>
        <v>35167.282378563192</v>
      </c>
      <c r="CI19" s="201">
        <f t="shared" si="15"/>
        <v>35521.875843080503</v>
      </c>
      <c r="CJ19" s="201">
        <f t="shared" si="15"/>
        <v>35876.469307597814</v>
      </c>
      <c r="CK19" s="201">
        <f t="shared" si="15"/>
        <v>36231.062772115125</v>
      </c>
      <c r="CL19" s="201">
        <f t="shared" si="15"/>
        <v>36585.656236632436</v>
      </c>
      <c r="CM19" s="201">
        <f t="shared" si="15"/>
        <v>36940.249701149747</v>
      </c>
      <c r="CN19" s="201">
        <f t="shared" si="15"/>
        <v>37294.843165667058</v>
      </c>
      <c r="CO19" s="201">
        <f t="shared" si="15"/>
        <v>37649.436630184369</v>
      </c>
      <c r="CP19" s="201">
        <f t="shared" si="15"/>
        <v>38004.030094701673</v>
      </c>
      <c r="CQ19" s="201">
        <f t="shared" si="15"/>
        <v>38358.623559218984</v>
      </c>
      <c r="CR19" s="201">
        <f t="shared" si="15"/>
        <v>38713.217023736295</v>
      </c>
      <c r="CS19" s="201">
        <f t="shared" si="15"/>
        <v>39067.810488253606</v>
      </c>
      <c r="CT19" s="201">
        <f t="shared" si="15"/>
        <v>39422.403952770917</v>
      </c>
      <c r="CU19" s="201">
        <f t="shared" si="15"/>
        <v>47398.979499930007</v>
      </c>
      <c r="CV19" s="201">
        <f t="shared" si="15"/>
        <v>62997.537129730874</v>
      </c>
      <c r="CW19" s="201">
        <f t="shared" si="15"/>
        <v>78596.094759531727</v>
      </c>
      <c r="CX19" s="201">
        <f t="shared" si="15"/>
        <v>94194.652389332594</v>
      </c>
      <c r="CY19" s="201">
        <f t="shared" si="15"/>
        <v>109793.21001913346</v>
      </c>
      <c r="CZ19" s="201">
        <f t="shared" si="15"/>
        <v>125391.76764893433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1026.8143444273219</v>
      </c>
      <c r="D25" s="203">
        <f>Income!D72</f>
        <v>1841.4924138859596</v>
      </c>
      <c r="E25" s="203">
        <f>Income!E72</f>
        <v>3375.9342542450299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23.336689646075499</v>
      </c>
      <c r="H25" s="210">
        <f t="shared" si="16"/>
        <v>46.673379292150997</v>
      </c>
      <c r="I25" s="210">
        <f t="shared" si="16"/>
        <v>70.010068938226496</v>
      </c>
      <c r="J25" s="210">
        <f t="shared" si="16"/>
        <v>93.346758584301995</v>
      </c>
      <c r="K25" s="210">
        <f t="shared" si="16"/>
        <v>116.68344823037749</v>
      </c>
      <c r="L25" s="210">
        <f t="shared" si="16"/>
        <v>140.02013787645299</v>
      </c>
      <c r="M25" s="210">
        <f t="shared" si="16"/>
        <v>163.35682752252848</v>
      </c>
      <c r="N25" s="210">
        <f t="shared" si="16"/>
        <v>186.69351716860399</v>
      </c>
      <c r="O25" s="210">
        <f t="shared" si="16"/>
        <v>210.0302068146795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233.36689646075499</v>
      </c>
      <c r="Q25" s="210">
        <f t="shared" si="17"/>
        <v>256.70358610683047</v>
      </c>
      <c r="R25" s="210">
        <f t="shared" si="17"/>
        <v>280.04027575290598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303.3769653989815</v>
      </c>
      <c r="T25" s="210">
        <f t="shared" si="17"/>
        <v>326.71365504505695</v>
      </c>
      <c r="U25" s="210">
        <f t="shared" si="17"/>
        <v>350.05034469113247</v>
      </c>
      <c r="V25" s="210">
        <f t="shared" si="17"/>
        <v>373.38703433720798</v>
      </c>
      <c r="W25" s="210">
        <f t="shared" si="17"/>
        <v>396.72372398328349</v>
      </c>
      <c r="X25" s="210">
        <f t="shared" si="17"/>
        <v>420.060413629359</v>
      </c>
      <c r="Y25" s="210">
        <f t="shared" si="17"/>
        <v>443.3971032754344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466.73379292150997</v>
      </c>
      <c r="AA25" s="210">
        <f t="shared" si="18"/>
        <v>490.07048256758549</v>
      </c>
      <c r="AB25" s="210">
        <f t="shared" si="18"/>
        <v>513.40717221366094</v>
      </c>
      <c r="AC25" s="210">
        <f t="shared" si="18"/>
        <v>536.7438618597364</v>
      </c>
      <c r="AD25" s="210">
        <f t="shared" si="18"/>
        <v>560.08055150581197</v>
      </c>
      <c r="AE25" s="210">
        <f t="shared" si="18"/>
        <v>583.41724115188742</v>
      </c>
      <c r="AF25" s="210">
        <f t="shared" si="18"/>
        <v>606.75393079796299</v>
      </c>
      <c r="AG25" s="210">
        <f t="shared" si="18"/>
        <v>630.09062044403845</v>
      </c>
      <c r="AH25" s="210">
        <f t="shared" si="18"/>
        <v>653.42731009011391</v>
      </c>
      <c r="AI25" s="210">
        <f t="shared" si="18"/>
        <v>676.76399973618948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700.10068938226493</v>
      </c>
      <c r="AK25" s="210">
        <f t="shared" si="19"/>
        <v>723.43737902834039</v>
      </c>
      <c r="AL25" s="210">
        <f t="shared" si="19"/>
        <v>746.77406867441596</v>
      </c>
      <c r="AM25" s="210">
        <f t="shared" si="19"/>
        <v>770.11075832049141</v>
      </c>
      <c r="AN25" s="210">
        <f t="shared" si="19"/>
        <v>793.44744796656698</v>
      </c>
      <c r="AO25" s="210">
        <f t="shared" si="19"/>
        <v>816.78413761264244</v>
      </c>
      <c r="AP25" s="210">
        <f t="shared" si="19"/>
        <v>840.12082725871801</v>
      </c>
      <c r="AQ25" s="210">
        <f t="shared" si="19"/>
        <v>863.45751690479335</v>
      </c>
      <c r="AR25" s="210">
        <f t="shared" si="19"/>
        <v>886.79420655086881</v>
      </c>
      <c r="AS25" s="210">
        <f t="shared" si="19"/>
        <v>910.13089619694438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933.46758584301995</v>
      </c>
      <c r="AU25" s="210">
        <f t="shared" si="20"/>
        <v>956.8042754890954</v>
      </c>
      <c r="AV25" s="210">
        <f t="shared" si="20"/>
        <v>980.14096513517097</v>
      </c>
      <c r="AW25" s="210">
        <f t="shared" si="20"/>
        <v>1003.4776547812464</v>
      </c>
      <c r="AX25" s="210">
        <f t="shared" si="20"/>
        <v>1026.8143444273219</v>
      </c>
      <c r="AY25" s="210">
        <f t="shared" si="20"/>
        <v>1043.6118303955411</v>
      </c>
      <c r="AZ25" s="210">
        <f t="shared" si="20"/>
        <v>1060.4093163637606</v>
      </c>
      <c r="BA25" s="210">
        <f t="shared" si="20"/>
        <v>1077.2068023319798</v>
      </c>
      <c r="BB25" s="210">
        <f t="shared" si="20"/>
        <v>1094.0042883001993</v>
      </c>
      <c r="BC25" s="210">
        <f t="shared" si="20"/>
        <v>1110.8017742684185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1127.599260236638</v>
      </c>
      <c r="BE25" s="210">
        <f t="shared" si="21"/>
        <v>1144.3967462048572</v>
      </c>
      <c r="BF25" s="210">
        <f t="shared" si="21"/>
        <v>1161.1942321730767</v>
      </c>
      <c r="BG25" s="210">
        <f t="shared" si="21"/>
        <v>1177.9917181412959</v>
      </c>
      <c r="BH25" s="210">
        <f t="shared" si="21"/>
        <v>1194.7892041095151</v>
      </c>
      <c r="BI25" s="210">
        <f t="shared" si="21"/>
        <v>1211.5866900777346</v>
      </c>
      <c r="BJ25" s="210">
        <f t="shared" si="21"/>
        <v>1228.3841760459538</v>
      </c>
      <c r="BK25" s="210">
        <f t="shared" si="21"/>
        <v>1245.1816620141733</v>
      </c>
      <c r="BL25" s="210">
        <f t="shared" si="21"/>
        <v>1261.9791479823925</v>
      </c>
      <c r="BM25" s="210">
        <f t="shared" si="21"/>
        <v>1278.776633950612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1295.5741199188312</v>
      </c>
      <c r="BO25" s="210">
        <f t="shared" si="22"/>
        <v>1312.3716058870505</v>
      </c>
      <c r="BP25" s="210">
        <f t="shared" si="22"/>
        <v>1329.1690918552699</v>
      </c>
      <c r="BQ25" s="210">
        <f t="shared" si="22"/>
        <v>1345.9665778234894</v>
      </c>
      <c r="BR25" s="210">
        <f t="shared" si="22"/>
        <v>1362.7640637917086</v>
      </c>
      <c r="BS25" s="210">
        <f t="shared" si="22"/>
        <v>1379.5615497599279</v>
      </c>
      <c r="BT25" s="210">
        <f t="shared" si="22"/>
        <v>1396.3590357281473</v>
      </c>
      <c r="BU25" s="210">
        <f t="shared" si="22"/>
        <v>1413.1565216963666</v>
      </c>
      <c r="BV25" s="210">
        <f t="shared" si="22"/>
        <v>1429.954007664586</v>
      </c>
      <c r="BW25" s="210">
        <f t="shared" si="22"/>
        <v>1446.7514936328052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1463.5489796010247</v>
      </c>
      <c r="BY25" s="210">
        <f t="shared" si="23"/>
        <v>1480.3464655692439</v>
      </c>
      <c r="BZ25" s="210">
        <f t="shared" si="23"/>
        <v>1497.1439515374632</v>
      </c>
      <c r="CA25" s="210">
        <f t="shared" si="23"/>
        <v>1513.9414375056826</v>
      </c>
      <c r="CB25" s="210">
        <f t="shared" si="23"/>
        <v>1530.7389234739019</v>
      </c>
      <c r="CC25" s="210">
        <f t="shared" si="23"/>
        <v>1547.5364094421211</v>
      </c>
      <c r="CD25" s="210">
        <f t="shared" si="23"/>
        <v>1564.3338954103406</v>
      </c>
      <c r="CE25" s="210">
        <f t="shared" si="23"/>
        <v>1581.13138137856</v>
      </c>
      <c r="CF25" s="210">
        <f t="shared" si="23"/>
        <v>1597.9288673467793</v>
      </c>
      <c r="CG25" s="210">
        <f t="shared" si="23"/>
        <v>1614.7263533149985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1631.523839283218</v>
      </c>
      <c r="CI25" s="210">
        <f t="shared" si="24"/>
        <v>1648.3213252514374</v>
      </c>
      <c r="CJ25" s="210">
        <f t="shared" si="24"/>
        <v>1665.1188112196567</v>
      </c>
      <c r="CK25" s="210">
        <f t="shared" si="24"/>
        <v>1681.9162971878759</v>
      </c>
      <c r="CL25" s="210">
        <f t="shared" si="24"/>
        <v>1698.7137831560954</v>
      </c>
      <c r="CM25" s="210">
        <f t="shared" si="24"/>
        <v>1715.5112691243146</v>
      </c>
      <c r="CN25" s="210">
        <f t="shared" si="24"/>
        <v>1732.3087550925338</v>
      </c>
      <c r="CO25" s="210">
        <f t="shared" si="24"/>
        <v>1749.1062410607533</v>
      </c>
      <c r="CP25" s="210">
        <f t="shared" si="24"/>
        <v>1765.9037270289728</v>
      </c>
      <c r="CQ25" s="210">
        <f t="shared" si="24"/>
        <v>1782.7012129971918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1799.4986989654112</v>
      </c>
      <c r="CS25" s="210">
        <f t="shared" si="25"/>
        <v>1816.2961849336307</v>
      </c>
      <c r="CT25" s="210">
        <f t="shared" si="25"/>
        <v>1833.0936709018501</v>
      </c>
      <c r="CU25" s="210">
        <f t="shared" si="25"/>
        <v>1969.3625672492155</v>
      </c>
      <c r="CV25" s="210">
        <f t="shared" si="25"/>
        <v>2225.1028739757271</v>
      </c>
      <c r="CW25" s="210">
        <f t="shared" si="25"/>
        <v>2480.8431807022389</v>
      </c>
      <c r="CX25" s="210">
        <f t="shared" si="25"/>
        <v>2736.5834874287507</v>
      </c>
      <c r="CY25" s="210">
        <f t="shared" si="25"/>
        <v>2992.3237941552625</v>
      </c>
      <c r="CZ25" s="210">
        <f t="shared" si="25"/>
        <v>3248.0641008817738</v>
      </c>
      <c r="DA25" s="210">
        <f t="shared" si="25"/>
        <v>3375.9342542450299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572</v>
      </c>
      <c r="E26" s="203">
        <f>Income!E73</f>
        <v>3006.5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11.793814432989691</v>
      </c>
      <c r="AZ26" s="210">
        <f t="shared" si="20"/>
        <v>23.587628865979383</v>
      </c>
      <c r="BA26" s="210">
        <f t="shared" si="20"/>
        <v>35.381443298969074</v>
      </c>
      <c r="BB26" s="210">
        <f t="shared" si="20"/>
        <v>47.175257731958766</v>
      </c>
      <c r="BC26" s="210">
        <f t="shared" si="20"/>
        <v>58.96907216494845</v>
      </c>
      <c r="BD26" s="210">
        <f t="shared" si="21"/>
        <v>70.762886597938149</v>
      </c>
      <c r="BE26" s="210">
        <f t="shared" si="21"/>
        <v>82.55670103092784</v>
      </c>
      <c r="BF26" s="210">
        <f t="shared" si="21"/>
        <v>94.350515463917532</v>
      </c>
      <c r="BG26" s="210">
        <f t="shared" si="21"/>
        <v>106.14432989690722</v>
      </c>
      <c r="BH26" s="210">
        <f t="shared" si="21"/>
        <v>117.9381443298969</v>
      </c>
      <c r="BI26" s="210">
        <f t="shared" si="21"/>
        <v>129.73195876288659</v>
      </c>
      <c r="BJ26" s="210">
        <f t="shared" si="21"/>
        <v>141.5257731958763</v>
      </c>
      <c r="BK26" s="210">
        <f t="shared" si="21"/>
        <v>153.31958762886597</v>
      </c>
      <c r="BL26" s="210">
        <f t="shared" si="21"/>
        <v>165.11340206185568</v>
      </c>
      <c r="BM26" s="210">
        <f t="shared" si="21"/>
        <v>176.90721649484536</v>
      </c>
      <c r="BN26" s="210">
        <f t="shared" si="22"/>
        <v>188.70103092783506</v>
      </c>
      <c r="BO26" s="210">
        <f t="shared" si="22"/>
        <v>200.49484536082474</v>
      </c>
      <c r="BP26" s="210">
        <f t="shared" si="22"/>
        <v>212.28865979381445</v>
      </c>
      <c r="BQ26" s="210">
        <f t="shared" si="22"/>
        <v>224.08247422680412</v>
      </c>
      <c r="BR26" s="210">
        <f t="shared" si="22"/>
        <v>235.8762886597938</v>
      </c>
      <c r="BS26" s="210">
        <f t="shared" si="22"/>
        <v>247.67010309278351</v>
      </c>
      <c r="BT26" s="210">
        <f t="shared" si="22"/>
        <v>259.46391752577318</v>
      </c>
      <c r="BU26" s="210">
        <f t="shared" si="22"/>
        <v>271.25773195876286</v>
      </c>
      <c r="BV26" s="210">
        <f t="shared" si="22"/>
        <v>283.05154639175259</v>
      </c>
      <c r="BW26" s="210">
        <f t="shared" si="22"/>
        <v>294.84536082474227</v>
      </c>
      <c r="BX26" s="210">
        <f t="shared" si="23"/>
        <v>306.63917525773195</v>
      </c>
      <c r="BY26" s="210">
        <f t="shared" si="23"/>
        <v>318.43298969072163</v>
      </c>
      <c r="BZ26" s="210">
        <f t="shared" si="23"/>
        <v>330.22680412371136</v>
      </c>
      <c r="CA26" s="210">
        <f t="shared" si="23"/>
        <v>342.02061855670104</v>
      </c>
      <c r="CB26" s="210">
        <f t="shared" si="23"/>
        <v>353.81443298969072</v>
      </c>
      <c r="CC26" s="210">
        <f t="shared" si="23"/>
        <v>365.60824742268039</v>
      </c>
      <c r="CD26" s="210">
        <f t="shared" si="23"/>
        <v>377.40206185567013</v>
      </c>
      <c r="CE26" s="210">
        <f t="shared" si="23"/>
        <v>389.1958762886598</v>
      </c>
      <c r="CF26" s="210">
        <f t="shared" si="23"/>
        <v>400.98969072164948</v>
      </c>
      <c r="CG26" s="210">
        <f t="shared" si="23"/>
        <v>412.78350515463916</v>
      </c>
      <c r="CH26" s="210">
        <f t="shared" si="24"/>
        <v>424.57731958762889</v>
      </c>
      <c r="CI26" s="210">
        <f t="shared" si="24"/>
        <v>436.37113402061857</v>
      </c>
      <c r="CJ26" s="210">
        <f t="shared" si="24"/>
        <v>448.16494845360825</v>
      </c>
      <c r="CK26" s="210">
        <f t="shared" si="24"/>
        <v>459.95876288659792</v>
      </c>
      <c r="CL26" s="210">
        <f t="shared" si="24"/>
        <v>471.7525773195876</v>
      </c>
      <c r="CM26" s="210">
        <f t="shared" si="24"/>
        <v>483.54639175257734</v>
      </c>
      <c r="CN26" s="210">
        <f t="shared" si="24"/>
        <v>495.34020618556701</v>
      </c>
      <c r="CO26" s="210">
        <f t="shared" si="24"/>
        <v>507.13402061855669</v>
      </c>
      <c r="CP26" s="210">
        <f t="shared" si="24"/>
        <v>518.92783505154637</v>
      </c>
      <c r="CQ26" s="210">
        <f t="shared" si="24"/>
        <v>530.7216494845361</v>
      </c>
      <c r="CR26" s="210">
        <f t="shared" si="25"/>
        <v>542.51546391752572</v>
      </c>
      <c r="CS26" s="210">
        <f t="shared" si="25"/>
        <v>554.30927835051546</v>
      </c>
      <c r="CT26" s="210">
        <f t="shared" si="25"/>
        <v>566.10309278350519</v>
      </c>
      <c r="CU26" s="210">
        <f t="shared" si="25"/>
        <v>774.875</v>
      </c>
      <c r="CV26" s="210">
        <f t="shared" si="25"/>
        <v>1180.625</v>
      </c>
      <c r="CW26" s="210">
        <f t="shared" si="25"/>
        <v>1586.375</v>
      </c>
      <c r="CX26" s="210">
        <f t="shared" si="25"/>
        <v>1992.125</v>
      </c>
      <c r="CY26" s="210">
        <f t="shared" si="25"/>
        <v>2397.875</v>
      </c>
      <c r="CZ26" s="210">
        <f t="shared" si="25"/>
        <v>2803.625</v>
      </c>
      <c r="DA26" s="210">
        <f t="shared" si="25"/>
        <v>3006.5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506.18924040204337</v>
      </c>
      <c r="E27" s="203">
        <f>Income!E74</f>
        <v>938.61220958971853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10.436891554681306</v>
      </c>
      <c r="AZ27" s="210">
        <f t="shared" si="20"/>
        <v>20.873783109362613</v>
      </c>
      <c r="BA27" s="210">
        <f t="shared" si="20"/>
        <v>31.310674664043919</v>
      </c>
      <c r="BB27" s="210">
        <f t="shared" si="20"/>
        <v>41.747566218725225</v>
      </c>
      <c r="BC27" s="210">
        <f t="shared" si="20"/>
        <v>52.184457773406535</v>
      </c>
      <c r="BD27" s="210">
        <f t="shared" si="21"/>
        <v>62.621349328087838</v>
      </c>
      <c r="BE27" s="210">
        <f t="shared" si="21"/>
        <v>73.058240882769155</v>
      </c>
      <c r="BF27" s="210">
        <f t="shared" si="21"/>
        <v>83.495132437450451</v>
      </c>
      <c r="BG27" s="210">
        <f t="shared" si="21"/>
        <v>93.932023992131761</v>
      </c>
      <c r="BH27" s="210">
        <f t="shared" si="21"/>
        <v>104.36891554681307</v>
      </c>
      <c r="BI27" s="210">
        <f t="shared" si="21"/>
        <v>114.80580710149438</v>
      </c>
      <c r="BJ27" s="210">
        <f t="shared" si="21"/>
        <v>125.24269865617568</v>
      </c>
      <c r="BK27" s="210">
        <f t="shared" si="21"/>
        <v>135.67959021085699</v>
      </c>
      <c r="BL27" s="210">
        <f t="shared" si="21"/>
        <v>146.11648176553831</v>
      </c>
      <c r="BM27" s="210">
        <f t="shared" si="21"/>
        <v>156.55337332021961</v>
      </c>
      <c r="BN27" s="210">
        <f t="shared" si="22"/>
        <v>166.9902648749009</v>
      </c>
      <c r="BO27" s="210">
        <f t="shared" si="22"/>
        <v>177.4271564295822</v>
      </c>
      <c r="BP27" s="210">
        <f t="shared" si="22"/>
        <v>187.86404798426352</v>
      </c>
      <c r="BQ27" s="210">
        <f t="shared" si="22"/>
        <v>198.30093953894482</v>
      </c>
      <c r="BR27" s="210">
        <f t="shared" si="22"/>
        <v>208.73783109362614</v>
      </c>
      <c r="BS27" s="210">
        <f t="shared" si="22"/>
        <v>219.17472264830744</v>
      </c>
      <c r="BT27" s="210">
        <f t="shared" si="22"/>
        <v>229.61161420298876</v>
      </c>
      <c r="BU27" s="210">
        <f t="shared" si="22"/>
        <v>240.04850575767003</v>
      </c>
      <c r="BV27" s="210">
        <f t="shared" si="22"/>
        <v>250.48539731235135</v>
      </c>
      <c r="BW27" s="210">
        <f t="shared" si="22"/>
        <v>260.92228886703265</v>
      </c>
      <c r="BX27" s="210">
        <f t="shared" si="23"/>
        <v>271.35918042171397</v>
      </c>
      <c r="BY27" s="210">
        <f t="shared" si="23"/>
        <v>281.7960719763953</v>
      </c>
      <c r="BZ27" s="210">
        <f t="shared" si="23"/>
        <v>292.23296353107662</v>
      </c>
      <c r="CA27" s="210">
        <f t="shared" si="23"/>
        <v>302.66985508575789</v>
      </c>
      <c r="CB27" s="210">
        <f t="shared" si="23"/>
        <v>313.10674664043921</v>
      </c>
      <c r="CC27" s="210">
        <f t="shared" si="23"/>
        <v>323.54363819512048</v>
      </c>
      <c r="CD27" s="210">
        <f t="shared" si="23"/>
        <v>333.9805297498018</v>
      </c>
      <c r="CE27" s="210">
        <f t="shared" si="23"/>
        <v>344.41742130448307</v>
      </c>
      <c r="CF27" s="210">
        <f t="shared" si="23"/>
        <v>354.85431285916439</v>
      </c>
      <c r="CG27" s="210">
        <f t="shared" si="23"/>
        <v>365.29120441384572</v>
      </c>
      <c r="CH27" s="210">
        <f t="shared" si="24"/>
        <v>375.72809596852704</v>
      </c>
      <c r="CI27" s="210">
        <f t="shared" si="24"/>
        <v>386.16498752320831</v>
      </c>
      <c r="CJ27" s="210">
        <f t="shared" si="24"/>
        <v>396.60187907788963</v>
      </c>
      <c r="CK27" s="210">
        <f t="shared" si="24"/>
        <v>407.03877063257096</v>
      </c>
      <c r="CL27" s="210">
        <f t="shared" si="24"/>
        <v>417.47566218725228</v>
      </c>
      <c r="CM27" s="210">
        <f t="shared" si="24"/>
        <v>427.91255374193361</v>
      </c>
      <c r="CN27" s="210">
        <f t="shared" si="24"/>
        <v>438.34944529661487</v>
      </c>
      <c r="CO27" s="210">
        <f t="shared" si="24"/>
        <v>448.7863368512962</v>
      </c>
      <c r="CP27" s="210">
        <f t="shared" si="24"/>
        <v>459.22322840597752</v>
      </c>
      <c r="CQ27" s="210">
        <f t="shared" si="24"/>
        <v>469.66011996065873</v>
      </c>
      <c r="CR27" s="210">
        <f t="shared" si="25"/>
        <v>480.09701151534006</v>
      </c>
      <c r="CS27" s="210">
        <f t="shared" si="25"/>
        <v>490.53390307002138</v>
      </c>
      <c r="CT27" s="210">
        <f t="shared" si="25"/>
        <v>500.97079462470271</v>
      </c>
      <c r="CU27" s="210">
        <f t="shared" si="25"/>
        <v>542.22448783434959</v>
      </c>
      <c r="CV27" s="210">
        <f t="shared" si="25"/>
        <v>614.29498269896214</v>
      </c>
      <c r="CW27" s="210">
        <f t="shared" si="25"/>
        <v>686.3654775635747</v>
      </c>
      <c r="CX27" s="210">
        <f t="shared" si="25"/>
        <v>758.43597242818714</v>
      </c>
      <c r="CY27" s="210">
        <f t="shared" si="25"/>
        <v>830.5064672927997</v>
      </c>
      <c r="CZ27" s="210">
        <f t="shared" si="25"/>
        <v>902.57696215741225</v>
      </c>
      <c r="DA27" s="210">
        <f t="shared" si="25"/>
        <v>938.61220958971853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7650</v>
      </c>
      <c r="E29" s="203">
        <f>Income!E76</f>
        <v>22249.999999999996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157.73195876288659</v>
      </c>
      <c r="AZ29" s="210">
        <f t="shared" si="20"/>
        <v>315.46391752577318</v>
      </c>
      <c r="BA29" s="210">
        <f t="shared" si="20"/>
        <v>473.1958762886598</v>
      </c>
      <c r="BB29" s="210">
        <f t="shared" si="20"/>
        <v>630.92783505154637</v>
      </c>
      <c r="BC29" s="210">
        <f t="shared" si="20"/>
        <v>788.65979381443299</v>
      </c>
      <c r="BD29" s="210">
        <f t="shared" si="21"/>
        <v>946.39175257731961</v>
      </c>
      <c r="BE29" s="210">
        <f t="shared" si="21"/>
        <v>1104.1237113402062</v>
      </c>
      <c r="BF29" s="210">
        <f t="shared" si="21"/>
        <v>1261.8556701030927</v>
      </c>
      <c r="BG29" s="210">
        <f t="shared" si="21"/>
        <v>1419.5876288659795</v>
      </c>
      <c r="BH29" s="210">
        <f t="shared" si="21"/>
        <v>1577.319587628866</v>
      </c>
      <c r="BI29" s="210">
        <f t="shared" si="21"/>
        <v>1735.0515463917525</v>
      </c>
      <c r="BJ29" s="210">
        <f t="shared" si="21"/>
        <v>1892.7835051546392</v>
      </c>
      <c r="BK29" s="210">
        <f t="shared" si="21"/>
        <v>2050.5154639175257</v>
      </c>
      <c r="BL29" s="210">
        <f t="shared" si="21"/>
        <v>2208.2474226804125</v>
      </c>
      <c r="BM29" s="210">
        <f t="shared" si="21"/>
        <v>2365.9793814432992</v>
      </c>
      <c r="BN29" s="210">
        <f t="shared" si="22"/>
        <v>2523.7113402061855</v>
      </c>
      <c r="BO29" s="210">
        <f t="shared" si="22"/>
        <v>2681.4432989690722</v>
      </c>
      <c r="BP29" s="210">
        <f t="shared" si="22"/>
        <v>2839.1752577319589</v>
      </c>
      <c r="BQ29" s="210">
        <f t="shared" si="22"/>
        <v>2996.9072164948452</v>
      </c>
      <c r="BR29" s="210">
        <f t="shared" si="22"/>
        <v>3154.6391752577319</v>
      </c>
      <c r="BS29" s="210">
        <f t="shared" si="22"/>
        <v>3312.3711340206187</v>
      </c>
      <c r="BT29" s="210">
        <f t="shared" si="22"/>
        <v>3470.103092783505</v>
      </c>
      <c r="BU29" s="210">
        <f t="shared" si="22"/>
        <v>3627.8350515463917</v>
      </c>
      <c r="BV29" s="210">
        <f t="shared" si="22"/>
        <v>3785.5670103092784</v>
      </c>
      <c r="BW29" s="210">
        <f t="shared" si="22"/>
        <v>3943.2989690721652</v>
      </c>
      <c r="BX29" s="210">
        <f t="shared" si="23"/>
        <v>4101.0309278350514</v>
      </c>
      <c r="BY29" s="210">
        <f t="shared" si="23"/>
        <v>4258.7628865979377</v>
      </c>
      <c r="BZ29" s="210">
        <f t="shared" si="23"/>
        <v>4416.4948453608249</v>
      </c>
      <c r="CA29" s="210">
        <f t="shared" si="23"/>
        <v>4574.2268041237112</v>
      </c>
      <c r="CB29" s="210">
        <f t="shared" si="23"/>
        <v>4731.9587628865984</v>
      </c>
      <c r="CC29" s="210">
        <f t="shared" si="23"/>
        <v>4889.6907216494847</v>
      </c>
      <c r="CD29" s="210">
        <f t="shared" si="23"/>
        <v>5047.4226804123709</v>
      </c>
      <c r="CE29" s="210">
        <f t="shared" si="23"/>
        <v>5205.1546391752581</v>
      </c>
      <c r="CF29" s="210">
        <f t="shared" si="23"/>
        <v>5362.8865979381444</v>
      </c>
      <c r="CG29" s="210">
        <f t="shared" si="23"/>
        <v>5520.6185567010307</v>
      </c>
      <c r="CH29" s="210">
        <f t="shared" si="24"/>
        <v>5678.3505154639179</v>
      </c>
      <c r="CI29" s="210">
        <f t="shared" si="24"/>
        <v>5836.0824742268042</v>
      </c>
      <c r="CJ29" s="210">
        <f t="shared" si="24"/>
        <v>5993.8144329896904</v>
      </c>
      <c r="CK29" s="210">
        <f t="shared" si="24"/>
        <v>6151.5463917525776</v>
      </c>
      <c r="CL29" s="210">
        <f t="shared" si="24"/>
        <v>6309.2783505154639</v>
      </c>
      <c r="CM29" s="210">
        <f t="shared" si="24"/>
        <v>6467.0103092783502</v>
      </c>
      <c r="CN29" s="210">
        <f t="shared" si="24"/>
        <v>6624.7422680412374</v>
      </c>
      <c r="CO29" s="210">
        <f t="shared" si="24"/>
        <v>6782.4742268041236</v>
      </c>
      <c r="CP29" s="210">
        <f t="shared" si="24"/>
        <v>6940.2061855670099</v>
      </c>
      <c r="CQ29" s="210">
        <f t="shared" si="24"/>
        <v>7097.9381443298971</v>
      </c>
      <c r="CR29" s="210">
        <f t="shared" si="25"/>
        <v>7255.6701030927834</v>
      </c>
      <c r="CS29" s="210">
        <f t="shared" si="25"/>
        <v>7413.4020618556697</v>
      </c>
      <c r="CT29" s="210">
        <f t="shared" si="25"/>
        <v>7571.1340206185569</v>
      </c>
      <c r="CU29" s="210">
        <f t="shared" si="25"/>
        <v>8866.6666666666661</v>
      </c>
      <c r="CV29" s="210">
        <f t="shared" si="25"/>
        <v>11299.999999999998</v>
      </c>
      <c r="CW29" s="210">
        <f t="shared" si="25"/>
        <v>13733.333333333332</v>
      </c>
      <c r="CX29" s="210">
        <f t="shared" si="25"/>
        <v>16166.666666666664</v>
      </c>
      <c r="CY29" s="210">
        <f t="shared" si="25"/>
        <v>18600</v>
      </c>
      <c r="CZ29" s="210">
        <f t="shared" si="25"/>
        <v>21033.333333333328</v>
      </c>
      <c r="DA29" s="210">
        <f t="shared" si="25"/>
        <v>22249.999999999996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40</v>
      </c>
      <c r="D30" s="203">
        <f>Income!D77</f>
        <v>295.47207118141375</v>
      </c>
      <c r="E30" s="203">
        <f>Income!E77</f>
        <v>0</v>
      </c>
      <c r="F30" s="210">
        <f t="shared" si="16"/>
        <v>0</v>
      </c>
      <c r="G30" s="210">
        <f t="shared" si="16"/>
        <v>0.90909090909090906</v>
      </c>
      <c r="H30" s="210">
        <f t="shared" si="16"/>
        <v>1.8181818181818181</v>
      </c>
      <c r="I30" s="210">
        <f t="shared" si="16"/>
        <v>2.7272727272727271</v>
      </c>
      <c r="J30" s="210">
        <f t="shared" si="16"/>
        <v>3.6363636363636362</v>
      </c>
      <c r="K30" s="210">
        <f t="shared" si="16"/>
        <v>4.5454545454545459</v>
      </c>
      <c r="L30" s="210">
        <f t="shared" si="16"/>
        <v>5.4545454545454541</v>
      </c>
      <c r="M30" s="210">
        <f t="shared" si="16"/>
        <v>6.3636363636363633</v>
      </c>
      <c r="N30" s="210">
        <f t="shared" si="16"/>
        <v>7.2727272727272725</v>
      </c>
      <c r="O30" s="210">
        <f t="shared" si="16"/>
        <v>8.1818181818181817</v>
      </c>
      <c r="P30" s="210">
        <f t="shared" si="17"/>
        <v>9.0909090909090917</v>
      </c>
      <c r="Q30" s="210">
        <f t="shared" si="17"/>
        <v>10</v>
      </c>
      <c r="R30" s="210">
        <f t="shared" si="17"/>
        <v>10.909090909090908</v>
      </c>
      <c r="S30" s="210">
        <f t="shared" si="17"/>
        <v>11.818181818181818</v>
      </c>
      <c r="T30" s="210">
        <f t="shared" si="17"/>
        <v>12.727272727272727</v>
      </c>
      <c r="U30" s="210">
        <f t="shared" si="17"/>
        <v>13.636363636363637</v>
      </c>
      <c r="V30" s="210">
        <f t="shared" si="17"/>
        <v>14.545454545454545</v>
      </c>
      <c r="W30" s="210">
        <f t="shared" si="17"/>
        <v>15.454545454545455</v>
      </c>
      <c r="X30" s="210">
        <f t="shared" si="17"/>
        <v>16.363636363636363</v>
      </c>
      <c r="Y30" s="210">
        <f t="shared" si="17"/>
        <v>17.272727272727273</v>
      </c>
      <c r="Z30" s="210">
        <f t="shared" si="18"/>
        <v>18.181818181818183</v>
      </c>
      <c r="AA30" s="210">
        <f t="shared" si="18"/>
        <v>19.09090909090909</v>
      </c>
      <c r="AB30" s="210">
        <f t="shared" si="18"/>
        <v>20</v>
      </c>
      <c r="AC30" s="210">
        <f t="shared" si="18"/>
        <v>20.90909090909091</v>
      </c>
      <c r="AD30" s="210">
        <f t="shared" si="18"/>
        <v>21.818181818181817</v>
      </c>
      <c r="AE30" s="210">
        <f t="shared" si="18"/>
        <v>22.727272727272727</v>
      </c>
      <c r="AF30" s="210">
        <f t="shared" si="18"/>
        <v>23.636363636363637</v>
      </c>
      <c r="AG30" s="210">
        <f t="shared" si="18"/>
        <v>24.545454545454547</v>
      </c>
      <c r="AH30" s="210">
        <f t="shared" si="18"/>
        <v>25.454545454545453</v>
      </c>
      <c r="AI30" s="210">
        <f t="shared" si="18"/>
        <v>26.363636363636363</v>
      </c>
      <c r="AJ30" s="210">
        <f t="shared" si="19"/>
        <v>27.272727272727273</v>
      </c>
      <c r="AK30" s="210">
        <f t="shared" si="19"/>
        <v>28.181818181818183</v>
      </c>
      <c r="AL30" s="210">
        <f t="shared" si="19"/>
        <v>29.09090909090909</v>
      </c>
      <c r="AM30" s="210">
        <f t="shared" si="19"/>
        <v>30</v>
      </c>
      <c r="AN30" s="210">
        <f t="shared" si="19"/>
        <v>30.90909090909091</v>
      </c>
      <c r="AO30" s="210">
        <f t="shared" si="19"/>
        <v>31.818181818181817</v>
      </c>
      <c r="AP30" s="210">
        <f t="shared" si="19"/>
        <v>32.727272727272727</v>
      </c>
      <c r="AQ30" s="210">
        <f t="shared" si="19"/>
        <v>33.636363636363633</v>
      </c>
      <c r="AR30" s="210">
        <f t="shared" si="19"/>
        <v>34.545454545454547</v>
      </c>
      <c r="AS30" s="210">
        <f t="shared" si="19"/>
        <v>35.454545454545453</v>
      </c>
      <c r="AT30" s="210">
        <f t="shared" si="20"/>
        <v>36.363636363636367</v>
      </c>
      <c r="AU30" s="210">
        <f t="shared" si="20"/>
        <v>37.272727272727273</v>
      </c>
      <c r="AV30" s="210">
        <f t="shared" si="20"/>
        <v>38.18181818181818</v>
      </c>
      <c r="AW30" s="210">
        <f t="shared" si="20"/>
        <v>39.090909090909093</v>
      </c>
      <c r="AX30" s="210">
        <f t="shared" si="20"/>
        <v>40</v>
      </c>
      <c r="AY30" s="210">
        <f t="shared" si="20"/>
        <v>45.26746538518379</v>
      </c>
      <c r="AZ30" s="210">
        <f t="shared" si="20"/>
        <v>50.534930770367581</v>
      </c>
      <c r="BA30" s="210">
        <f t="shared" si="20"/>
        <v>55.802396155551364</v>
      </c>
      <c r="BB30" s="210">
        <f t="shared" si="20"/>
        <v>61.069861540735154</v>
      </c>
      <c r="BC30" s="210">
        <f t="shared" si="20"/>
        <v>66.337326925918944</v>
      </c>
      <c r="BD30" s="210">
        <f t="shared" si="21"/>
        <v>71.604792311102727</v>
      </c>
      <c r="BE30" s="210">
        <f t="shared" si="21"/>
        <v>76.872257696286511</v>
      </c>
      <c r="BF30" s="210">
        <f t="shared" si="21"/>
        <v>82.139723081470308</v>
      </c>
      <c r="BG30" s="210">
        <f t="shared" si="21"/>
        <v>87.407188466654105</v>
      </c>
      <c r="BH30" s="210">
        <f t="shared" si="21"/>
        <v>92.674653851837888</v>
      </c>
      <c r="BI30" s="210">
        <f t="shared" si="21"/>
        <v>97.942119237021672</v>
      </c>
      <c r="BJ30" s="210">
        <f t="shared" si="21"/>
        <v>103.20958462220545</v>
      </c>
      <c r="BK30" s="210">
        <f t="shared" si="21"/>
        <v>108.47705000738925</v>
      </c>
      <c r="BL30" s="210">
        <f t="shared" si="21"/>
        <v>113.74451539257304</v>
      </c>
      <c r="BM30" s="210">
        <f t="shared" si="21"/>
        <v>119.01198077775683</v>
      </c>
      <c r="BN30" s="210">
        <f t="shared" si="22"/>
        <v>124.27944616294062</v>
      </c>
      <c r="BO30" s="210">
        <f t="shared" si="22"/>
        <v>129.5469115481244</v>
      </c>
      <c r="BP30" s="210">
        <f t="shared" si="22"/>
        <v>134.81437693330821</v>
      </c>
      <c r="BQ30" s="210">
        <f t="shared" si="22"/>
        <v>140.08184231849197</v>
      </c>
      <c r="BR30" s="210">
        <f t="shared" si="22"/>
        <v>145.34930770367578</v>
      </c>
      <c r="BS30" s="210">
        <f t="shared" si="22"/>
        <v>150.61677308885956</v>
      </c>
      <c r="BT30" s="210">
        <f t="shared" si="22"/>
        <v>155.88423847404334</v>
      </c>
      <c r="BU30" s="210">
        <f t="shared" si="22"/>
        <v>161.15170385922715</v>
      </c>
      <c r="BV30" s="210">
        <f t="shared" si="22"/>
        <v>166.41916924441091</v>
      </c>
      <c r="BW30" s="210">
        <f t="shared" si="22"/>
        <v>171.68663462959472</v>
      </c>
      <c r="BX30" s="210">
        <f t="shared" si="23"/>
        <v>176.9541000147785</v>
      </c>
      <c r="BY30" s="210">
        <f t="shared" si="23"/>
        <v>182.22156539996229</v>
      </c>
      <c r="BZ30" s="210">
        <f t="shared" si="23"/>
        <v>187.48903078514607</v>
      </c>
      <c r="CA30" s="210">
        <f t="shared" si="23"/>
        <v>192.75649617032988</v>
      </c>
      <c r="CB30" s="210">
        <f t="shared" si="23"/>
        <v>198.02396155551367</v>
      </c>
      <c r="CC30" s="210">
        <f t="shared" si="23"/>
        <v>203.29142694069745</v>
      </c>
      <c r="CD30" s="210">
        <f t="shared" si="23"/>
        <v>208.55889232588123</v>
      </c>
      <c r="CE30" s="210">
        <f t="shared" si="23"/>
        <v>213.82635771106501</v>
      </c>
      <c r="CF30" s="210">
        <f t="shared" si="23"/>
        <v>219.0938230962488</v>
      </c>
      <c r="CG30" s="210">
        <f t="shared" si="23"/>
        <v>224.36128848143261</v>
      </c>
      <c r="CH30" s="210">
        <f t="shared" si="24"/>
        <v>229.62875386661639</v>
      </c>
      <c r="CI30" s="210">
        <f t="shared" si="24"/>
        <v>234.89621925180018</v>
      </c>
      <c r="CJ30" s="210">
        <f t="shared" si="24"/>
        <v>240.16368463698396</v>
      </c>
      <c r="CK30" s="210">
        <f t="shared" si="24"/>
        <v>245.43115002216774</v>
      </c>
      <c r="CL30" s="210">
        <f t="shared" si="24"/>
        <v>250.69861540735155</v>
      </c>
      <c r="CM30" s="210">
        <f t="shared" si="24"/>
        <v>255.96608079253534</v>
      </c>
      <c r="CN30" s="210">
        <f t="shared" si="24"/>
        <v>261.23354617771912</v>
      </c>
      <c r="CO30" s="210">
        <f t="shared" si="24"/>
        <v>266.50101156290293</v>
      </c>
      <c r="CP30" s="210">
        <f t="shared" si="24"/>
        <v>271.76847694808669</v>
      </c>
      <c r="CQ30" s="210">
        <f t="shared" si="24"/>
        <v>277.03594233327044</v>
      </c>
      <c r="CR30" s="210">
        <f t="shared" si="25"/>
        <v>282.30340771845431</v>
      </c>
      <c r="CS30" s="210">
        <f t="shared" si="25"/>
        <v>287.57087310363806</v>
      </c>
      <c r="CT30" s="210">
        <f t="shared" si="25"/>
        <v>292.83833848882182</v>
      </c>
      <c r="CU30" s="210">
        <f t="shared" si="25"/>
        <v>270.84939858296264</v>
      </c>
      <c r="CV30" s="210">
        <f t="shared" si="25"/>
        <v>221.60405338606031</v>
      </c>
      <c r="CW30" s="210">
        <f t="shared" si="25"/>
        <v>172.35870818915799</v>
      </c>
      <c r="CX30" s="210">
        <f t="shared" si="25"/>
        <v>123.11336299225573</v>
      </c>
      <c r="CY30" s="210">
        <f t="shared" si="25"/>
        <v>73.868017795353438</v>
      </c>
      <c r="CZ30" s="210">
        <f t="shared" si="25"/>
        <v>24.622672598451175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199.4436480474543</v>
      </c>
      <c r="E31" s="203">
        <f>Income!E78</f>
        <v>60000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4.1122401659268926</v>
      </c>
      <c r="AZ31" s="210">
        <f t="shared" si="20"/>
        <v>8.2244803318537851</v>
      </c>
      <c r="BA31" s="210">
        <f t="shared" si="20"/>
        <v>12.336720497780679</v>
      </c>
      <c r="BB31" s="210">
        <f t="shared" si="20"/>
        <v>16.44896066370757</v>
      </c>
      <c r="BC31" s="210">
        <f t="shared" si="20"/>
        <v>20.561200829634465</v>
      </c>
      <c r="BD31" s="210">
        <f t="shared" si="21"/>
        <v>24.673440995561357</v>
      </c>
      <c r="BE31" s="210">
        <f t="shared" si="21"/>
        <v>28.785681161488252</v>
      </c>
      <c r="BF31" s="210">
        <f t="shared" si="21"/>
        <v>32.897921327415141</v>
      </c>
      <c r="BG31" s="210">
        <f t="shared" si="21"/>
        <v>37.010161493342032</v>
      </c>
      <c r="BH31" s="210">
        <f t="shared" si="21"/>
        <v>41.122401659268931</v>
      </c>
      <c r="BI31" s="210">
        <f t="shared" si="21"/>
        <v>45.234641825195823</v>
      </c>
      <c r="BJ31" s="210">
        <f t="shared" si="21"/>
        <v>49.346881991122714</v>
      </c>
      <c r="BK31" s="210">
        <f t="shared" si="21"/>
        <v>53.459122157049606</v>
      </c>
      <c r="BL31" s="210">
        <f t="shared" si="21"/>
        <v>57.571362322976505</v>
      </c>
      <c r="BM31" s="210">
        <f t="shared" si="21"/>
        <v>61.683602488903396</v>
      </c>
      <c r="BN31" s="210">
        <f t="shared" si="22"/>
        <v>65.795842654830281</v>
      </c>
      <c r="BO31" s="210">
        <f t="shared" si="22"/>
        <v>69.908082820757173</v>
      </c>
      <c r="BP31" s="210">
        <f t="shared" si="22"/>
        <v>74.020322986684064</v>
      </c>
      <c r="BQ31" s="210">
        <f t="shared" si="22"/>
        <v>78.13256315261097</v>
      </c>
      <c r="BR31" s="210">
        <f t="shared" si="22"/>
        <v>82.244803318537862</v>
      </c>
      <c r="BS31" s="210">
        <f t="shared" si="22"/>
        <v>86.357043484464754</v>
      </c>
      <c r="BT31" s="210">
        <f t="shared" si="22"/>
        <v>90.469283650391645</v>
      </c>
      <c r="BU31" s="210">
        <f t="shared" si="22"/>
        <v>94.581523816318537</v>
      </c>
      <c r="BV31" s="210">
        <f t="shared" si="22"/>
        <v>98.693763982245429</v>
      </c>
      <c r="BW31" s="210">
        <f t="shared" si="22"/>
        <v>102.80600414817232</v>
      </c>
      <c r="BX31" s="210">
        <f t="shared" si="23"/>
        <v>106.91824431409921</v>
      </c>
      <c r="BY31" s="210">
        <f t="shared" si="23"/>
        <v>111.0304844800261</v>
      </c>
      <c r="BZ31" s="210">
        <f t="shared" si="23"/>
        <v>115.14272464595301</v>
      </c>
      <c r="CA31" s="210">
        <f t="shared" si="23"/>
        <v>119.2549648118799</v>
      </c>
      <c r="CB31" s="210">
        <f t="shared" si="23"/>
        <v>123.36720497780679</v>
      </c>
      <c r="CC31" s="210">
        <f t="shared" si="23"/>
        <v>127.47944514373368</v>
      </c>
      <c r="CD31" s="210">
        <f t="shared" si="23"/>
        <v>131.59168530966056</v>
      </c>
      <c r="CE31" s="210">
        <f t="shared" si="23"/>
        <v>135.70392547558745</v>
      </c>
      <c r="CF31" s="210">
        <f t="shared" si="23"/>
        <v>139.81616564151435</v>
      </c>
      <c r="CG31" s="210">
        <f t="shared" si="23"/>
        <v>143.92840580744124</v>
      </c>
      <c r="CH31" s="210">
        <f t="shared" si="24"/>
        <v>148.04064597336813</v>
      </c>
      <c r="CI31" s="210">
        <f t="shared" si="24"/>
        <v>152.15288613929505</v>
      </c>
      <c r="CJ31" s="210">
        <f t="shared" si="24"/>
        <v>156.26512630522194</v>
      </c>
      <c r="CK31" s="210">
        <f t="shared" si="24"/>
        <v>160.37736647114883</v>
      </c>
      <c r="CL31" s="210">
        <f t="shared" si="24"/>
        <v>164.48960663707572</v>
      </c>
      <c r="CM31" s="210">
        <f t="shared" si="24"/>
        <v>168.60184680300262</v>
      </c>
      <c r="CN31" s="210">
        <f t="shared" si="24"/>
        <v>172.71408696892951</v>
      </c>
      <c r="CO31" s="210">
        <f t="shared" si="24"/>
        <v>176.8263271348564</v>
      </c>
      <c r="CP31" s="210">
        <f t="shared" si="24"/>
        <v>180.93856730078329</v>
      </c>
      <c r="CQ31" s="210">
        <f t="shared" si="24"/>
        <v>185.05080746671018</v>
      </c>
      <c r="CR31" s="210">
        <f t="shared" si="25"/>
        <v>189.16304763263707</v>
      </c>
      <c r="CS31" s="210">
        <f t="shared" si="25"/>
        <v>193.27528779856397</v>
      </c>
      <c r="CT31" s="210">
        <f t="shared" si="25"/>
        <v>197.38752796449086</v>
      </c>
      <c r="CU31" s="210">
        <f t="shared" si="25"/>
        <v>5182.8233440434997</v>
      </c>
      <c r="CV31" s="210">
        <f t="shared" si="25"/>
        <v>15149.582736035591</v>
      </c>
      <c r="CW31" s="210">
        <f t="shared" si="25"/>
        <v>25116.342128027682</v>
      </c>
      <c r="CX31" s="210">
        <f t="shared" si="25"/>
        <v>35083.101520019773</v>
      </c>
      <c r="CY31" s="210">
        <f t="shared" si="25"/>
        <v>45049.860912011856</v>
      </c>
      <c r="CZ31" s="210">
        <f t="shared" si="25"/>
        <v>55016.620304003962</v>
      </c>
      <c r="DA31" s="210">
        <f t="shared" si="25"/>
        <v>60000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28800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2400</v>
      </c>
      <c r="CV32" s="210">
        <f t="shared" si="25"/>
        <v>7200</v>
      </c>
      <c r="CW32" s="210">
        <f t="shared" si="25"/>
        <v>12000</v>
      </c>
      <c r="CX32" s="210">
        <f t="shared" si="25"/>
        <v>16800</v>
      </c>
      <c r="CY32" s="210">
        <f t="shared" si="25"/>
        <v>21600</v>
      </c>
      <c r="CZ32" s="210">
        <f t="shared" si="25"/>
        <v>26400</v>
      </c>
      <c r="DA32" s="210">
        <f t="shared" si="25"/>
        <v>28800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7200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600</v>
      </c>
      <c r="CV33" s="210">
        <f t="shared" si="25"/>
        <v>1800</v>
      </c>
      <c r="CW33" s="210">
        <f t="shared" si="25"/>
        <v>3000</v>
      </c>
      <c r="CX33" s="210">
        <f t="shared" si="25"/>
        <v>4200</v>
      </c>
      <c r="CY33" s="210">
        <f t="shared" si="25"/>
        <v>5400</v>
      </c>
      <c r="CZ33" s="210">
        <f t="shared" si="25"/>
        <v>6600</v>
      </c>
      <c r="DA33" s="210">
        <f t="shared" si="25"/>
        <v>7200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20220</v>
      </c>
      <c r="D34" s="203">
        <f>Income!D82</f>
        <v>20220</v>
      </c>
      <c r="E34" s="203">
        <f>Income!E82</f>
        <v>7620</v>
      </c>
      <c r="F34" s="210">
        <f t="shared" si="16"/>
        <v>0</v>
      </c>
      <c r="G34" s="210">
        <f t="shared" si="16"/>
        <v>459.54545454545456</v>
      </c>
      <c r="H34" s="210">
        <f t="shared" si="16"/>
        <v>919.09090909090912</v>
      </c>
      <c r="I34" s="210">
        <f t="shared" si="16"/>
        <v>1378.6363636363637</v>
      </c>
      <c r="J34" s="210">
        <f t="shared" si="16"/>
        <v>1838.1818181818182</v>
      </c>
      <c r="K34" s="210">
        <f t="shared" si="16"/>
        <v>2297.7272727272725</v>
      </c>
      <c r="L34" s="210">
        <f t="shared" si="16"/>
        <v>2757.2727272727275</v>
      </c>
      <c r="M34" s="210">
        <f t="shared" si="16"/>
        <v>3216.818181818182</v>
      </c>
      <c r="N34" s="210">
        <f t="shared" si="16"/>
        <v>3676.3636363636365</v>
      </c>
      <c r="O34" s="210">
        <f t="shared" si="16"/>
        <v>4135.909090909091</v>
      </c>
      <c r="P34" s="210">
        <f t="shared" si="17"/>
        <v>4595.454545454545</v>
      </c>
      <c r="Q34" s="210">
        <f t="shared" si="17"/>
        <v>5055</v>
      </c>
      <c r="R34" s="210">
        <f t="shared" si="17"/>
        <v>5514.545454545455</v>
      </c>
      <c r="S34" s="210">
        <f t="shared" si="17"/>
        <v>5974.090909090909</v>
      </c>
      <c r="T34" s="210">
        <f t="shared" si="17"/>
        <v>6433.636363636364</v>
      </c>
      <c r="U34" s="210">
        <f t="shared" si="17"/>
        <v>6893.181818181818</v>
      </c>
      <c r="V34" s="210">
        <f t="shared" si="17"/>
        <v>7352.727272727273</v>
      </c>
      <c r="W34" s="210">
        <f t="shared" si="17"/>
        <v>7812.272727272727</v>
      </c>
      <c r="X34" s="210">
        <f t="shared" si="17"/>
        <v>8271.818181818182</v>
      </c>
      <c r="Y34" s="210">
        <f t="shared" si="17"/>
        <v>8731.363636363636</v>
      </c>
      <c r="Z34" s="210">
        <f t="shared" si="18"/>
        <v>9190.9090909090901</v>
      </c>
      <c r="AA34" s="210">
        <f t="shared" si="18"/>
        <v>9650.454545454546</v>
      </c>
      <c r="AB34" s="210">
        <f t="shared" si="18"/>
        <v>10110</v>
      </c>
      <c r="AC34" s="210">
        <f t="shared" si="18"/>
        <v>10569.545454545454</v>
      </c>
      <c r="AD34" s="210">
        <f t="shared" si="18"/>
        <v>11029.09090909091</v>
      </c>
      <c r="AE34" s="210">
        <f t="shared" si="18"/>
        <v>11488.636363636364</v>
      </c>
      <c r="AF34" s="210">
        <f t="shared" si="18"/>
        <v>11948.181818181818</v>
      </c>
      <c r="AG34" s="210">
        <f t="shared" si="18"/>
        <v>12407.727272727272</v>
      </c>
      <c r="AH34" s="210">
        <f t="shared" si="18"/>
        <v>12867.272727272728</v>
      </c>
      <c r="AI34" s="210">
        <f t="shared" si="18"/>
        <v>13326.818181818182</v>
      </c>
      <c r="AJ34" s="210">
        <f t="shared" si="19"/>
        <v>13786.363636363636</v>
      </c>
      <c r="AK34" s="210">
        <f t="shared" si="19"/>
        <v>14245.90909090909</v>
      </c>
      <c r="AL34" s="210">
        <f t="shared" si="19"/>
        <v>14705.454545454546</v>
      </c>
      <c r="AM34" s="210">
        <f t="shared" si="19"/>
        <v>15165</v>
      </c>
      <c r="AN34" s="210">
        <f t="shared" si="19"/>
        <v>15624.545454545454</v>
      </c>
      <c r="AO34" s="210">
        <f t="shared" si="19"/>
        <v>16084.09090909091</v>
      </c>
      <c r="AP34" s="210">
        <f t="shared" si="19"/>
        <v>16543.636363636364</v>
      </c>
      <c r="AQ34" s="210">
        <f t="shared" si="19"/>
        <v>17003.18181818182</v>
      </c>
      <c r="AR34" s="210">
        <f t="shared" si="19"/>
        <v>17462.727272727272</v>
      </c>
      <c r="AS34" s="210">
        <f t="shared" si="19"/>
        <v>17922.272727272728</v>
      </c>
      <c r="AT34" s="210">
        <f t="shared" si="20"/>
        <v>18381.81818181818</v>
      </c>
      <c r="AU34" s="210">
        <f t="shared" si="20"/>
        <v>18841.363636363636</v>
      </c>
      <c r="AV34" s="210">
        <f t="shared" si="20"/>
        <v>19300.909090909092</v>
      </c>
      <c r="AW34" s="210">
        <f t="shared" si="20"/>
        <v>19760.454545454544</v>
      </c>
      <c r="AX34" s="210">
        <f t="shared" si="20"/>
        <v>20220</v>
      </c>
      <c r="AY34" s="210">
        <f t="shared" si="20"/>
        <v>20220</v>
      </c>
      <c r="AZ34" s="210">
        <f t="shared" si="20"/>
        <v>20220</v>
      </c>
      <c r="BA34" s="210">
        <f t="shared" si="20"/>
        <v>20220</v>
      </c>
      <c r="BB34" s="210">
        <f t="shared" si="20"/>
        <v>20220</v>
      </c>
      <c r="BC34" s="210">
        <f t="shared" si="20"/>
        <v>20220</v>
      </c>
      <c r="BD34" s="210">
        <f t="shared" si="21"/>
        <v>20220</v>
      </c>
      <c r="BE34" s="210">
        <f t="shared" si="21"/>
        <v>20220</v>
      </c>
      <c r="BF34" s="210">
        <f t="shared" si="21"/>
        <v>20220</v>
      </c>
      <c r="BG34" s="210">
        <f t="shared" si="21"/>
        <v>20220</v>
      </c>
      <c r="BH34" s="210">
        <f t="shared" si="21"/>
        <v>20220</v>
      </c>
      <c r="BI34" s="210">
        <f t="shared" si="21"/>
        <v>20220</v>
      </c>
      <c r="BJ34" s="210">
        <f t="shared" si="21"/>
        <v>20220</v>
      </c>
      <c r="BK34" s="210">
        <f t="shared" si="21"/>
        <v>20220</v>
      </c>
      <c r="BL34" s="210">
        <f t="shared" si="21"/>
        <v>20220</v>
      </c>
      <c r="BM34" s="210">
        <f t="shared" si="21"/>
        <v>20220</v>
      </c>
      <c r="BN34" s="210">
        <f t="shared" si="22"/>
        <v>20220</v>
      </c>
      <c r="BO34" s="210">
        <f t="shared" si="22"/>
        <v>20220</v>
      </c>
      <c r="BP34" s="210">
        <f t="shared" si="22"/>
        <v>20220</v>
      </c>
      <c r="BQ34" s="210">
        <f t="shared" si="22"/>
        <v>20220</v>
      </c>
      <c r="BR34" s="210">
        <f t="shared" si="22"/>
        <v>20220</v>
      </c>
      <c r="BS34" s="210">
        <f t="shared" si="22"/>
        <v>20220</v>
      </c>
      <c r="BT34" s="210">
        <f t="shared" si="22"/>
        <v>20220</v>
      </c>
      <c r="BU34" s="210">
        <f t="shared" si="22"/>
        <v>20220</v>
      </c>
      <c r="BV34" s="210">
        <f t="shared" si="22"/>
        <v>20220</v>
      </c>
      <c r="BW34" s="210">
        <f t="shared" si="22"/>
        <v>20220</v>
      </c>
      <c r="BX34" s="210">
        <f t="shared" si="23"/>
        <v>20220</v>
      </c>
      <c r="BY34" s="210">
        <f t="shared" si="23"/>
        <v>20220</v>
      </c>
      <c r="BZ34" s="210">
        <f t="shared" si="23"/>
        <v>20220</v>
      </c>
      <c r="CA34" s="210">
        <f t="shared" si="23"/>
        <v>20220</v>
      </c>
      <c r="CB34" s="210">
        <f t="shared" si="23"/>
        <v>20220</v>
      </c>
      <c r="CC34" s="210">
        <f t="shared" si="23"/>
        <v>20220</v>
      </c>
      <c r="CD34" s="210">
        <f t="shared" si="23"/>
        <v>20220</v>
      </c>
      <c r="CE34" s="210">
        <f t="shared" si="23"/>
        <v>20220</v>
      </c>
      <c r="CF34" s="210">
        <f t="shared" si="23"/>
        <v>20220</v>
      </c>
      <c r="CG34" s="210">
        <f t="shared" si="23"/>
        <v>20220</v>
      </c>
      <c r="CH34" s="210">
        <f t="shared" si="24"/>
        <v>20220</v>
      </c>
      <c r="CI34" s="210">
        <f t="shared" si="24"/>
        <v>20220</v>
      </c>
      <c r="CJ34" s="210">
        <f t="shared" si="24"/>
        <v>20220</v>
      </c>
      <c r="CK34" s="210">
        <f t="shared" si="24"/>
        <v>20220</v>
      </c>
      <c r="CL34" s="210">
        <f t="shared" si="24"/>
        <v>20220</v>
      </c>
      <c r="CM34" s="210">
        <f t="shared" si="24"/>
        <v>20220</v>
      </c>
      <c r="CN34" s="210">
        <f t="shared" si="24"/>
        <v>20220</v>
      </c>
      <c r="CO34" s="210">
        <f t="shared" si="24"/>
        <v>20220</v>
      </c>
      <c r="CP34" s="210">
        <f t="shared" si="24"/>
        <v>20220</v>
      </c>
      <c r="CQ34" s="210">
        <f t="shared" si="24"/>
        <v>20220</v>
      </c>
      <c r="CR34" s="210">
        <f t="shared" si="25"/>
        <v>20220</v>
      </c>
      <c r="CS34" s="210">
        <f t="shared" si="25"/>
        <v>20220</v>
      </c>
      <c r="CT34" s="210">
        <f t="shared" si="25"/>
        <v>20220</v>
      </c>
      <c r="CU34" s="210">
        <f t="shared" si="25"/>
        <v>19170</v>
      </c>
      <c r="CV34" s="210">
        <f t="shared" si="25"/>
        <v>17070</v>
      </c>
      <c r="CW34" s="210">
        <f t="shared" si="25"/>
        <v>14970</v>
      </c>
      <c r="CX34" s="210">
        <f t="shared" si="25"/>
        <v>12870</v>
      </c>
      <c r="CY34" s="210">
        <f t="shared" si="25"/>
        <v>10770</v>
      </c>
      <c r="CZ34" s="210">
        <f t="shared" si="25"/>
        <v>8670</v>
      </c>
      <c r="DA34" s="210">
        <f t="shared" si="25"/>
        <v>7620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1115.1033115127034</v>
      </c>
      <c r="D35" s="203">
        <f>Income!D83</f>
        <v>1115.1033115127034</v>
      </c>
      <c r="E35" s="203">
        <f>Income!E83</f>
        <v>0</v>
      </c>
      <c r="F35" s="210">
        <f t="shared" si="16"/>
        <v>0</v>
      </c>
      <c r="G35" s="210">
        <f t="shared" si="16"/>
        <v>25.343257079834167</v>
      </c>
      <c r="H35" s="210">
        <f t="shared" si="16"/>
        <v>50.686514159668334</v>
      </c>
      <c r="I35" s="210">
        <f t="shared" si="16"/>
        <v>76.029771239502509</v>
      </c>
      <c r="J35" s="210">
        <f t="shared" si="16"/>
        <v>101.37302831933667</v>
      </c>
      <c r="K35" s="210">
        <f t="shared" si="16"/>
        <v>126.71628539917083</v>
      </c>
      <c r="L35" s="210">
        <f t="shared" si="16"/>
        <v>152.05954247900502</v>
      </c>
      <c r="M35" s="210">
        <f t="shared" si="16"/>
        <v>177.40279955883918</v>
      </c>
      <c r="N35" s="210">
        <f t="shared" si="16"/>
        <v>202.74605663867334</v>
      </c>
      <c r="O35" s="210">
        <f t="shared" si="16"/>
        <v>228.0893137185075</v>
      </c>
      <c r="P35" s="210">
        <f t="shared" si="17"/>
        <v>253.43257079834166</v>
      </c>
      <c r="Q35" s="210">
        <f t="shared" si="17"/>
        <v>278.77582787817585</v>
      </c>
      <c r="R35" s="210">
        <f t="shared" si="17"/>
        <v>304.11908495801003</v>
      </c>
      <c r="S35" s="210">
        <f t="shared" si="17"/>
        <v>329.46234203784417</v>
      </c>
      <c r="T35" s="210">
        <f t="shared" si="17"/>
        <v>354.80559911767836</v>
      </c>
      <c r="U35" s="210">
        <f t="shared" si="17"/>
        <v>380.14885619751254</v>
      </c>
      <c r="V35" s="210">
        <f t="shared" si="17"/>
        <v>405.49211327734668</v>
      </c>
      <c r="W35" s="210">
        <f t="shared" si="17"/>
        <v>430.83537035718086</v>
      </c>
      <c r="X35" s="210">
        <f t="shared" si="17"/>
        <v>456.178627437015</v>
      </c>
      <c r="Y35" s="210">
        <f t="shared" si="17"/>
        <v>481.52188451684918</v>
      </c>
      <c r="Z35" s="210">
        <f t="shared" si="18"/>
        <v>506.86514159668332</v>
      </c>
      <c r="AA35" s="210">
        <f t="shared" si="18"/>
        <v>532.2083986765175</v>
      </c>
      <c r="AB35" s="210">
        <f t="shared" si="18"/>
        <v>557.55165575635169</v>
      </c>
      <c r="AC35" s="210">
        <f t="shared" si="18"/>
        <v>582.89491283618588</v>
      </c>
      <c r="AD35" s="210">
        <f t="shared" si="18"/>
        <v>608.23816991602007</v>
      </c>
      <c r="AE35" s="210">
        <f t="shared" si="18"/>
        <v>633.58142699585414</v>
      </c>
      <c r="AF35" s="210">
        <f t="shared" si="18"/>
        <v>658.92468407568833</v>
      </c>
      <c r="AG35" s="210">
        <f t="shared" si="18"/>
        <v>684.26794115552252</v>
      </c>
      <c r="AH35" s="210">
        <f t="shared" si="18"/>
        <v>709.61119823535671</v>
      </c>
      <c r="AI35" s="210">
        <f t="shared" si="18"/>
        <v>734.9544553151909</v>
      </c>
      <c r="AJ35" s="210">
        <f t="shared" si="19"/>
        <v>760.29771239502509</v>
      </c>
      <c r="AK35" s="210">
        <f t="shared" si="19"/>
        <v>785.64096947485916</v>
      </c>
      <c r="AL35" s="210">
        <f t="shared" si="19"/>
        <v>810.98422655469335</v>
      </c>
      <c r="AM35" s="210">
        <f t="shared" si="19"/>
        <v>836.32748363452765</v>
      </c>
      <c r="AN35" s="210">
        <f t="shared" si="19"/>
        <v>861.67074071436173</v>
      </c>
      <c r="AO35" s="210">
        <f t="shared" si="19"/>
        <v>887.01399779419592</v>
      </c>
      <c r="AP35" s="210">
        <f t="shared" si="19"/>
        <v>912.35725487402999</v>
      </c>
      <c r="AQ35" s="210">
        <f t="shared" si="19"/>
        <v>937.70051195386429</v>
      </c>
      <c r="AR35" s="210">
        <f t="shared" si="19"/>
        <v>963.04376903369837</v>
      </c>
      <c r="AS35" s="210">
        <f t="shared" si="19"/>
        <v>988.38702611353256</v>
      </c>
      <c r="AT35" s="210">
        <f t="shared" si="20"/>
        <v>1013.7302831933666</v>
      </c>
      <c r="AU35" s="210">
        <f t="shared" si="20"/>
        <v>1039.0735402732009</v>
      </c>
      <c r="AV35" s="210">
        <f t="shared" si="20"/>
        <v>1064.416797353035</v>
      </c>
      <c r="AW35" s="210">
        <f t="shared" si="20"/>
        <v>1089.7600544328691</v>
      </c>
      <c r="AX35" s="210">
        <f t="shared" si="20"/>
        <v>1115.1033115127034</v>
      </c>
      <c r="AY35" s="210">
        <f t="shared" si="20"/>
        <v>1115.1033115127034</v>
      </c>
      <c r="AZ35" s="210">
        <f t="shared" si="20"/>
        <v>1115.1033115127034</v>
      </c>
      <c r="BA35" s="210">
        <f t="shared" si="20"/>
        <v>1115.1033115127034</v>
      </c>
      <c r="BB35" s="210">
        <f t="shared" si="20"/>
        <v>1115.1033115127034</v>
      </c>
      <c r="BC35" s="210">
        <f t="shared" si="20"/>
        <v>1115.1033115127034</v>
      </c>
      <c r="BD35" s="210">
        <f t="shared" si="21"/>
        <v>1115.1033115127034</v>
      </c>
      <c r="BE35" s="210">
        <f t="shared" si="21"/>
        <v>1115.1033115127034</v>
      </c>
      <c r="BF35" s="210">
        <f t="shared" si="21"/>
        <v>1115.1033115127034</v>
      </c>
      <c r="BG35" s="210">
        <f t="shared" si="21"/>
        <v>1115.1033115127034</v>
      </c>
      <c r="BH35" s="210">
        <f t="shared" si="21"/>
        <v>1115.1033115127034</v>
      </c>
      <c r="BI35" s="210">
        <f t="shared" si="21"/>
        <v>1115.1033115127034</v>
      </c>
      <c r="BJ35" s="210">
        <f t="shared" si="21"/>
        <v>1115.1033115127034</v>
      </c>
      <c r="BK35" s="210">
        <f t="shared" si="21"/>
        <v>1115.1033115127034</v>
      </c>
      <c r="BL35" s="210">
        <f t="shared" si="21"/>
        <v>1115.1033115127034</v>
      </c>
      <c r="BM35" s="210">
        <f t="shared" si="21"/>
        <v>1115.1033115127034</v>
      </c>
      <c r="BN35" s="210">
        <f t="shared" si="22"/>
        <v>1115.1033115127034</v>
      </c>
      <c r="BO35" s="210">
        <f t="shared" si="22"/>
        <v>1115.1033115127034</v>
      </c>
      <c r="BP35" s="210">
        <f t="shared" si="22"/>
        <v>1115.1033115127034</v>
      </c>
      <c r="BQ35" s="210">
        <f t="shared" si="22"/>
        <v>1115.1033115127034</v>
      </c>
      <c r="BR35" s="210">
        <f t="shared" si="22"/>
        <v>1115.1033115127034</v>
      </c>
      <c r="BS35" s="210">
        <f t="shared" si="22"/>
        <v>1115.1033115127034</v>
      </c>
      <c r="BT35" s="210">
        <f t="shared" si="22"/>
        <v>1115.1033115127034</v>
      </c>
      <c r="BU35" s="210">
        <f t="shared" si="22"/>
        <v>1115.1033115127034</v>
      </c>
      <c r="BV35" s="210">
        <f t="shared" si="22"/>
        <v>1115.1033115127034</v>
      </c>
      <c r="BW35" s="210">
        <f t="shared" si="22"/>
        <v>1115.1033115127034</v>
      </c>
      <c r="BX35" s="210">
        <f t="shared" si="23"/>
        <v>1115.1033115127034</v>
      </c>
      <c r="BY35" s="210">
        <f t="shared" si="23"/>
        <v>1115.1033115127034</v>
      </c>
      <c r="BZ35" s="210">
        <f t="shared" si="23"/>
        <v>1115.1033115127034</v>
      </c>
      <c r="CA35" s="210">
        <f t="shared" si="23"/>
        <v>1115.1033115127034</v>
      </c>
      <c r="CB35" s="210">
        <f t="shared" si="23"/>
        <v>1115.1033115127034</v>
      </c>
      <c r="CC35" s="210">
        <f t="shared" si="23"/>
        <v>1115.1033115127034</v>
      </c>
      <c r="CD35" s="210">
        <f t="shared" si="23"/>
        <v>1115.1033115127034</v>
      </c>
      <c r="CE35" s="210">
        <f t="shared" si="23"/>
        <v>1115.1033115127034</v>
      </c>
      <c r="CF35" s="210">
        <f t="shared" si="23"/>
        <v>1115.1033115127034</v>
      </c>
      <c r="CG35" s="210">
        <f t="shared" si="23"/>
        <v>1115.1033115127034</v>
      </c>
      <c r="CH35" s="210">
        <f t="shared" si="24"/>
        <v>1115.1033115127034</v>
      </c>
      <c r="CI35" s="210">
        <f t="shared" si="24"/>
        <v>1115.1033115127034</v>
      </c>
      <c r="CJ35" s="210">
        <f t="shared" si="24"/>
        <v>1115.1033115127034</v>
      </c>
      <c r="CK35" s="210">
        <f t="shared" si="24"/>
        <v>1115.1033115127034</v>
      </c>
      <c r="CL35" s="210">
        <f t="shared" si="24"/>
        <v>1115.1033115127034</v>
      </c>
      <c r="CM35" s="210">
        <f t="shared" si="24"/>
        <v>1115.1033115127034</v>
      </c>
      <c r="CN35" s="210">
        <f t="shared" si="24"/>
        <v>1115.1033115127034</v>
      </c>
      <c r="CO35" s="210">
        <f t="shared" si="24"/>
        <v>1115.1033115127034</v>
      </c>
      <c r="CP35" s="210">
        <f t="shared" si="24"/>
        <v>1115.1033115127034</v>
      </c>
      <c r="CQ35" s="210">
        <f t="shared" si="24"/>
        <v>1115.1033115127034</v>
      </c>
      <c r="CR35" s="210">
        <f t="shared" si="25"/>
        <v>1115.1033115127034</v>
      </c>
      <c r="CS35" s="210">
        <f t="shared" si="25"/>
        <v>1115.1033115127034</v>
      </c>
      <c r="CT35" s="210">
        <f t="shared" si="25"/>
        <v>1115.1033115127034</v>
      </c>
      <c r="CU35" s="210">
        <f t="shared" si="25"/>
        <v>1022.1780355533115</v>
      </c>
      <c r="CV35" s="210">
        <f t="shared" si="25"/>
        <v>836.32748363452754</v>
      </c>
      <c r="CW35" s="210">
        <f t="shared" si="25"/>
        <v>650.4769317157436</v>
      </c>
      <c r="CX35" s="210">
        <f t="shared" si="25"/>
        <v>464.62637979695967</v>
      </c>
      <c r="CY35" s="210">
        <f t="shared" si="25"/>
        <v>278.77582787817585</v>
      </c>
      <c r="CZ35" s="210">
        <f t="shared" si="25"/>
        <v>92.925275959391911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7200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148.45360824742269</v>
      </c>
      <c r="AZ36" s="210">
        <f t="shared" si="20"/>
        <v>296.90721649484539</v>
      </c>
      <c r="BA36" s="210">
        <f t="shared" si="20"/>
        <v>445.36082474226805</v>
      </c>
      <c r="BB36" s="210">
        <f t="shared" si="20"/>
        <v>593.81443298969077</v>
      </c>
      <c r="BC36" s="210">
        <f t="shared" si="20"/>
        <v>742.26804123711338</v>
      </c>
      <c r="BD36" s="210">
        <f t="shared" si="20"/>
        <v>890.7216494845361</v>
      </c>
      <c r="BE36" s="210">
        <f t="shared" si="20"/>
        <v>1039.1752577319587</v>
      </c>
      <c r="BF36" s="210">
        <f t="shared" si="20"/>
        <v>1187.6288659793815</v>
      </c>
      <c r="BG36" s="210">
        <f t="shared" si="20"/>
        <v>1336.0824742268042</v>
      </c>
      <c r="BH36" s="210">
        <f t="shared" si="20"/>
        <v>1484.5360824742268</v>
      </c>
      <c r="BI36" s="210">
        <f t="shared" si="20"/>
        <v>1632.9896907216496</v>
      </c>
      <c r="BJ36" s="210">
        <f t="shared" si="21"/>
        <v>1781.4432989690722</v>
      </c>
      <c r="BK36" s="210">
        <f t="shared" si="21"/>
        <v>1929.8969072164948</v>
      </c>
      <c r="BL36" s="210">
        <f t="shared" si="21"/>
        <v>2078.3505154639174</v>
      </c>
      <c r="BM36" s="210">
        <f t="shared" si="21"/>
        <v>2226.8041237113403</v>
      </c>
      <c r="BN36" s="210">
        <f t="shared" si="21"/>
        <v>2375.2577319587631</v>
      </c>
      <c r="BO36" s="210">
        <f t="shared" si="21"/>
        <v>2523.7113402061855</v>
      </c>
      <c r="BP36" s="210">
        <f t="shared" si="21"/>
        <v>2672.1649484536083</v>
      </c>
      <c r="BQ36" s="210">
        <f t="shared" si="21"/>
        <v>2820.6185567010311</v>
      </c>
      <c r="BR36" s="210">
        <f t="shared" si="21"/>
        <v>2969.0721649484535</v>
      </c>
      <c r="BS36" s="210">
        <f t="shared" si="21"/>
        <v>3117.5257731958764</v>
      </c>
      <c r="BT36" s="210">
        <f t="shared" si="22"/>
        <v>3265.9793814432992</v>
      </c>
      <c r="BU36" s="210">
        <f t="shared" si="22"/>
        <v>3414.4329896907216</v>
      </c>
      <c r="BV36" s="210">
        <f t="shared" si="22"/>
        <v>3562.8865979381444</v>
      </c>
      <c r="BW36" s="210">
        <f t="shared" si="22"/>
        <v>3711.3402061855668</v>
      </c>
      <c r="BX36" s="210">
        <f t="shared" si="22"/>
        <v>3859.7938144329896</v>
      </c>
      <c r="BY36" s="210">
        <f t="shared" si="22"/>
        <v>4008.2474226804125</v>
      </c>
      <c r="BZ36" s="210">
        <f t="shared" si="22"/>
        <v>4156.7010309278348</v>
      </c>
      <c r="CA36" s="210">
        <f t="shared" si="22"/>
        <v>4305.1546391752581</v>
      </c>
      <c r="CB36" s="210">
        <f t="shared" si="22"/>
        <v>4453.6082474226805</v>
      </c>
      <c r="CC36" s="210">
        <f t="shared" si="22"/>
        <v>4602.0618556701029</v>
      </c>
      <c r="CD36" s="210">
        <f t="shared" si="23"/>
        <v>4750.5154639175262</v>
      </c>
      <c r="CE36" s="210">
        <f t="shared" si="23"/>
        <v>4898.9690721649486</v>
      </c>
      <c r="CF36" s="210">
        <f t="shared" si="23"/>
        <v>5047.4226804123709</v>
      </c>
      <c r="CG36" s="210">
        <f t="shared" si="23"/>
        <v>5195.8762886597942</v>
      </c>
      <c r="CH36" s="210">
        <f t="shared" si="23"/>
        <v>5344.3298969072166</v>
      </c>
      <c r="CI36" s="210">
        <f t="shared" si="23"/>
        <v>5492.783505154639</v>
      </c>
      <c r="CJ36" s="210">
        <f t="shared" si="23"/>
        <v>5641.2371134020623</v>
      </c>
      <c r="CK36" s="210">
        <f t="shared" si="23"/>
        <v>5789.6907216494847</v>
      </c>
      <c r="CL36" s="210">
        <f t="shared" si="23"/>
        <v>5938.144329896907</v>
      </c>
      <c r="CM36" s="210">
        <f t="shared" si="23"/>
        <v>6086.5979381443303</v>
      </c>
      <c r="CN36" s="210">
        <f t="shared" si="24"/>
        <v>6235.0515463917527</v>
      </c>
      <c r="CO36" s="210">
        <f t="shared" si="24"/>
        <v>6383.5051546391751</v>
      </c>
      <c r="CP36" s="210">
        <f t="shared" si="24"/>
        <v>6531.9587628865984</v>
      </c>
      <c r="CQ36" s="210">
        <f t="shared" si="24"/>
        <v>6680.4123711340208</v>
      </c>
      <c r="CR36" s="210">
        <f t="shared" si="24"/>
        <v>6828.8659793814431</v>
      </c>
      <c r="CS36" s="210">
        <f t="shared" si="24"/>
        <v>6977.3195876288664</v>
      </c>
      <c r="CT36" s="210">
        <f t="shared" si="24"/>
        <v>7125.7731958762888</v>
      </c>
      <c r="CU36" s="210">
        <f t="shared" si="24"/>
        <v>6600</v>
      </c>
      <c r="CV36" s="210">
        <f t="shared" si="24"/>
        <v>5400</v>
      </c>
      <c r="CW36" s="210">
        <f t="shared" si="24"/>
        <v>4200</v>
      </c>
      <c r="CX36" s="210">
        <f t="shared" si="25"/>
        <v>3000</v>
      </c>
      <c r="CY36" s="210">
        <f t="shared" si="25"/>
        <v>1800</v>
      </c>
      <c r="CZ36" s="210">
        <f t="shared" si="25"/>
        <v>600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22401.917655940026</v>
      </c>
      <c r="D38" s="203">
        <f>Income!D88</f>
        <v>39599.700685029573</v>
      </c>
      <c r="E38" s="203">
        <f>Income!E88</f>
        <v>133191.04646383476</v>
      </c>
      <c r="F38" s="204">
        <f t="shared" ref="F38:AK38" si="26">SUM(F25:F37)</f>
        <v>0</v>
      </c>
      <c r="G38" s="204">
        <f t="shared" si="26"/>
        <v>509.13449218045514</v>
      </c>
      <c r="H38" s="204">
        <f t="shared" si="26"/>
        <v>1018.2689843609103</v>
      </c>
      <c r="I38" s="204">
        <f t="shared" si="26"/>
        <v>1527.4034765413655</v>
      </c>
      <c r="J38" s="204">
        <f t="shared" si="26"/>
        <v>2036.5379687218206</v>
      </c>
      <c r="K38" s="204">
        <f t="shared" si="26"/>
        <v>2545.6724609022754</v>
      </c>
      <c r="L38" s="204">
        <f t="shared" si="26"/>
        <v>3054.8069530827311</v>
      </c>
      <c r="M38" s="204">
        <f t="shared" si="26"/>
        <v>3563.9414452631859</v>
      </c>
      <c r="N38" s="204">
        <f t="shared" si="26"/>
        <v>4073.0759374436411</v>
      </c>
      <c r="O38" s="204">
        <f t="shared" si="26"/>
        <v>4582.2104296240959</v>
      </c>
      <c r="P38" s="204">
        <f t="shared" si="26"/>
        <v>5091.3449218045507</v>
      </c>
      <c r="Q38" s="204">
        <f t="shared" si="26"/>
        <v>5600.4794139850064</v>
      </c>
      <c r="R38" s="204">
        <f t="shared" si="26"/>
        <v>6109.6139061654621</v>
      </c>
      <c r="S38" s="204">
        <f t="shared" si="26"/>
        <v>6618.748398345916</v>
      </c>
      <c r="T38" s="204">
        <f t="shared" si="26"/>
        <v>7127.8828905263717</v>
      </c>
      <c r="U38" s="204">
        <f t="shared" si="26"/>
        <v>7637.0173827068274</v>
      </c>
      <c r="V38" s="204">
        <f t="shared" si="26"/>
        <v>8146.1518748872822</v>
      </c>
      <c r="W38" s="204">
        <f t="shared" si="26"/>
        <v>8655.2863670677361</v>
      </c>
      <c r="X38" s="204">
        <f t="shared" si="26"/>
        <v>9164.4208592481918</v>
      </c>
      <c r="Y38" s="204">
        <f t="shared" si="26"/>
        <v>9673.5553514286476</v>
      </c>
      <c r="Z38" s="204">
        <f t="shared" si="26"/>
        <v>10182.689843609101</v>
      </c>
      <c r="AA38" s="204">
        <f t="shared" si="26"/>
        <v>10691.824335789557</v>
      </c>
      <c r="AB38" s="204">
        <f t="shared" si="26"/>
        <v>11200.958827970013</v>
      </c>
      <c r="AC38" s="204">
        <f t="shared" si="26"/>
        <v>11710.093320150467</v>
      </c>
      <c r="AD38" s="204">
        <f t="shared" si="26"/>
        <v>12219.227812330924</v>
      </c>
      <c r="AE38" s="204">
        <f t="shared" si="26"/>
        <v>12728.362304511378</v>
      </c>
      <c r="AF38" s="204">
        <f t="shared" si="26"/>
        <v>13237.496796691832</v>
      </c>
      <c r="AG38" s="204">
        <f t="shared" si="26"/>
        <v>13746.631288872286</v>
      </c>
      <c r="AH38" s="204">
        <f t="shared" si="26"/>
        <v>14255.765781052743</v>
      </c>
      <c r="AI38" s="204">
        <f t="shared" si="26"/>
        <v>14764.900273233197</v>
      </c>
      <c r="AJ38" s="204">
        <f t="shared" si="26"/>
        <v>15274.034765413655</v>
      </c>
      <c r="AK38" s="204">
        <f t="shared" si="26"/>
        <v>15783.169257594109</v>
      </c>
      <c r="AL38" s="204">
        <f t="shared" ref="AL38:BQ38" si="27">SUM(AL25:AL37)</f>
        <v>16292.303749774564</v>
      </c>
      <c r="AM38" s="204">
        <f t="shared" si="27"/>
        <v>16801.43824195502</v>
      </c>
      <c r="AN38" s="204">
        <f t="shared" si="27"/>
        <v>17310.572734135472</v>
      </c>
      <c r="AO38" s="204">
        <f t="shared" si="27"/>
        <v>17819.707226315928</v>
      </c>
      <c r="AP38" s="204">
        <f t="shared" si="27"/>
        <v>18328.841718496384</v>
      </c>
      <c r="AQ38" s="204">
        <f t="shared" si="27"/>
        <v>18837.976210676839</v>
      </c>
      <c r="AR38" s="204">
        <f t="shared" si="27"/>
        <v>19347.110702857295</v>
      </c>
      <c r="AS38" s="204">
        <f t="shared" si="27"/>
        <v>19856.245195037751</v>
      </c>
      <c r="AT38" s="204">
        <f t="shared" si="27"/>
        <v>20365.379687218203</v>
      </c>
      <c r="AU38" s="204">
        <f t="shared" si="27"/>
        <v>20874.514179398662</v>
      </c>
      <c r="AV38" s="204">
        <f t="shared" si="27"/>
        <v>21383.648671579114</v>
      </c>
      <c r="AW38" s="204">
        <f t="shared" si="27"/>
        <v>21892.78316375957</v>
      </c>
      <c r="AX38" s="204">
        <f t="shared" si="27"/>
        <v>22401.917655940026</v>
      </c>
      <c r="AY38" s="204">
        <f t="shared" si="27"/>
        <v>22756.511120457333</v>
      </c>
      <c r="AZ38" s="204">
        <f t="shared" si="27"/>
        <v>23111.104584974644</v>
      </c>
      <c r="BA38" s="204">
        <f t="shared" si="27"/>
        <v>23465.698049491955</v>
      </c>
      <c r="BB38" s="204">
        <f t="shared" si="27"/>
        <v>23820.291514009266</v>
      </c>
      <c r="BC38" s="204">
        <f t="shared" si="27"/>
        <v>24174.884978526574</v>
      </c>
      <c r="BD38" s="204">
        <f t="shared" si="27"/>
        <v>24529.478443043889</v>
      </c>
      <c r="BE38" s="204">
        <f t="shared" si="27"/>
        <v>24884.0719075612</v>
      </c>
      <c r="BF38" s="204">
        <f t="shared" si="27"/>
        <v>25238.665372078507</v>
      </c>
      <c r="BG38" s="204">
        <f t="shared" si="27"/>
        <v>25593.258836595818</v>
      </c>
      <c r="BH38" s="204">
        <f t="shared" si="27"/>
        <v>25947.852301113129</v>
      </c>
      <c r="BI38" s="204">
        <f t="shared" si="27"/>
        <v>26302.445765630437</v>
      </c>
      <c r="BJ38" s="204">
        <f t="shared" si="27"/>
        <v>26657.039230147748</v>
      </c>
      <c r="BK38" s="204">
        <f t="shared" si="27"/>
        <v>27011.632694665059</v>
      </c>
      <c r="BL38" s="204">
        <f t="shared" si="27"/>
        <v>27366.22615918237</v>
      </c>
      <c r="BM38" s="204">
        <f t="shared" si="27"/>
        <v>27720.819623699677</v>
      </c>
      <c r="BN38" s="204">
        <f t="shared" si="27"/>
        <v>28075.413088216988</v>
      </c>
      <c r="BO38" s="204">
        <f t="shared" si="27"/>
        <v>28430.006552734299</v>
      </c>
      <c r="BP38" s="204">
        <f t="shared" si="27"/>
        <v>28784.600017251607</v>
      </c>
      <c r="BQ38" s="204">
        <f t="shared" si="27"/>
        <v>29139.193481768922</v>
      </c>
      <c r="BR38" s="204">
        <f t="shared" ref="BR38:CW38" si="28">SUM(BR25:BR37)</f>
        <v>29493.786946286233</v>
      </c>
      <c r="BS38" s="204">
        <f t="shared" si="28"/>
        <v>29848.380410803544</v>
      </c>
      <c r="BT38" s="204">
        <f t="shared" si="28"/>
        <v>30202.973875320851</v>
      </c>
      <c r="BU38" s="204">
        <f t="shared" si="28"/>
        <v>30557.567339838162</v>
      </c>
      <c r="BV38" s="204">
        <f t="shared" si="28"/>
        <v>30912.160804355473</v>
      </c>
      <c r="BW38" s="204">
        <f t="shared" si="28"/>
        <v>31266.754268872781</v>
      </c>
      <c r="BX38" s="204">
        <f t="shared" si="28"/>
        <v>31621.347733390092</v>
      </c>
      <c r="BY38" s="204">
        <f t="shared" si="28"/>
        <v>31975.941197907403</v>
      </c>
      <c r="BZ38" s="204">
        <f t="shared" si="28"/>
        <v>32330.534662424714</v>
      </c>
      <c r="CA38" s="204">
        <f t="shared" si="28"/>
        <v>32685.128126942021</v>
      </c>
      <c r="CB38" s="204">
        <f t="shared" si="28"/>
        <v>33039.721591459333</v>
      </c>
      <c r="CC38" s="204">
        <f t="shared" si="28"/>
        <v>33394.315055976644</v>
      </c>
      <c r="CD38" s="204">
        <f t="shared" si="28"/>
        <v>33748.908520493955</v>
      </c>
      <c r="CE38" s="204">
        <f t="shared" si="28"/>
        <v>34103.501985011266</v>
      </c>
      <c r="CF38" s="204">
        <f t="shared" si="28"/>
        <v>34458.095449528577</v>
      </c>
      <c r="CG38" s="204">
        <f t="shared" si="28"/>
        <v>34812.688914045888</v>
      </c>
      <c r="CH38" s="204">
        <f t="shared" si="28"/>
        <v>35167.282378563192</v>
      </c>
      <c r="CI38" s="204">
        <f t="shared" si="28"/>
        <v>35521.875843080503</v>
      </c>
      <c r="CJ38" s="204">
        <f t="shared" si="28"/>
        <v>35876.469307597814</v>
      </c>
      <c r="CK38" s="204">
        <f t="shared" si="28"/>
        <v>36231.062772115125</v>
      </c>
      <c r="CL38" s="204">
        <f t="shared" si="28"/>
        <v>36585.656236632436</v>
      </c>
      <c r="CM38" s="204">
        <f t="shared" si="28"/>
        <v>36940.249701149747</v>
      </c>
      <c r="CN38" s="204">
        <f t="shared" si="28"/>
        <v>37294.843165667058</v>
      </c>
      <c r="CO38" s="204">
        <f t="shared" si="28"/>
        <v>37649.436630184369</v>
      </c>
      <c r="CP38" s="204">
        <f t="shared" si="28"/>
        <v>38004.03009470168</v>
      </c>
      <c r="CQ38" s="204">
        <f t="shared" si="28"/>
        <v>38358.623559218984</v>
      </c>
      <c r="CR38" s="204">
        <f t="shared" si="28"/>
        <v>38713.217023736295</v>
      </c>
      <c r="CS38" s="204">
        <f t="shared" si="28"/>
        <v>39067.810488253614</v>
      </c>
      <c r="CT38" s="204">
        <f t="shared" si="28"/>
        <v>39422.403952770925</v>
      </c>
      <c r="CU38" s="204">
        <f t="shared" si="28"/>
        <v>47398.979499930007</v>
      </c>
      <c r="CV38" s="204">
        <f t="shared" si="28"/>
        <v>62997.537129730867</v>
      </c>
      <c r="CW38" s="204">
        <f t="shared" si="28"/>
        <v>78596.094759531727</v>
      </c>
      <c r="CX38" s="204">
        <f>SUM(CX25:CX37)</f>
        <v>94194.652389332579</v>
      </c>
      <c r="CY38" s="204">
        <f>SUM(CY25:CY37)</f>
        <v>109793.21001913345</v>
      </c>
      <c r="CZ38" s="204">
        <f>SUM(CZ25:CZ37)</f>
        <v>125391.76764893433</v>
      </c>
      <c r="DA38" s="204">
        <f>SUM(DA25:DA37)</f>
        <v>133191.04646383476</v>
      </c>
    </row>
    <row r="39" spans="1:105">
      <c r="A39" s="201" t="str">
        <f>Income!A89</f>
        <v>Food Poverty line</v>
      </c>
      <c r="B39" s="203">
        <f>Income!B89</f>
        <v>9366.8678167067083</v>
      </c>
      <c r="C39" s="203">
        <f>Income!C89</f>
        <v>21961.572977279411</v>
      </c>
      <c r="D39" s="203">
        <f>Income!D89</f>
        <v>21961.572977279415</v>
      </c>
      <c r="E39" s="203">
        <f>Income!E89</f>
        <v>21961.572977279415</v>
      </c>
      <c r="F39" s="204">
        <f t="shared" ref="F39:U39" si="29">IF(F$2&lt;=($B$2+$C$2+$D$2),IF(F$2&lt;=($B$2+$C$2),IF(F$2&lt;=$B$2,$B39,$C39),$D39),$E39)</f>
        <v>21961.572977279411</v>
      </c>
      <c r="G39" s="204">
        <f t="shared" si="29"/>
        <v>21961.572977279411</v>
      </c>
      <c r="H39" s="204">
        <f t="shared" si="29"/>
        <v>21961.572977279411</v>
      </c>
      <c r="I39" s="204">
        <f t="shared" si="29"/>
        <v>21961.572977279411</v>
      </c>
      <c r="J39" s="204">
        <f t="shared" si="29"/>
        <v>21961.572977279411</v>
      </c>
      <c r="K39" s="204">
        <f t="shared" si="29"/>
        <v>21961.572977279411</v>
      </c>
      <c r="L39" s="204">
        <f t="shared" si="29"/>
        <v>21961.572977279411</v>
      </c>
      <c r="M39" s="204">
        <f t="shared" si="29"/>
        <v>21961.572977279411</v>
      </c>
      <c r="N39" s="204">
        <f t="shared" si="29"/>
        <v>21961.572977279411</v>
      </c>
      <c r="O39" s="204">
        <f t="shared" si="29"/>
        <v>21961.572977279411</v>
      </c>
      <c r="P39" s="204">
        <f t="shared" si="29"/>
        <v>21961.572977279411</v>
      </c>
      <c r="Q39" s="204">
        <f t="shared" si="29"/>
        <v>21961.572977279411</v>
      </c>
      <c r="R39" s="204">
        <f t="shared" si="29"/>
        <v>21961.572977279411</v>
      </c>
      <c r="S39" s="204">
        <f t="shared" si="29"/>
        <v>21961.572977279411</v>
      </c>
      <c r="T39" s="204">
        <f t="shared" si="29"/>
        <v>21961.572977279411</v>
      </c>
      <c r="U39" s="204">
        <f t="shared" si="29"/>
        <v>21961.572977279411</v>
      </c>
      <c r="V39" s="204">
        <f t="shared" ref="V39:AK40" si="30">IF(V$2&lt;=($B$2+$C$2+$D$2),IF(V$2&lt;=($B$2+$C$2),IF(V$2&lt;=$B$2,$B39,$C39),$D39),$E39)</f>
        <v>21961.572977279411</v>
      </c>
      <c r="W39" s="204">
        <f t="shared" si="30"/>
        <v>21961.572977279411</v>
      </c>
      <c r="X39" s="204">
        <f t="shared" si="30"/>
        <v>21961.572977279411</v>
      </c>
      <c r="Y39" s="204">
        <f t="shared" si="30"/>
        <v>21961.572977279411</v>
      </c>
      <c r="Z39" s="204">
        <f t="shared" si="30"/>
        <v>21961.572977279411</v>
      </c>
      <c r="AA39" s="204">
        <f t="shared" si="30"/>
        <v>21961.572977279411</v>
      </c>
      <c r="AB39" s="204">
        <f t="shared" si="30"/>
        <v>21961.572977279411</v>
      </c>
      <c r="AC39" s="204">
        <f t="shared" si="30"/>
        <v>21961.572977279411</v>
      </c>
      <c r="AD39" s="204">
        <f t="shared" si="30"/>
        <v>21961.572977279411</v>
      </c>
      <c r="AE39" s="204">
        <f t="shared" si="30"/>
        <v>21961.572977279411</v>
      </c>
      <c r="AF39" s="204">
        <f t="shared" si="30"/>
        <v>21961.572977279411</v>
      </c>
      <c r="AG39" s="204">
        <f t="shared" si="30"/>
        <v>21961.572977279411</v>
      </c>
      <c r="AH39" s="204">
        <f t="shared" si="30"/>
        <v>21961.572977279411</v>
      </c>
      <c r="AI39" s="204">
        <f t="shared" si="30"/>
        <v>21961.572977279411</v>
      </c>
      <c r="AJ39" s="204">
        <f t="shared" si="30"/>
        <v>21961.572977279411</v>
      </c>
      <c r="AK39" s="204">
        <f t="shared" si="30"/>
        <v>21961.572977279411</v>
      </c>
      <c r="AL39" s="204">
        <f t="shared" ref="AL39:BA40" si="31">IF(AL$2&lt;=($B$2+$C$2+$D$2),IF(AL$2&lt;=($B$2+$C$2),IF(AL$2&lt;=$B$2,$B39,$C39),$D39),$E39)</f>
        <v>21961.572977279411</v>
      </c>
      <c r="AM39" s="204">
        <f t="shared" si="31"/>
        <v>21961.572977279411</v>
      </c>
      <c r="AN39" s="204">
        <f t="shared" si="31"/>
        <v>21961.572977279411</v>
      </c>
      <c r="AO39" s="204">
        <f t="shared" si="31"/>
        <v>21961.572977279411</v>
      </c>
      <c r="AP39" s="204">
        <f t="shared" si="31"/>
        <v>21961.572977279411</v>
      </c>
      <c r="AQ39" s="204">
        <f t="shared" si="31"/>
        <v>21961.572977279411</v>
      </c>
      <c r="AR39" s="204">
        <f t="shared" si="31"/>
        <v>21961.572977279411</v>
      </c>
      <c r="AS39" s="204">
        <f t="shared" si="31"/>
        <v>21961.572977279411</v>
      </c>
      <c r="AT39" s="204">
        <f t="shared" si="31"/>
        <v>21961.572977279411</v>
      </c>
      <c r="AU39" s="204">
        <f t="shared" si="31"/>
        <v>21961.572977279411</v>
      </c>
      <c r="AV39" s="204">
        <f t="shared" si="31"/>
        <v>21961.572977279411</v>
      </c>
      <c r="AW39" s="204">
        <f t="shared" si="31"/>
        <v>21961.572977279411</v>
      </c>
      <c r="AX39" s="204">
        <f t="shared" si="31"/>
        <v>21961.572977279411</v>
      </c>
      <c r="AY39" s="204">
        <f t="shared" si="31"/>
        <v>21961.572977279411</v>
      </c>
      <c r="AZ39" s="204">
        <f t="shared" si="31"/>
        <v>21961.572977279411</v>
      </c>
      <c r="BA39" s="204">
        <f t="shared" si="31"/>
        <v>21961.572977279411</v>
      </c>
      <c r="BB39" s="204">
        <f t="shared" ref="BB39:CD40" si="32">IF(BB$2&lt;=($B$2+$C$2+$D$2),IF(BB$2&lt;=($B$2+$C$2),IF(BB$2&lt;=$B$2,$B39,$C39),$D39),$E39)</f>
        <v>21961.572977279411</v>
      </c>
      <c r="BC39" s="204">
        <f t="shared" si="32"/>
        <v>21961.572977279411</v>
      </c>
      <c r="BD39" s="204">
        <f t="shared" si="32"/>
        <v>21961.572977279411</v>
      </c>
      <c r="BE39" s="204">
        <f t="shared" si="32"/>
        <v>21961.572977279411</v>
      </c>
      <c r="BF39" s="204">
        <f t="shared" si="32"/>
        <v>21961.572977279411</v>
      </c>
      <c r="BG39" s="204">
        <f t="shared" si="32"/>
        <v>21961.572977279411</v>
      </c>
      <c r="BH39" s="204">
        <f t="shared" si="32"/>
        <v>21961.572977279411</v>
      </c>
      <c r="BI39" s="204">
        <f t="shared" si="32"/>
        <v>21961.572977279411</v>
      </c>
      <c r="BJ39" s="204">
        <f t="shared" si="32"/>
        <v>21961.572977279411</v>
      </c>
      <c r="BK39" s="204">
        <f t="shared" si="32"/>
        <v>21961.572977279411</v>
      </c>
      <c r="BL39" s="204">
        <f t="shared" si="32"/>
        <v>21961.572977279411</v>
      </c>
      <c r="BM39" s="204">
        <f t="shared" si="32"/>
        <v>21961.572977279411</v>
      </c>
      <c r="BN39" s="204">
        <f t="shared" si="32"/>
        <v>21961.572977279411</v>
      </c>
      <c r="BO39" s="204">
        <f t="shared" si="32"/>
        <v>21961.572977279411</v>
      </c>
      <c r="BP39" s="204">
        <f t="shared" si="32"/>
        <v>21961.572977279411</v>
      </c>
      <c r="BQ39" s="204">
        <f t="shared" si="32"/>
        <v>21961.572977279411</v>
      </c>
      <c r="BR39" s="204">
        <f t="shared" si="32"/>
        <v>21961.572977279411</v>
      </c>
      <c r="BS39" s="204">
        <f t="shared" si="32"/>
        <v>21961.572977279411</v>
      </c>
      <c r="BT39" s="204">
        <f t="shared" si="32"/>
        <v>21961.572977279411</v>
      </c>
      <c r="BU39" s="204">
        <f t="shared" si="32"/>
        <v>21961.572977279411</v>
      </c>
      <c r="BV39" s="204">
        <f t="shared" si="32"/>
        <v>21961.572977279411</v>
      </c>
      <c r="BW39" s="204">
        <f t="shared" si="32"/>
        <v>21961.572977279411</v>
      </c>
      <c r="BX39" s="204">
        <f t="shared" si="32"/>
        <v>21961.572977279411</v>
      </c>
      <c r="BY39" s="204">
        <f t="shared" si="32"/>
        <v>21961.572977279411</v>
      </c>
      <c r="BZ39" s="204">
        <f t="shared" si="32"/>
        <v>21961.572977279411</v>
      </c>
      <c r="CA39" s="204">
        <f t="shared" si="32"/>
        <v>21961.572977279411</v>
      </c>
      <c r="CB39" s="204">
        <f t="shared" si="32"/>
        <v>21961.572977279411</v>
      </c>
      <c r="CC39" s="204">
        <f t="shared" si="32"/>
        <v>21961.572977279411</v>
      </c>
      <c r="CD39" s="204">
        <f t="shared" si="32"/>
        <v>21961.572977279411</v>
      </c>
      <c r="CE39" s="204">
        <f t="shared" ref="CE39:CR40" si="33">IF(CE$2&lt;=($B$2+$C$2+$D$2),IF(CE$2&lt;=($B$2+$C$2),IF(CE$2&lt;=$B$2,$B39,$C39),$D39),$E39)</f>
        <v>21961.572977279411</v>
      </c>
      <c r="CF39" s="204">
        <f t="shared" si="33"/>
        <v>21961.572977279411</v>
      </c>
      <c r="CG39" s="204">
        <f t="shared" si="33"/>
        <v>21961.572977279411</v>
      </c>
      <c r="CH39" s="204">
        <f t="shared" si="33"/>
        <v>21961.572977279411</v>
      </c>
      <c r="CI39" s="204">
        <f t="shared" si="33"/>
        <v>21961.572977279411</v>
      </c>
      <c r="CJ39" s="204">
        <f t="shared" si="33"/>
        <v>21961.572977279411</v>
      </c>
      <c r="CK39" s="204">
        <f t="shared" si="33"/>
        <v>21961.572977279411</v>
      </c>
      <c r="CL39" s="204">
        <f t="shared" si="33"/>
        <v>21961.572977279411</v>
      </c>
      <c r="CM39" s="204">
        <f t="shared" si="33"/>
        <v>21961.572977279411</v>
      </c>
      <c r="CN39" s="204">
        <f t="shared" si="33"/>
        <v>21961.572977279411</v>
      </c>
      <c r="CO39" s="204">
        <f t="shared" si="33"/>
        <v>21961.572977279411</v>
      </c>
      <c r="CP39" s="204">
        <f t="shared" si="33"/>
        <v>21961.572977279415</v>
      </c>
      <c r="CQ39" s="204">
        <f t="shared" si="33"/>
        <v>21961.572977279415</v>
      </c>
      <c r="CR39" s="204">
        <f t="shared" si="33"/>
        <v>21961.572977279415</v>
      </c>
      <c r="CS39" s="204">
        <f t="shared" ref="CS39:DA40" si="34">IF(CS$2&lt;=($B$2+$C$2+$D$2),IF(CS$2&lt;=($B$2+$C$2),IF(CS$2&lt;=$B$2,$B39,$C39),$D39),$E39)</f>
        <v>21961.572977279415</v>
      </c>
      <c r="CT39" s="204">
        <f t="shared" si="34"/>
        <v>21961.572977279415</v>
      </c>
      <c r="CU39" s="204">
        <f t="shared" si="34"/>
        <v>21961.572977279415</v>
      </c>
      <c r="CV39" s="204">
        <f t="shared" si="34"/>
        <v>21961.572977279415</v>
      </c>
      <c r="CW39" s="204">
        <f t="shared" si="34"/>
        <v>21961.572977279415</v>
      </c>
      <c r="CX39" s="204">
        <f t="shared" si="34"/>
        <v>21961.572977279415</v>
      </c>
      <c r="CY39" s="204">
        <f t="shared" si="34"/>
        <v>21961.572977279415</v>
      </c>
      <c r="CZ39" s="204">
        <f t="shared" si="34"/>
        <v>21961.572977279415</v>
      </c>
      <c r="DA39" s="204">
        <f t="shared" si="34"/>
        <v>21961.572977279415</v>
      </c>
    </row>
    <row r="40" spans="1:105">
      <c r="A40" s="201" t="str">
        <f>Income!A90</f>
        <v>Lower Bound Poverty line</v>
      </c>
      <c r="B40" s="203">
        <f>Income!B90</f>
        <v>9366.8678167067083</v>
      </c>
      <c r="C40" s="203">
        <f>Income!C90</f>
        <v>33645.572977279415</v>
      </c>
      <c r="D40" s="203">
        <f>Income!D90</f>
        <v>33645.572977279415</v>
      </c>
      <c r="E40" s="203">
        <f>Income!E90</f>
        <v>33645.572977279415</v>
      </c>
      <c r="F40" s="204">
        <f t="shared" ref="F40:U40" si="35">IF(F$2&lt;=($B$2+$C$2+$D$2),IF(F$2&lt;=($B$2+$C$2),IF(F$2&lt;=$B$2,$B40,$C40),$D40),$E40)</f>
        <v>33645.572977279415</v>
      </c>
      <c r="G40" s="204">
        <f t="shared" si="35"/>
        <v>33645.572977279415</v>
      </c>
      <c r="H40" s="204">
        <f t="shared" si="35"/>
        <v>33645.572977279415</v>
      </c>
      <c r="I40" s="204">
        <f t="shared" si="35"/>
        <v>33645.572977279415</v>
      </c>
      <c r="J40" s="204">
        <f t="shared" si="35"/>
        <v>33645.572977279415</v>
      </c>
      <c r="K40" s="204">
        <f t="shared" si="35"/>
        <v>33645.572977279415</v>
      </c>
      <c r="L40" s="204">
        <f t="shared" si="35"/>
        <v>33645.572977279415</v>
      </c>
      <c r="M40" s="204">
        <f t="shared" si="35"/>
        <v>33645.572977279415</v>
      </c>
      <c r="N40" s="204">
        <f t="shared" si="35"/>
        <v>33645.572977279415</v>
      </c>
      <c r="O40" s="204">
        <f t="shared" si="35"/>
        <v>33645.572977279415</v>
      </c>
      <c r="P40" s="204">
        <f t="shared" si="35"/>
        <v>33645.572977279415</v>
      </c>
      <c r="Q40" s="204">
        <f t="shared" si="35"/>
        <v>33645.572977279415</v>
      </c>
      <c r="R40" s="204">
        <f t="shared" si="35"/>
        <v>33645.572977279415</v>
      </c>
      <c r="S40" s="204">
        <f t="shared" si="35"/>
        <v>33645.572977279415</v>
      </c>
      <c r="T40" s="204">
        <f t="shared" si="35"/>
        <v>33645.572977279415</v>
      </c>
      <c r="U40" s="204">
        <f t="shared" si="35"/>
        <v>33645.572977279415</v>
      </c>
      <c r="V40" s="204">
        <f t="shared" si="30"/>
        <v>33645.572977279415</v>
      </c>
      <c r="W40" s="204">
        <f t="shared" si="30"/>
        <v>33645.572977279415</v>
      </c>
      <c r="X40" s="204">
        <f t="shared" si="30"/>
        <v>33645.572977279415</v>
      </c>
      <c r="Y40" s="204">
        <f t="shared" si="30"/>
        <v>33645.572977279415</v>
      </c>
      <c r="Z40" s="204">
        <f t="shared" si="30"/>
        <v>33645.572977279415</v>
      </c>
      <c r="AA40" s="204">
        <f t="shared" si="30"/>
        <v>33645.572977279415</v>
      </c>
      <c r="AB40" s="204">
        <f t="shared" si="30"/>
        <v>33645.572977279415</v>
      </c>
      <c r="AC40" s="204">
        <f t="shared" si="30"/>
        <v>33645.572977279415</v>
      </c>
      <c r="AD40" s="204">
        <f t="shared" si="30"/>
        <v>33645.572977279415</v>
      </c>
      <c r="AE40" s="204">
        <f t="shared" si="30"/>
        <v>33645.572977279415</v>
      </c>
      <c r="AF40" s="204">
        <f t="shared" si="30"/>
        <v>33645.572977279415</v>
      </c>
      <c r="AG40" s="204">
        <f t="shared" si="30"/>
        <v>33645.572977279415</v>
      </c>
      <c r="AH40" s="204">
        <f t="shared" si="30"/>
        <v>33645.572977279415</v>
      </c>
      <c r="AI40" s="204">
        <f t="shared" si="30"/>
        <v>33645.572977279415</v>
      </c>
      <c r="AJ40" s="204">
        <f t="shared" si="30"/>
        <v>33645.572977279415</v>
      </c>
      <c r="AK40" s="204">
        <f t="shared" si="30"/>
        <v>33645.572977279415</v>
      </c>
      <c r="AL40" s="204">
        <f t="shared" si="31"/>
        <v>33645.572977279415</v>
      </c>
      <c r="AM40" s="204">
        <f t="shared" si="31"/>
        <v>33645.572977279415</v>
      </c>
      <c r="AN40" s="204">
        <f t="shared" si="31"/>
        <v>33645.572977279415</v>
      </c>
      <c r="AO40" s="204">
        <f t="shared" si="31"/>
        <v>33645.572977279415</v>
      </c>
      <c r="AP40" s="204">
        <f t="shared" si="31"/>
        <v>33645.572977279415</v>
      </c>
      <c r="AQ40" s="204">
        <f t="shared" si="31"/>
        <v>33645.572977279415</v>
      </c>
      <c r="AR40" s="204">
        <f t="shared" si="31"/>
        <v>33645.572977279415</v>
      </c>
      <c r="AS40" s="204">
        <f t="shared" si="31"/>
        <v>33645.572977279415</v>
      </c>
      <c r="AT40" s="204">
        <f t="shared" si="31"/>
        <v>33645.572977279415</v>
      </c>
      <c r="AU40" s="204">
        <f t="shared" si="31"/>
        <v>33645.572977279415</v>
      </c>
      <c r="AV40" s="204">
        <f t="shared" si="31"/>
        <v>33645.572977279415</v>
      </c>
      <c r="AW40" s="204">
        <f t="shared" si="31"/>
        <v>33645.572977279415</v>
      </c>
      <c r="AX40" s="204">
        <f t="shared" si="31"/>
        <v>33645.572977279415</v>
      </c>
      <c r="AY40" s="204">
        <f t="shared" si="31"/>
        <v>33645.572977279415</v>
      </c>
      <c r="AZ40" s="204">
        <f t="shared" si="31"/>
        <v>33645.572977279415</v>
      </c>
      <c r="BA40" s="204">
        <f t="shared" si="31"/>
        <v>33645.572977279415</v>
      </c>
      <c r="BB40" s="204">
        <f t="shared" si="32"/>
        <v>33645.572977279415</v>
      </c>
      <c r="BC40" s="204">
        <f t="shared" si="32"/>
        <v>33645.572977279415</v>
      </c>
      <c r="BD40" s="204">
        <f t="shared" si="32"/>
        <v>33645.572977279415</v>
      </c>
      <c r="BE40" s="204">
        <f t="shared" si="32"/>
        <v>33645.572977279415</v>
      </c>
      <c r="BF40" s="204">
        <f t="shared" si="32"/>
        <v>33645.572977279415</v>
      </c>
      <c r="BG40" s="204">
        <f t="shared" si="32"/>
        <v>33645.572977279415</v>
      </c>
      <c r="BH40" s="204">
        <f t="shared" si="32"/>
        <v>33645.572977279415</v>
      </c>
      <c r="BI40" s="204">
        <f t="shared" si="32"/>
        <v>33645.572977279415</v>
      </c>
      <c r="BJ40" s="204">
        <f t="shared" si="32"/>
        <v>33645.572977279415</v>
      </c>
      <c r="BK40" s="204">
        <f t="shared" si="32"/>
        <v>33645.572977279415</v>
      </c>
      <c r="BL40" s="204">
        <f t="shared" si="32"/>
        <v>33645.572977279415</v>
      </c>
      <c r="BM40" s="204">
        <f t="shared" si="32"/>
        <v>33645.572977279415</v>
      </c>
      <c r="BN40" s="204">
        <f t="shared" si="32"/>
        <v>33645.572977279415</v>
      </c>
      <c r="BO40" s="204">
        <f t="shared" si="32"/>
        <v>33645.572977279415</v>
      </c>
      <c r="BP40" s="204">
        <f t="shared" si="32"/>
        <v>33645.572977279415</v>
      </c>
      <c r="BQ40" s="204">
        <f t="shared" si="32"/>
        <v>33645.572977279415</v>
      </c>
      <c r="BR40" s="204">
        <f t="shared" si="32"/>
        <v>33645.572977279415</v>
      </c>
      <c r="BS40" s="204">
        <f t="shared" si="32"/>
        <v>33645.572977279415</v>
      </c>
      <c r="BT40" s="204">
        <f t="shared" si="32"/>
        <v>33645.572977279415</v>
      </c>
      <c r="BU40" s="204">
        <f t="shared" si="32"/>
        <v>33645.572977279415</v>
      </c>
      <c r="BV40" s="204">
        <f t="shared" si="32"/>
        <v>33645.572977279415</v>
      </c>
      <c r="BW40" s="204">
        <f t="shared" si="32"/>
        <v>33645.572977279415</v>
      </c>
      <c r="BX40" s="204">
        <f t="shared" si="32"/>
        <v>33645.572977279415</v>
      </c>
      <c r="BY40" s="204">
        <f t="shared" si="32"/>
        <v>33645.572977279415</v>
      </c>
      <c r="BZ40" s="204">
        <f t="shared" si="32"/>
        <v>33645.572977279415</v>
      </c>
      <c r="CA40" s="204">
        <f t="shared" si="32"/>
        <v>33645.572977279415</v>
      </c>
      <c r="CB40" s="204">
        <f t="shared" si="32"/>
        <v>33645.572977279415</v>
      </c>
      <c r="CC40" s="204">
        <f t="shared" si="32"/>
        <v>33645.572977279415</v>
      </c>
      <c r="CD40" s="204">
        <f t="shared" si="32"/>
        <v>33645.572977279415</v>
      </c>
      <c r="CE40" s="204">
        <f t="shared" si="33"/>
        <v>33645.572977279415</v>
      </c>
      <c r="CF40" s="204">
        <f t="shared" si="33"/>
        <v>33645.572977279415</v>
      </c>
      <c r="CG40" s="204">
        <f t="shared" si="33"/>
        <v>33645.572977279415</v>
      </c>
      <c r="CH40" s="204">
        <f t="shared" si="33"/>
        <v>33645.572977279415</v>
      </c>
      <c r="CI40" s="204">
        <f t="shared" si="33"/>
        <v>33645.572977279415</v>
      </c>
      <c r="CJ40" s="204">
        <f t="shared" si="33"/>
        <v>33645.572977279415</v>
      </c>
      <c r="CK40" s="204">
        <f t="shared" si="33"/>
        <v>33645.572977279415</v>
      </c>
      <c r="CL40" s="204">
        <f t="shared" si="33"/>
        <v>33645.572977279415</v>
      </c>
      <c r="CM40" s="204">
        <f t="shared" si="33"/>
        <v>33645.572977279415</v>
      </c>
      <c r="CN40" s="204">
        <f t="shared" si="33"/>
        <v>33645.572977279415</v>
      </c>
      <c r="CO40" s="204">
        <f t="shared" si="33"/>
        <v>33645.572977279415</v>
      </c>
      <c r="CP40" s="204">
        <f t="shared" si="33"/>
        <v>33645.572977279415</v>
      </c>
      <c r="CQ40" s="204">
        <f t="shared" si="33"/>
        <v>33645.572977279415</v>
      </c>
      <c r="CR40" s="204">
        <f t="shared" si="33"/>
        <v>33645.572977279415</v>
      </c>
      <c r="CS40" s="204">
        <f t="shared" si="34"/>
        <v>33645.572977279415</v>
      </c>
      <c r="CT40" s="204">
        <f t="shared" si="34"/>
        <v>33645.572977279415</v>
      </c>
      <c r="CU40" s="204">
        <f t="shared" si="34"/>
        <v>33645.572977279415</v>
      </c>
      <c r="CV40" s="204">
        <f t="shared" si="34"/>
        <v>33645.572977279415</v>
      </c>
      <c r="CW40" s="204">
        <f t="shared" si="34"/>
        <v>33645.572977279415</v>
      </c>
      <c r="CX40" s="204">
        <f t="shared" si="34"/>
        <v>33645.572977279415</v>
      </c>
      <c r="CY40" s="204">
        <f t="shared" si="34"/>
        <v>33645.572977279415</v>
      </c>
      <c r="CZ40" s="204">
        <f t="shared" si="34"/>
        <v>33645.572977279415</v>
      </c>
      <c r="DA40" s="204">
        <f t="shared" si="34"/>
        <v>33645.572977279415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23.336689646075499</v>
      </c>
      <c r="H42" s="210">
        <f t="shared" si="36"/>
        <v>23.336689646075499</v>
      </c>
      <c r="I42" s="210">
        <f t="shared" si="36"/>
        <v>23.336689646075499</v>
      </c>
      <c r="J42" s="210">
        <f t="shared" si="36"/>
        <v>23.336689646075499</v>
      </c>
      <c r="K42" s="210">
        <f t="shared" si="36"/>
        <v>23.336689646075499</v>
      </c>
      <c r="L42" s="210">
        <f t="shared" si="36"/>
        <v>23.336689646075499</v>
      </c>
      <c r="M42" s="210">
        <f t="shared" si="36"/>
        <v>23.336689646075499</v>
      </c>
      <c r="N42" s="210">
        <f t="shared" si="36"/>
        <v>23.336689646075499</v>
      </c>
      <c r="O42" s="210">
        <f t="shared" si="36"/>
        <v>23.336689646075499</v>
      </c>
      <c r="P42" s="210">
        <f t="shared" si="36"/>
        <v>23.336689646075499</v>
      </c>
      <c r="Q42" s="210">
        <f t="shared" si="36"/>
        <v>23.336689646075499</v>
      </c>
      <c r="R42" s="210">
        <f t="shared" si="36"/>
        <v>23.336689646075499</v>
      </c>
      <c r="S42" s="210">
        <f t="shared" si="36"/>
        <v>23.336689646075499</v>
      </c>
      <c r="T42" s="210">
        <f t="shared" si="36"/>
        <v>23.336689646075499</v>
      </c>
      <c r="U42" s="210">
        <f t="shared" si="36"/>
        <v>23.336689646075499</v>
      </c>
      <c r="V42" s="210">
        <f t="shared" si="36"/>
        <v>23.336689646075499</v>
      </c>
      <c r="W42" s="210">
        <f t="shared" si="36"/>
        <v>23.336689646075499</v>
      </c>
      <c r="X42" s="210">
        <f t="shared" si="36"/>
        <v>23.336689646075499</v>
      </c>
      <c r="Y42" s="210">
        <f t="shared" si="36"/>
        <v>23.336689646075499</v>
      </c>
      <c r="Z42" s="210">
        <f t="shared" si="36"/>
        <v>23.336689646075499</v>
      </c>
      <c r="AA42" s="210">
        <f t="shared" si="36"/>
        <v>23.336689646075499</v>
      </c>
      <c r="AB42" s="210">
        <f t="shared" si="36"/>
        <v>23.336689646075499</v>
      </c>
      <c r="AC42" s="210">
        <f t="shared" si="36"/>
        <v>23.336689646075499</v>
      </c>
      <c r="AD42" s="210">
        <f t="shared" si="36"/>
        <v>23.336689646075499</v>
      </c>
      <c r="AE42" s="210">
        <f t="shared" si="36"/>
        <v>23.336689646075499</v>
      </c>
      <c r="AF42" s="210">
        <f t="shared" si="36"/>
        <v>23.336689646075499</v>
      </c>
      <c r="AG42" s="210">
        <f t="shared" si="36"/>
        <v>23.336689646075499</v>
      </c>
      <c r="AH42" s="210">
        <f t="shared" si="36"/>
        <v>23.336689646075499</v>
      </c>
      <c r="AI42" s="210">
        <f t="shared" si="36"/>
        <v>23.336689646075499</v>
      </c>
      <c r="AJ42" s="210">
        <f t="shared" si="36"/>
        <v>23.336689646075499</v>
      </c>
      <c r="AK42" s="210">
        <f t="shared" si="36"/>
        <v>23.336689646075499</v>
      </c>
      <c r="AL42" s="210">
        <f t="shared" ref="AL42:BQ42" si="37">IF(AL$22&lt;=$E$24,IF(AL$22&lt;=$D$24,IF(AL$22&lt;=$C$24,IF(AL$22&lt;=$B$24,$B108,($C25-$B25)/($C$24-$B$24)),($D25-$C25)/($D$24-$C$24)),($E25-$D25)/($E$24-$D$24)),$F108)</f>
        <v>23.336689646075499</v>
      </c>
      <c r="AM42" s="210">
        <f t="shared" si="37"/>
        <v>23.336689646075499</v>
      </c>
      <c r="AN42" s="210">
        <f t="shared" si="37"/>
        <v>23.336689646075499</v>
      </c>
      <c r="AO42" s="210">
        <f t="shared" si="37"/>
        <v>23.336689646075499</v>
      </c>
      <c r="AP42" s="210">
        <f t="shared" si="37"/>
        <v>23.336689646075499</v>
      </c>
      <c r="AQ42" s="210">
        <f t="shared" si="37"/>
        <v>23.336689646075499</v>
      </c>
      <c r="AR42" s="210">
        <f t="shared" si="37"/>
        <v>23.336689646075499</v>
      </c>
      <c r="AS42" s="210">
        <f t="shared" si="37"/>
        <v>23.336689646075499</v>
      </c>
      <c r="AT42" s="210">
        <f t="shared" si="37"/>
        <v>23.336689646075499</v>
      </c>
      <c r="AU42" s="210">
        <f t="shared" si="37"/>
        <v>23.336689646075499</v>
      </c>
      <c r="AV42" s="210">
        <f t="shared" si="37"/>
        <v>23.336689646075499</v>
      </c>
      <c r="AW42" s="210">
        <f t="shared" si="37"/>
        <v>23.336689646075499</v>
      </c>
      <c r="AX42" s="210">
        <f t="shared" si="37"/>
        <v>23.336689646075499</v>
      </c>
      <c r="AY42" s="210">
        <f t="shared" si="37"/>
        <v>16.797485968219334</v>
      </c>
      <c r="AZ42" s="210">
        <f t="shared" si="37"/>
        <v>16.797485968219334</v>
      </c>
      <c r="BA42" s="210">
        <f t="shared" si="37"/>
        <v>16.797485968219334</v>
      </c>
      <c r="BB42" s="210">
        <f t="shared" si="37"/>
        <v>16.797485968219334</v>
      </c>
      <c r="BC42" s="210">
        <f t="shared" si="37"/>
        <v>16.797485968219334</v>
      </c>
      <c r="BD42" s="210">
        <f t="shared" si="37"/>
        <v>16.797485968219334</v>
      </c>
      <c r="BE42" s="210">
        <f t="shared" si="37"/>
        <v>16.797485968219334</v>
      </c>
      <c r="BF42" s="210">
        <f t="shared" si="37"/>
        <v>16.797485968219334</v>
      </c>
      <c r="BG42" s="210">
        <f t="shared" si="37"/>
        <v>16.797485968219334</v>
      </c>
      <c r="BH42" s="210">
        <f t="shared" si="37"/>
        <v>16.797485968219334</v>
      </c>
      <c r="BI42" s="210">
        <f t="shared" si="37"/>
        <v>16.797485968219334</v>
      </c>
      <c r="BJ42" s="210">
        <f t="shared" si="37"/>
        <v>16.797485968219334</v>
      </c>
      <c r="BK42" s="210">
        <f t="shared" si="37"/>
        <v>16.797485968219334</v>
      </c>
      <c r="BL42" s="210">
        <f t="shared" si="37"/>
        <v>16.797485968219334</v>
      </c>
      <c r="BM42" s="210">
        <f t="shared" si="37"/>
        <v>16.797485968219334</v>
      </c>
      <c r="BN42" s="210">
        <f t="shared" si="37"/>
        <v>16.797485968219334</v>
      </c>
      <c r="BO42" s="210">
        <f t="shared" si="37"/>
        <v>16.797485968219334</v>
      </c>
      <c r="BP42" s="210">
        <f t="shared" si="37"/>
        <v>16.797485968219334</v>
      </c>
      <c r="BQ42" s="210">
        <f t="shared" si="37"/>
        <v>16.797485968219334</v>
      </c>
      <c r="BR42" s="210">
        <f t="shared" ref="BR42:DA42" si="38">IF(BR$22&lt;=$E$24,IF(BR$22&lt;=$D$24,IF(BR$22&lt;=$C$24,IF(BR$22&lt;=$B$24,$B108,($C25-$B25)/($C$24-$B$24)),($D25-$C25)/($D$24-$C$24)),($E25-$D25)/($E$24-$D$24)),$F108)</f>
        <v>16.797485968219334</v>
      </c>
      <c r="BS42" s="210">
        <f t="shared" si="38"/>
        <v>16.797485968219334</v>
      </c>
      <c r="BT42" s="210">
        <f t="shared" si="38"/>
        <v>16.797485968219334</v>
      </c>
      <c r="BU42" s="210">
        <f t="shared" si="38"/>
        <v>16.797485968219334</v>
      </c>
      <c r="BV42" s="210">
        <f t="shared" si="38"/>
        <v>16.797485968219334</v>
      </c>
      <c r="BW42" s="210">
        <f t="shared" si="38"/>
        <v>16.797485968219334</v>
      </c>
      <c r="BX42" s="210">
        <f t="shared" si="38"/>
        <v>16.797485968219334</v>
      </c>
      <c r="BY42" s="210">
        <f t="shared" si="38"/>
        <v>16.797485968219334</v>
      </c>
      <c r="BZ42" s="210">
        <f t="shared" si="38"/>
        <v>16.797485968219334</v>
      </c>
      <c r="CA42" s="210">
        <f t="shared" si="38"/>
        <v>16.797485968219334</v>
      </c>
      <c r="CB42" s="210">
        <f t="shared" si="38"/>
        <v>16.797485968219334</v>
      </c>
      <c r="CC42" s="210">
        <f t="shared" si="38"/>
        <v>16.797485968219334</v>
      </c>
      <c r="CD42" s="210">
        <f t="shared" si="38"/>
        <v>16.797485968219334</v>
      </c>
      <c r="CE42" s="210">
        <f t="shared" si="38"/>
        <v>16.797485968219334</v>
      </c>
      <c r="CF42" s="210">
        <f t="shared" si="38"/>
        <v>16.797485968219334</v>
      </c>
      <c r="CG42" s="210">
        <f t="shared" si="38"/>
        <v>16.797485968219334</v>
      </c>
      <c r="CH42" s="210">
        <f t="shared" si="38"/>
        <v>16.797485968219334</v>
      </c>
      <c r="CI42" s="210">
        <f t="shared" si="38"/>
        <v>16.797485968219334</v>
      </c>
      <c r="CJ42" s="210">
        <f t="shared" si="38"/>
        <v>16.797485968219334</v>
      </c>
      <c r="CK42" s="210">
        <f t="shared" si="38"/>
        <v>16.797485968219334</v>
      </c>
      <c r="CL42" s="210">
        <f t="shared" si="38"/>
        <v>16.797485968219334</v>
      </c>
      <c r="CM42" s="210">
        <f t="shared" si="38"/>
        <v>16.797485968219334</v>
      </c>
      <c r="CN42" s="210">
        <f t="shared" si="38"/>
        <v>16.797485968219334</v>
      </c>
      <c r="CO42" s="210">
        <f t="shared" si="38"/>
        <v>16.797485968219334</v>
      </c>
      <c r="CP42" s="210">
        <f t="shared" si="38"/>
        <v>16.797485968219334</v>
      </c>
      <c r="CQ42" s="210">
        <f t="shared" si="38"/>
        <v>16.797485968219334</v>
      </c>
      <c r="CR42" s="210">
        <f t="shared" si="38"/>
        <v>16.797485968219334</v>
      </c>
      <c r="CS42" s="210">
        <f t="shared" si="38"/>
        <v>16.797485968219334</v>
      </c>
      <c r="CT42" s="210">
        <f t="shared" si="38"/>
        <v>16.797485968219334</v>
      </c>
      <c r="CU42" s="210">
        <f t="shared" si="38"/>
        <v>255.7403067265117</v>
      </c>
      <c r="CV42" s="210">
        <f t="shared" si="38"/>
        <v>255.7403067265117</v>
      </c>
      <c r="CW42" s="210">
        <f t="shared" si="38"/>
        <v>255.7403067265117</v>
      </c>
      <c r="CX42" s="210">
        <f t="shared" si="38"/>
        <v>255.7403067265117</v>
      </c>
      <c r="CY42" s="210">
        <f t="shared" si="38"/>
        <v>255.7403067265117</v>
      </c>
      <c r="CZ42" s="210">
        <f t="shared" si="38"/>
        <v>255.7403067265117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11.793814432989691</v>
      </c>
      <c r="AZ43" s="210">
        <f t="shared" si="40"/>
        <v>11.793814432989691</v>
      </c>
      <c r="BA43" s="210">
        <f t="shared" si="40"/>
        <v>11.793814432989691</v>
      </c>
      <c r="BB43" s="210">
        <f t="shared" si="40"/>
        <v>11.793814432989691</v>
      </c>
      <c r="BC43" s="210">
        <f t="shared" si="40"/>
        <v>11.793814432989691</v>
      </c>
      <c r="BD43" s="210">
        <f t="shared" si="40"/>
        <v>11.793814432989691</v>
      </c>
      <c r="BE43" s="210">
        <f t="shared" si="40"/>
        <v>11.793814432989691</v>
      </c>
      <c r="BF43" s="210">
        <f t="shared" si="40"/>
        <v>11.793814432989691</v>
      </c>
      <c r="BG43" s="210">
        <f t="shared" si="40"/>
        <v>11.793814432989691</v>
      </c>
      <c r="BH43" s="210">
        <f t="shared" si="40"/>
        <v>11.793814432989691</v>
      </c>
      <c r="BI43" s="210">
        <f t="shared" si="40"/>
        <v>11.793814432989691</v>
      </c>
      <c r="BJ43" s="210">
        <f t="shared" si="40"/>
        <v>11.793814432989691</v>
      </c>
      <c r="BK43" s="210">
        <f t="shared" si="40"/>
        <v>11.793814432989691</v>
      </c>
      <c r="BL43" s="210">
        <f t="shared" si="40"/>
        <v>11.793814432989691</v>
      </c>
      <c r="BM43" s="210">
        <f t="shared" si="40"/>
        <v>11.793814432989691</v>
      </c>
      <c r="BN43" s="210">
        <f t="shared" si="40"/>
        <v>11.793814432989691</v>
      </c>
      <c r="BO43" s="210">
        <f t="shared" si="40"/>
        <v>11.793814432989691</v>
      </c>
      <c r="BP43" s="210">
        <f t="shared" si="40"/>
        <v>11.793814432989691</v>
      </c>
      <c r="BQ43" s="210">
        <f t="shared" si="40"/>
        <v>11.793814432989691</v>
      </c>
      <c r="BR43" s="210">
        <f t="shared" ref="BR43:DA43" si="41">IF(BR$22&lt;=$E$24,IF(BR$22&lt;=$D$24,IF(BR$22&lt;=$C$24,IF(BR$22&lt;=$B$24,$B109,($C26-$B26)/($C$24-$B$24)),($D26-$C26)/($D$24-$C$24)),($E26-$D26)/($E$24-$D$24)),$F109)</f>
        <v>11.793814432989691</v>
      </c>
      <c r="BS43" s="210">
        <f t="shared" si="41"/>
        <v>11.793814432989691</v>
      </c>
      <c r="BT43" s="210">
        <f t="shared" si="41"/>
        <v>11.793814432989691</v>
      </c>
      <c r="BU43" s="210">
        <f t="shared" si="41"/>
        <v>11.793814432989691</v>
      </c>
      <c r="BV43" s="210">
        <f t="shared" si="41"/>
        <v>11.793814432989691</v>
      </c>
      <c r="BW43" s="210">
        <f t="shared" si="41"/>
        <v>11.793814432989691</v>
      </c>
      <c r="BX43" s="210">
        <f t="shared" si="41"/>
        <v>11.793814432989691</v>
      </c>
      <c r="BY43" s="210">
        <f t="shared" si="41"/>
        <v>11.793814432989691</v>
      </c>
      <c r="BZ43" s="210">
        <f t="shared" si="41"/>
        <v>11.793814432989691</v>
      </c>
      <c r="CA43" s="210">
        <f t="shared" si="41"/>
        <v>11.793814432989691</v>
      </c>
      <c r="CB43" s="210">
        <f t="shared" si="41"/>
        <v>11.793814432989691</v>
      </c>
      <c r="CC43" s="210">
        <f t="shared" si="41"/>
        <v>11.793814432989691</v>
      </c>
      <c r="CD43" s="210">
        <f t="shared" si="41"/>
        <v>11.793814432989691</v>
      </c>
      <c r="CE43" s="210">
        <f t="shared" si="41"/>
        <v>11.793814432989691</v>
      </c>
      <c r="CF43" s="210">
        <f t="shared" si="41"/>
        <v>11.793814432989691</v>
      </c>
      <c r="CG43" s="210">
        <f t="shared" si="41"/>
        <v>11.793814432989691</v>
      </c>
      <c r="CH43" s="210">
        <f t="shared" si="41"/>
        <v>11.793814432989691</v>
      </c>
      <c r="CI43" s="210">
        <f t="shared" si="41"/>
        <v>11.793814432989691</v>
      </c>
      <c r="CJ43" s="210">
        <f t="shared" si="41"/>
        <v>11.793814432989691</v>
      </c>
      <c r="CK43" s="210">
        <f t="shared" si="41"/>
        <v>11.793814432989691</v>
      </c>
      <c r="CL43" s="210">
        <f t="shared" si="41"/>
        <v>11.793814432989691</v>
      </c>
      <c r="CM43" s="210">
        <f t="shared" si="41"/>
        <v>11.793814432989691</v>
      </c>
      <c r="CN43" s="210">
        <f t="shared" si="41"/>
        <v>11.793814432989691</v>
      </c>
      <c r="CO43" s="210">
        <f t="shared" si="41"/>
        <v>11.793814432989691</v>
      </c>
      <c r="CP43" s="210">
        <f t="shared" si="41"/>
        <v>11.793814432989691</v>
      </c>
      <c r="CQ43" s="210">
        <f t="shared" si="41"/>
        <v>11.793814432989691</v>
      </c>
      <c r="CR43" s="210">
        <f t="shared" si="41"/>
        <v>11.793814432989691</v>
      </c>
      <c r="CS43" s="210">
        <f t="shared" si="41"/>
        <v>11.793814432989691</v>
      </c>
      <c r="CT43" s="210">
        <f t="shared" si="41"/>
        <v>11.793814432989691</v>
      </c>
      <c r="CU43" s="210">
        <f t="shared" si="41"/>
        <v>405.75</v>
      </c>
      <c r="CV43" s="210">
        <f t="shared" si="41"/>
        <v>405.75</v>
      </c>
      <c r="CW43" s="210">
        <f t="shared" si="41"/>
        <v>405.75</v>
      </c>
      <c r="CX43" s="210">
        <f t="shared" si="41"/>
        <v>405.75</v>
      </c>
      <c r="CY43" s="210">
        <f t="shared" si="41"/>
        <v>405.75</v>
      </c>
      <c r="CZ43" s="210">
        <f t="shared" si="41"/>
        <v>405.75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10.436891554681306</v>
      </c>
      <c r="AZ44" s="210">
        <f t="shared" si="43"/>
        <v>10.436891554681306</v>
      </c>
      <c r="BA44" s="210">
        <f t="shared" si="43"/>
        <v>10.436891554681306</v>
      </c>
      <c r="BB44" s="210">
        <f t="shared" si="43"/>
        <v>10.436891554681306</v>
      </c>
      <c r="BC44" s="210">
        <f t="shared" si="43"/>
        <v>10.436891554681306</v>
      </c>
      <c r="BD44" s="210">
        <f t="shared" si="43"/>
        <v>10.436891554681306</v>
      </c>
      <c r="BE44" s="210">
        <f t="shared" si="43"/>
        <v>10.436891554681306</v>
      </c>
      <c r="BF44" s="210">
        <f t="shared" si="43"/>
        <v>10.436891554681306</v>
      </c>
      <c r="BG44" s="210">
        <f t="shared" si="43"/>
        <v>10.436891554681306</v>
      </c>
      <c r="BH44" s="210">
        <f t="shared" si="43"/>
        <v>10.436891554681306</v>
      </c>
      <c r="BI44" s="210">
        <f t="shared" si="43"/>
        <v>10.436891554681306</v>
      </c>
      <c r="BJ44" s="210">
        <f t="shared" si="43"/>
        <v>10.436891554681306</v>
      </c>
      <c r="BK44" s="210">
        <f t="shared" si="43"/>
        <v>10.436891554681306</v>
      </c>
      <c r="BL44" s="210">
        <f t="shared" si="43"/>
        <v>10.436891554681306</v>
      </c>
      <c r="BM44" s="210">
        <f t="shared" si="43"/>
        <v>10.436891554681306</v>
      </c>
      <c r="BN44" s="210">
        <f t="shared" si="43"/>
        <v>10.436891554681306</v>
      </c>
      <c r="BO44" s="210">
        <f t="shared" si="43"/>
        <v>10.436891554681306</v>
      </c>
      <c r="BP44" s="210">
        <f t="shared" si="43"/>
        <v>10.436891554681306</v>
      </c>
      <c r="BQ44" s="210">
        <f t="shared" si="43"/>
        <v>10.436891554681306</v>
      </c>
      <c r="BR44" s="210">
        <f t="shared" ref="BR44:DA44" si="44">IF(BR$22&lt;=$E$24,IF(BR$22&lt;=$D$24,IF(BR$22&lt;=$C$24,IF(BR$22&lt;=$B$24,$B110,($C27-$B27)/($C$24-$B$24)),($D27-$C27)/($D$24-$C$24)),($E27-$D27)/($E$24-$D$24)),$F110)</f>
        <v>10.436891554681306</v>
      </c>
      <c r="BS44" s="210">
        <f t="shared" si="44"/>
        <v>10.436891554681306</v>
      </c>
      <c r="BT44" s="210">
        <f t="shared" si="44"/>
        <v>10.436891554681306</v>
      </c>
      <c r="BU44" s="210">
        <f t="shared" si="44"/>
        <v>10.436891554681306</v>
      </c>
      <c r="BV44" s="210">
        <f t="shared" si="44"/>
        <v>10.436891554681306</v>
      </c>
      <c r="BW44" s="210">
        <f t="shared" si="44"/>
        <v>10.436891554681306</v>
      </c>
      <c r="BX44" s="210">
        <f t="shared" si="44"/>
        <v>10.436891554681306</v>
      </c>
      <c r="BY44" s="210">
        <f t="shared" si="44"/>
        <v>10.436891554681306</v>
      </c>
      <c r="BZ44" s="210">
        <f t="shared" si="44"/>
        <v>10.436891554681306</v>
      </c>
      <c r="CA44" s="210">
        <f t="shared" si="44"/>
        <v>10.436891554681306</v>
      </c>
      <c r="CB44" s="210">
        <f t="shared" si="44"/>
        <v>10.436891554681306</v>
      </c>
      <c r="CC44" s="210">
        <f t="shared" si="44"/>
        <v>10.436891554681306</v>
      </c>
      <c r="CD44" s="210">
        <f t="shared" si="44"/>
        <v>10.436891554681306</v>
      </c>
      <c r="CE44" s="210">
        <f t="shared" si="44"/>
        <v>10.436891554681306</v>
      </c>
      <c r="CF44" s="210">
        <f t="shared" si="44"/>
        <v>10.436891554681306</v>
      </c>
      <c r="CG44" s="210">
        <f t="shared" si="44"/>
        <v>10.436891554681306</v>
      </c>
      <c r="CH44" s="210">
        <f t="shared" si="44"/>
        <v>10.436891554681306</v>
      </c>
      <c r="CI44" s="210">
        <f t="shared" si="44"/>
        <v>10.436891554681306</v>
      </c>
      <c r="CJ44" s="210">
        <f t="shared" si="44"/>
        <v>10.436891554681306</v>
      </c>
      <c r="CK44" s="210">
        <f t="shared" si="44"/>
        <v>10.436891554681306</v>
      </c>
      <c r="CL44" s="210">
        <f t="shared" si="44"/>
        <v>10.436891554681306</v>
      </c>
      <c r="CM44" s="210">
        <f t="shared" si="44"/>
        <v>10.436891554681306</v>
      </c>
      <c r="CN44" s="210">
        <f t="shared" si="44"/>
        <v>10.436891554681306</v>
      </c>
      <c r="CO44" s="210">
        <f t="shared" si="44"/>
        <v>10.436891554681306</v>
      </c>
      <c r="CP44" s="210">
        <f t="shared" si="44"/>
        <v>10.436891554681306</v>
      </c>
      <c r="CQ44" s="210">
        <f t="shared" si="44"/>
        <v>10.436891554681306</v>
      </c>
      <c r="CR44" s="210">
        <f t="shared" si="44"/>
        <v>10.436891554681306</v>
      </c>
      <c r="CS44" s="210">
        <f t="shared" si="44"/>
        <v>10.436891554681306</v>
      </c>
      <c r="CT44" s="210">
        <f t="shared" si="44"/>
        <v>10.436891554681306</v>
      </c>
      <c r="CU44" s="210">
        <f t="shared" si="44"/>
        <v>72.070494864612527</v>
      </c>
      <c r="CV44" s="210">
        <f t="shared" si="44"/>
        <v>72.070494864612527</v>
      </c>
      <c r="CW44" s="210">
        <f t="shared" si="44"/>
        <v>72.070494864612527</v>
      </c>
      <c r="CX44" s="210">
        <f t="shared" si="44"/>
        <v>72.070494864612527</v>
      </c>
      <c r="CY44" s="210">
        <f t="shared" si="44"/>
        <v>72.070494864612527</v>
      </c>
      <c r="CZ44" s="210">
        <f t="shared" si="44"/>
        <v>72.070494864612527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157.73195876288659</v>
      </c>
      <c r="AZ46" s="210">
        <f t="shared" si="49"/>
        <v>157.73195876288659</v>
      </c>
      <c r="BA46" s="210">
        <f t="shared" si="49"/>
        <v>157.73195876288659</v>
      </c>
      <c r="BB46" s="210">
        <f t="shared" si="49"/>
        <v>157.73195876288659</v>
      </c>
      <c r="BC46" s="210">
        <f t="shared" si="49"/>
        <v>157.73195876288659</v>
      </c>
      <c r="BD46" s="210">
        <f t="shared" si="49"/>
        <v>157.73195876288659</v>
      </c>
      <c r="BE46" s="210">
        <f t="shared" si="49"/>
        <v>157.73195876288659</v>
      </c>
      <c r="BF46" s="210">
        <f t="shared" si="49"/>
        <v>157.73195876288659</v>
      </c>
      <c r="BG46" s="210">
        <f t="shared" si="49"/>
        <v>157.73195876288659</v>
      </c>
      <c r="BH46" s="210">
        <f t="shared" si="49"/>
        <v>157.73195876288659</v>
      </c>
      <c r="BI46" s="210">
        <f t="shared" si="49"/>
        <v>157.73195876288659</v>
      </c>
      <c r="BJ46" s="210">
        <f t="shared" si="49"/>
        <v>157.73195876288659</v>
      </c>
      <c r="BK46" s="210">
        <f t="shared" si="49"/>
        <v>157.73195876288659</v>
      </c>
      <c r="BL46" s="210">
        <f t="shared" si="49"/>
        <v>157.73195876288659</v>
      </c>
      <c r="BM46" s="210">
        <f t="shared" si="49"/>
        <v>157.73195876288659</v>
      </c>
      <c r="BN46" s="210">
        <f t="shared" si="49"/>
        <v>157.73195876288659</v>
      </c>
      <c r="BO46" s="210">
        <f t="shared" si="49"/>
        <v>157.73195876288659</v>
      </c>
      <c r="BP46" s="210">
        <f t="shared" si="49"/>
        <v>157.73195876288659</v>
      </c>
      <c r="BQ46" s="210">
        <f t="shared" si="49"/>
        <v>157.73195876288659</v>
      </c>
      <c r="BR46" s="210">
        <f t="shared" ref="BR46:DA46" si="50">IF(BR$22&lt;=$E$24,IF(BR$22&lt;=$D$24,IF(BR$22&lt;=$C$24,IF(BR$22&lt;=$B$24,$B112,($C29-$B29)/($C$24-$B$24)),($D29-$C29)/($D$24-$C$24)),($E29-$D29)/($E$24-$D$24)),$F112)</f>
        <v>157.73195876288659</v>
      </c>
      <c r="BS46" s="210">
        <f t="shared" si="50"/>
        <v>157.73195876288659</v>
      </c>
      <c r="BT46" s="210">
        <f t="shared" si="50"/>
        <v>157.73195876288659</v>
      </c>
      <c r="BU46" s="210">
        <f t="shared" si="50"/>
        <v>157.73195876288659</v>
      </c>
      <c r="BV46" s="210">
        <f t="shared" si="50"/>
        <v>157.73195876288659</v>
      </c>
      <c r="BW46" s="210">
        <f t="shared" si="50"/>
        <v>157.73195876288659</v>
      </c>
      <c r="BX46" s="210">
        <f t="shared" si="50"/>
        <v>157.73195876288659</v>
      </c>
      <c r="BY46" s="210">
        <f t="shared" si="50"/>
        <v>157.73195876288659</v>
      </c>
      <c r="BZ46" s="210">
        <f t="shared" si="50"/>
        <v>157.73195876288659</v>
      </c>
      <c r="CA46" s="210">
        <f t="shared" si="50"/>
        <v>157.73195876288659</v>
      </c>
      <c r="CB46" s="210">
        <f t="shared" si="50"/>
        <v>157.73195876288659</v>
      </c>
      <c r="CC46" s="210">
        <f t="shared" si="50"/>
        <v>157.73195876288659</v>
      </c>
      <c r="CD46" s="210">
        <f t="shared" si="50"/>
        <v>157.73195876288659</v>
      </c>
      <c r="CE46" s="210">
        <f t="shared" si="50"/>
        <v>157.73195876288659</v>
      </c>
      <c r="CF46" s="210">
        <f t="shared" si="50"/>
        <v>157.73195876288659</v>
      </c>
      <c r="CG46" s="210">
        <f t="shared" si="50"/>
        <v>157.73195876288659</v>
      </c>
      <c r="CH46" s="210">
        <f t="shared" si="50"/>
        <v>157.73195876288659</v>
      </c>
      <c r="CI46" s="210">
        <f t="shared" si="50"/>
        <v>157.73195876288659</v>
      </c>
      <c r="CJ46" s="210">
        <f t="shared" si="50"/>
        <v>157.73195876288659</v>
      </c>
      <c r="CK46" s="210">
        <f t="shared" si="50"/>
        <v>157.73195876288659</v>
      </c>
      <c r="CL46" s="210">
        <f t="shared" si="50"/>
        <v>157.73195876288659</v>
      </c>
      <c r="CM46" s="210">
        <f t="shared" si="50"/>
        <v>157.73195876288659</v>
      </c>
      <c r="CN46" s="210">
        <f t="shared" si="50"/>
        <v>157.73195876288659</v>
      </c>
      <c r="CO46" s="210">
        <f t="shared" si="50"/>
        <v>157.73195876288659</v>
      </c>
      <c r="CP46" s="210">
        <f t="shared" si="50"/>
        <v>157.73195876288659</v>
      </c>
      <c r="CQ46" s="210">
        <f t="shared" si="50"/>
        <v>157.73195876288659</v>
      </c>
      <c r="CR46" s="210">
        <f t="shared" si="50"/>
        <v>157.73195876288659</v>
      </c>
      <c r="CS46" s="210">
        <f t="shared" si="50"/>
        <v>157.73195876288659</v>
      </c>
      <c r="CT46" s="210">
        <f t="shared" si="50"/>
        <v>157.73195876288659</v>
      </c>
      <c r="CU46" s="210">
        <f t="shared" si="50"/>
        <v>2433.3333333333326</v>
      </c>
      <c r="CV46" s="210">
        <f t="shared" si="50"/>
        <v>2433.3333333333326</v>
      </c>
      <c r="CW46" s="210">
        <f t="shared" si="50"/>
        <v>2433.3333333333326</v>
      </c>
      <c r="CX46" s="210">
        <f t="shared" si="50"/>
        <v>2433.3333333333326</v>
      </c>
      <c r="CY46" s="210">
        <f t="shared" si="50"/>
        <v>2433.3333333333326</v>
      </c>
      <c r="CZ46" s="210">
        <f t="shared" si="50"/>
        <v>2433.3333333333326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0.90909090909090906</v>
      </c>
      <c r="H47" s="210">
        <f t="shared" si="51"/>
        <v>0.90909090909090906</v>
      </c>
      <c r="I47" s="210">
        <f t="shared" si="51"/>
        <v>0.90909090909090906</v>
      </c>
      <c r="J47" s="210">
        <f t="shared" si="51"/>
        <v>0.90909090909090906</v>
      </c>
      <c r="K47" s="210">
        <f t="shared" si="51"/>
        <v>0.90909090909090906</v>
      </c>
      <c r="L47" s="210">
        <f t="shared" si="51"/>
        <v>0.90909090909090906</v>
      </c>
      <c r="M47" s="210">
        <f t="shared" si="51"/>
        <v>0.90909090909090906</v>
      </c>
      <c r="N47" s="210">
        <f t="shared" si="51"/>
        <v>0.90909090909090906</v>
      </c>
      <c r="O47" s="210">
        <f t="shared" si="51"/>
        <v>0.90909090909090906</v>
      </c>
      <c r="P47" s="210">
        <f t="shared" si="51"/>
        <v>0.90909090909090906</v>
      </c>
      <c r="Q47" s="210">
        <f t="shared" si="51"/>
        <v>0.90909090909090906</v>
      </c>
      <c r="R47" s="210">
        <f t="shared" si="51"/>
        <v>0.90909090909090906</v>
      </c>
      <c r="S47" s="210">
        <f t="shared" si="51"/>
        <v>0.90909090909090906</v>
      </c>
      <c r="T47" s="210">
        <f t="shared" si="51"/>
        <v>0.90909090909090906</v>
      </c>
      <c r="U47" s="210">
        <f t="shared" si="51"/>
        <v>0.90909090909090906</v>
      </c>
      <c r="V47" s="210">
        <f t="shared" si="51"/>
        <v>0.90909090909090906</v>
      </c>
      <c r="W47" s="210">
        <f t="shared" si="51"/>
        <v>0.90909090909090906</v>
      </c>
      <c r="X47" s="210">
        <f t="shared" si="51"/>
        <v>0.90909090909090906</v>
      </c>
      <c r="Y47" s="210">
        <f t="shared" si="51"/>
        <v>0.90909090909090906</v>
      </c>
      <c r="Z47" s="210">
        <f t="shared" si="51"/>
        <v>0.90909090909090906</v>
      </c>
      <c r="AA47" s="210">
        <f t="shared" si="51"/>
        <v>0.90909090909090906</v>
      </c>
      <c r="AB47" s="210">
        <f t="shared" si="51"/>
        <v>0.90909090909090906</v>
      </c>
      <c r="AC47" s="210">
        <f t="shared" si="51"/>
        <v>0.90909090909090906</v>
      </c>
      <c r="AD47" s="210">
        <f t="shared" si="51"/>
        <v>0.90909090909090906</v>
      </c>
      <c r="AE47" s="210">
        <f t="shared" si="51"/>
        <v>0.90909090909090906</v>
      </c>
      <c r="AF47" s="210">
        <f t="shared" si="51"/>
        <v>0.90909090909090906</v>
      </c>
      <c r="AG47" s="210">
        <f t="shared" si="51"/>
        <v>0.90909090909090906</v>
      </c>
      <c r="AH47" s="210">
        <f t="shared" si="51"/>
        <v>0.90909090909090906</v>
      </c>
      <c r="AI47" s="210">
        <f t="shared" si="51"/>
        <v>0.90909090909090906</v>
      </c>
      <c r="AJ47" s="210">
        <f t="shared" si="51"/>
        <v>0.90909090909090906</v>
      </c>
      <c r="AK47" s="210">
        <f t="shared" si="51"/>
        <v>0.90909090909090906</v>
      </c>
      <c r="AL47" s="210">
        <f t="shared" ref="AL47:BQ47" si="52">IF(AL$22&lt;=$E$24,IF(AL$22&lt;=$D$24,IF(AL$22&lt;=$C$24,IF(AL$22&lt;=$B$24,$B113,($C30-$B30)/($C$24-$B$24)),($D30-$C30)/($D$24-$C$24)),($E30-$D30)/($E$24-$D$24)),$F113)</f>
        <v>0.90909090909090906</v>
      </c>
      <c r="AM47" s="210">
        <f t="shared" si="52"/>
        <v>0.90909090909090906</v>
      </c>
      <c r="AN47" s="210">
        <f t="shared" si="52"/>
        <v>0.90909090909090906</v>
      </c>
      <c r="AO47" s="210">
        <f t="shared" si="52"/>
        <v>0.90909090909090906</v>
      </c>
      <c r="AP47" s="210">
        <f t="shared" si="52"/>
        <v>0.90909090909090906</v>
      </c>
      <c r="AQ47" s="210">
        <f t="shared" si="52"/>
        <v>0.90909090909090906</v>
      </c>
      <c r="AR47" s="210">
        <f t="shared" si="52"/>
        <v>0.90909090909090906</v>
      </c>
      <c r="AS47" s="210">
        <f t="shared" si="52"/>
        <v>0.90909090909090906</v>
      </c>
      <c r="AT47" s="210">
        <f t="shared" si="52"/>
        <v>0.90909090909090906</v>
      </c>
      <c r="AU47" s="210">
        <f t="shared" si="52"/>
        <v>0.90909090909090906</v>
      </c>
      <c r="AV47" s="210">
        <f t="shared" si="52"/>
        <v>0.90909090909090906</v>
      </c>
      <c r="AW47" s="210">
        <f t="shared" si="52"/>
        <v>0.90909090909090906</v>
      </c>
      <c r="AX47" s="210">
        <f t="shared" si="52"/>
        <v>0.90909090909090906</v>
      </c>
      <c r="AY47" s="210">
        <f t="shared" si="52"/>
        <v>5.2674653851837885</v>
      </c>
      <c r="AZ47" s="210">
        <f t="shared" si="52"/>
        <v>5.2674653851837885</v>
      </c>
      <c r="BA47" s="210">
        <f t="shared" si="52"/>
        <v>5.2674653851837885</v>
      </c>
      <c r="BB47" s="210">
        <f t="shared" si="52"/>
        <v>5.2674653851837885</v>
      </c>
      <c r="BC47" s="210">
        <f t="shared" si="52"/>
        <v>5.2674653851837885</v>
      </c>
      <c r="BD47" s="210">
        <f t="shared" si="52"/>
        <v>5.2674653851837885</v>
      </c>
      <c r="BE47" s="210">
        <f t="shared" si="52"/>
        <v>5.2674653851837885</v>
      </c>
      <c r="BF47" s="210">
        <f t="shared" si="52"/>
        <v>5.2674653851837885</v>
      </c>
      <c r="BG47" s="210">
        <f t="shared" si="52"/>
        <v>5.2674653851837885</v>
      </c>
      <c r="BH47" s="210">
        <f t="shared" si="52"/>
        <v>5.2674653851837885</v>
      </c>
      <c r="BI47" s="210">
        <f t="shared" si="52"/>
        <v>5.2674653851837885</v>
      </c>
      <c r="BJ47" s="210">
        <f t="shared" si="52"/>
        <v>5.2674653851837885</v>
      </c>
      <c r="BK47" s="210">
        <f t="shared" si="52"/>
        <v>5.2674653851837885</v>
      </c>
      <c r="BL47" s="210">
        <f t="shared" si="52"/>
        <v>5.2674653851837885</v>
      </c>
      <c r="BM47" s="210">
        <f t="shared" si="52"/>
        <v>5.2674653851837885</v>
      </c>
      <c r="BN47" s="210">
        <f t="shared" si="52"/>
        <v>5.2674653851837885</v>
      </c>
      <c r="BO47" s="210">
        <f t="shared" si="52"/>
        <v>5.2674653851837885</v>
      </c>
      <c r="BP47" s="210">
        <f t="shared" si="52"/>
        <v>5.2674653851837885</v>
      </c>
      <c r="BQ47" s="210">
        <f t="shared" si="52"/>
        <v>5.2674653851837885</v>
      </c>
      <c r="BR47" s="210">
        <f t="shared" ref="BR47:DA47" si="53">IF(BR$22&lt;=$E$24,IF(BR$22&lt;=$D$24,IF(BR$22&lt;=$C$24,IF(BR$22&lt;=$B$24,$B113,($C30-$B30)/($C$24-$B$24)),($D30-$C30)/($D$24-$C$24)),($E30-$D30)/($E$24-$D$24)),$F113)</f>
        <v>5.2674653851837885</v>
      </c>
      <c r="BS47" s="210">
        <f t="shared" si="53"/>
        <v>5.2674653851837885</v>
      </c>
      <c r="BT47" s="210">
        <f t="shared" si="53"/>
        <v>5.2674653851837885</v>
      </c>
      <c r="BU47" s="210">
        <f t="shared" si="53"/>
        <v>5.2674653851837885</v>
      </c>
      <c r="BV47" s="210">
        <f t="shared" si="53"/>
        <v>5.2674653851837885</v>
      </c>
      <c r="BW47" s="210">
        <f t="shared" si="53"/>
        <v>5.2674653851837885</v>
      </c>
      <c r="BX47" s="210">
        <f t="shared" si="53"/>
        <v>5.2674653851837885</v>
      </c>
      <c r="BY47" s="210">
        <f t="shared" si="53"/>
        <v>5.2674653851837885</v>
      </c>
      <c r="BZ47" s="210">
        <f t="shared" si="53"/>
        <v>5.2674653851837885</v>
      </c>
      <c r="CA47" s="210">
        <f t="shared" si="53"/>
        <v>5.2674653851837885</v>
      </c>
      <c r="CB47" s="210">
        <f t="shared" si="53"/>
        <v>5.2674653851837885</v>
      </c>
      <c r="CC47" s="210">
        <f t="shared" si="53"/>
        <v>5.2674653851837885</v>
      </c>
      <c r="CD47" s="210">
        <f t="shared" si="53"/>
        <v>5.2674653851837885</v>
      </c>
      <c r="CE47" s="210">
        <f t="shared" si="53"/>
        <v>5.2674653851837885</v>
      </c>
      <c r="CF47" s="210">
        <f t="shared" si="53"/>
        <v>5.2674653851837885</v>
      </c>
      <c r="CG47" s="210">
        <f t="shared" si="53"/>
        <v>5.2674653851837885</v>
      </c>
      <c r="CH47" s="210">
        <f t="shared" si="53"/>
        <v>5.2674653851837885</v>
      </c>
      <c r="CI47" s="210">
        <f t="shared" si="53"/>
        <v>5.2674653851837885</v>
      </c>
      <c r="CJ47" s="210">
        <f t="shared" si="53"/>
        <v>5.2674653851837885</v>
      </c>
      <c r="CK47" s="210">
        <f t="shared" si="53"/>
        <v>5.2674653851837885</v>
      </c>
      <c r="CL47" s="210">
        <f t="shared" si="53"/>
        <v>5.2674653851837885</v>
      </c>
      <c r="CM47" s="210">
        <f t="shared" si="53"/>
        <v>5.2674653851837885</v>
      </c>
      <c r="CN47" s="210">
        <f t="shared" si="53"/>
        <v>5.2674653851837885</v>
      </c>
      <c r="CO47" s="210">
        <f t="shared" si="53"/>
        <v>5.2674653851837885</v>
      </c>
      <c r="CP47" s="210">
        <f t="shared" si="53"/>
        <v>5.2674653851837885</v>
      </c>
      <c r="CQ47" s="210">
        <f t="shared" si="53"/>
        <v>5.2674653851837885</v>
      </c>
      <c r="CR47" s="210">
        <f t="shared" si="53"/>
        <v>5.2674653851837885</v>
      </c>
      <c r="CS47" s="210">
        <f t="shared" si="53"/>
        <v>5.2674653851837885</v>
      </c>
      <c r="CT47" s="210">
        <f t="shared" si="53"/>
        <v>5.2674653851837885</v>
      </c>
      <c r="CU47" s="210">
        <f t="shared" si="53"/>
        <v>-49.245345196902292</v>
      </c>
      <c r="CV47" s="210">
        <f t="shared" si="53"/>
        <v>-49.245345196902292</v>
      </c>
      <c r="CW47" s="210">
        <f t="shared" si="53"/>
        <v>-49.245345196902292</v>
      </c>
      <c r="CX47" s="210">
        <f t="shared" si="53"/>
        <v>-49.245345196902292</v>
      </c>
      <c r="CY47" s="210">
        <f t="shared" si="53"/>
        <v>-49.245345196902292</v>
      </c>
      <c r="CZ47" s="210">
        <f t="shared" si="53"/>
        <v>-49.245345196902292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4.1122401659268926</v>
      </c>
      <c r="AZ48" s="210">
        <f t="shared" si="55"/>
        <v>4.1122401659268926</v>
      </c>
      <c r="BA48" s="210">
        <f t="shared" si="55"/>
        <v>4.1122401659268926</v>
      </c>
      <c r="BB48" s="210">
        <f t="shared" si="55"/>
        <v>4.1122401659268926</v>
      </c>
      <c r="BC48" s="210">
        <f t="shared" si="55"/>
        <v>4.1122401659268926</v>
      </c>
      <c r="BD48" s="210">
        <f t="shared" si="55"/>
        <v>4.1122401659268926</v>
      </c>
      <c r="BE48" s="210">
        <f t="shared" si="55"/>
        <v>4.1122401659268926</v>
      </c>
      <c r="BF48" s="210">
        <f t="shared" si="55"/>
        <v>4.1122401659268926</v>
      </c>
      <c r="BG48" s="210">
        <f t="shared" si="55"/>
        <v>4.1122401659268926</v>
      </c>
      <c r="BH48" s="210">
        <f t="shared" si="55"/>
        <v>4.1122401659268926</v>
      </c>
      <c r="BI48" s="210">
        <f t="shared" si="55"/>
        <v>4.1122401659268926</v>
      </c>
      <c r="BJ48" s="210">
        <f t="shared" si="55"/>
        <v>4.1122401659268926</v>
      </c>
      <c r="BK48" s="210">
        <f t="shared" si="55"/>
        <v>4.1122401659268926</v>
      </c>
      <c r="BL48" s="210">
        <f t="shared" si="55"/>
        <v>4.1122401659268926</v>
      </c>
      <c r="BM48" s="210">
        <f t="shared" si="55"/>
        <v>4.1122401659268926</v>
      </c>
      <c r="BN48" s="210">
        <f t="shared" si="55"/>
        <v>4.1122401659268926</v>
      </c>
      <c r="BO48" s="210">
        <f t="shared" si="55"/>
        <v>4.1122401659268926</v>
      </c>
      <c r="BP48" s="210">
        <f t="shared" si="55"/>
        <v>4.1122401659268926</v>
      </c>
      <c r="BQ48" s="210">
        <f t="shared" si="55"/>
        <v>4.1122401659268926</v>
      </c>
      <c r="BR48" s="210">
        <f t="shared" ref="BR48:DA48" si="56">IF(BR$22&lt;=$E$24,IF(BR$22&lt;=$D$24,IF(BR$22&lt;=$C$24,IF(BR$22&lt;=$B$24,$B114,($C31-$B31)/($C$24-$B$24)),($D31-$C31)/($D$24-$C$24)),($E31-$D31)/($E$24-$D$24)),$F114)</f>
        <v>4.1122401659268926</v>
      </c>
      <c r="BS48" s="210">
        <f t="shared" si="56"/>
        <v>4.1122401659268926</v>
      </c>
      <c r="BT48" s="210">
        <f t="shared" si="56"/>
        <v>4.1122401659268926</v>
      </c>
      <c r="BU48" s="210">
        <f t="shared" si="56"/>
        <v>4.1122401659268926</v>
      </c>
      <c r="BV48" s="210">
        <f t="shared" si="56"/>
        <v>4.1122401659268926</v>
      </c>
      <c r="BW48" s="210">
        <f t="shared" si="56"/>
        <v>4.1122401659268926</v>
      </c>
      <c r="BX48" s="210">
        <f t="shared" si="56"/>
        <v>4.1122401659268926</v>
      </c>
      <c r="BY48" s="210">
        <f t="shared" si="56"/>
        <v>4.1122401659268926</v>
      </c>
      <c r="BZ48" s="210">
        <f t="shared" si="56"/>
        <v>4.1122401659268926</v>
      </c>
      <c r="CA48" s="210">
        <f t="shared" si="56"/>
        <v>4.1122401659268926</v>
      </c>
      <c r="CB48" s="210">
        <f t="shared" si="56"/>
        <v>4.1122401659268926</v>
      </c>
      <c r="CC48" s="210">
        <f t="shared" si="56"/>
        <v>4.1122401659268926</v>
      </c>
      <c r="CD48" s="210">
        <f t="shared" si="56"/>
        <v>4.1122401659268926</v>
      </c>
      <c r="CE48" s="210">
        <f t="shared" si="56"/>
        <v>4.1122401659268926</v>
      </c>
      <c r="CF48" s="210">
        <f t="shared" si="56"/>
        <v>4.1122401659268926</v>
      </c>
      <c r="CG48" s="210">
        <f t="shared" si="56"/>
        <v>4.1122401659268926</v>
      </c>
      <c r="CH48" s="210">
        <f t="shared" si="56"/>
        <v>4.1122401659268926</v>
      </c>
      <c r="CI48" s="210">
        <f t="shared" si="56"/>
        <v>4.1122401659268926</v>
      </c>
      <c r="CJ48" s="210">
        <f t="shared" si="56"/>
        <v>4.1122401659268926</v>
      </c>
      <c r="CK48" s="210">
        <f t="shared" si="56"/>
        <v>4.1122401659268926</v>
      </c>
      <c r="CL48" s="210">
        <f t="shared" si="56"/>
        <v>4.1122401659268926</v>
      </c>
      <c r="CM48" s="210">
        <f t="shared" si="56"/>
        <v>4.1122401659268926</v>
      </c>
      <c r="CN48" s="210">
        <f t="shared" si="56"/>
        <v>4.1122401659268926</v>
      </c>
      <c r="CO48" s="210">
        <f t="shared" si="56"/>
        <v>4.1122401659268926</v>
      </c>
      <c r="CP48" s="210">
        <f t="shared" si="56"/>
        <v>4.1122401659268926</v>
      </c>
      <c r="CQ48" s="210">
        <f t="shared" si="56"/>
        <v>4.1122401659268926</v>
      </c>
      <c r="CR48" s="210">
        <f t="shared" si="56"/>
        <v>4.1122401659268926</v>
      </c>
      <c r="CS48" s="210">
        <f t="shared" si="56"/>
        <v>4.1122401659268926</v>
      </c>
      <c r="CT48" s="210">
        <f t="shared" si="56"/>
        <v>4.1122401659268926</v>
      </c>
      <c r="CU48" s="210">
        <f t="shared" si="56"/>
        <v>9966.759391992091</v>
      </c>
      <c r="CV48" s="210">
        <f t="shared" si="56"/>
        <v>9966.759391992091</v>
      </c>
      <c r="CW48" s="210">
        <f t="shared" si="56"/>
        <v>9966.759391992091</v>
      </c>
      <c r="CX48" s="210">
        <f t="shared" si="56"/>
        <v>9966.759391992091</v>
      </c>
      <c r="CY48" s="210">
        <f t="shared" si="56"/>
        <v>9966.759391992091</v>
      </c>
      <c r="CZ48" s="210">
        <f t="shared" si="56"/>
        <v>9966.759391992091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4800</v>
      </c>
      <c r="CV49" s="210">
        <f t="shared" si="59"/>
        <v>4800</v>
      </c>
      <c r="CW49" s="210">
        <f t="shared" si="59"/>
        <v>4800</v>
      </c>
      <c r="CX49" s="210">
        <f t="shared" si="59"/>
        <v>4800</v>
      </c>
      <c r="CY49" s="210">
        <f t="shared" si="59"/>
        <v>4800</v>
      </c>
      <c r="CZ49" s="210">
        <f t="shared" si="59"/>
        <v>4800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1200</v>
      </c>
      <c r="CV50" s="210">
        <f t="shared" si="62"/>
        <v>1200</v>
      </c>
      <c r="CW50" s="210">
        <f t="shared" si="62"/>
        <v>1200</v>
      </c>
      <c r="CX50" s="210">
        <f t="shared" si="62"/>
        <v>1200</v>
      </c>
      <c r="CY50" s="210">
        <f t="shared" si="62"/>
        <v>1200</v>
      </c>
      <c r="CZ50" s="210">
        <f t="shared" si="62"/>
        <v>1200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459.54545454545456</v>
      </c>
      <c r="H51" s="210">
        <f t="shared" si="63"/>
        <v>459.54545454545456</v>
      </c>
      <c r="I51" s="210">
        <f t="shared" si="63"/>
        <v>459.54545454545456</v>
      </c>
      <c r="J51" s="210">
        <f t="shared" si="63"/>
        <v>459.54545454545456</v>
      </c>
      <c r="K51" s="210">
        <f t="shared" si="63"/>
        <v>459.54545454545456</v>
      </c>
      <c r="L51" s="210">
        <f t="shared" si="63"/>
        <v>459.54545454545456</v>
      </c>
      <c r="M51" s="210">
        <f t="shared" si="63"/>
        <v>459.54545454545456</v>
      </c>
      <c r="N51" s="210">
        <f t="shared" si="63"/>
        <v>459.54545454545456</v>
      </c>
      <c r="O51" s="210">
        <f t="shared" si="63"/>
        <v>459.54545454545456</v>
      </c>
      <c r="P51" s="210">
        <f t="shared" si="63"/>
        <v>459.54545454545456</v>
      </c>
      <c r="Q51" s="210">
        <f t="shared" si="63"/>
        <v>459.54545454545456</v>
      </c>
      <c r="R51" s="210">
        <f t="shared" si="63"/>
        <v>459.54545454545456</v>
      </c>
      <c r="S51" s="210">
        <f t="shared" si="63"/>
        <v>459.54545454545456</v>
      </c>
      <c r="T51" s="210">
        <f t="shared" si="63"/>
        <v>459.54545454545456</v>
      </c>
      <c r="U51" s="210">
        <f t="shared" si="63"/>
        <v>459.54545454545456</v>
      </c>
      <c r="V51" s="210">
        <f t="shared" si="63"/>
        <v>459.54545454545456</v>
      </c>
      <c r="W51" s="210">
        <f t="shared" si="63"/>
        <v>459.54545454545456</v>
      </c>
      <c r="X51" s="210">
        <f t="shared" si="63"/>
        <v>459.54545454545456</v>
      </c>
      <c r="Y51" s="210">
        <f t="shared" si="63"/>
        <v>459.54545454545456</v>
      </c>
      <c r="Z51" s="210">
        <f t="shared" si="63"/>
        <v>459.54545454545456</v>
      </c>
      <c r="AA51" s="210">
        <f t="shared" si="63"/>
        <v>459.54545454545456</v>
      </c>
      <c r="AB51" s="210">
        <f t="shared" si="63"/>
        <v>459.54545454545456</v>
      </c>
      <c r="AC51" s="210">
        <f t="shared" si="63"/>
        <v>459.54545454545456</v>
      </c>
      <c r="AD51" s="210">
        <f t="shared" si="63"/>
        <v>459.54545454545456</v>
      </c>
      <c r="AE51" s="210">
        <f t="shared" si="63"/>
        <v>459.54545454545456</v>
      </c>
      <c r="AF51" s="210">
        <f t="shared" si="63"/>
        <v>459.54545454545456</v>
      </c>
      <c r="AG51" s="210">
        <f t="shared" si="63"/>
        <v>459.54545454545456</v>
      </c>
      <c r="AH51" s="210">
        <f t="shared" si="63"/>
        <v>459.54545454545456</v>
      </c>
      <c r="AI51" s="210">
        <f t="shared" si="63"/>
        <v>459.54545454545456</v>
      </c>
      <c r="AJ51" s="210">
        <f t="shared" si="63"/>
        <v>459.54545454545456</v>
      </c>
      <c r="AK51" s="210">
        <f t="shared" si="63"/>
        <v>459.54545454545456</v>
      </c>
      <c r="AL51" s="210">
        <f t="shared" ref="AL51:BQ51" si="64">IF(AL$22&lt;=$E$24,IF(AL$22&lt;=$D$24,IF(AL$22&lt;=$C$24,IF(AL$22&lt;=$B$24,$B117,($C34-$B34)/($C$24-$B$24)),($D34-$C34)/($D$24-$C$24)),($E34-$D34)/($E$24-$D$24)),$F117)</f>
        <v>459.54545454545456</v>
      </c>
      <c r="AM51" s="210">
        <f t="shared" si="64"/>
        <v>459.54545454545456</v>
      </c>
      <c r="AN51" s="210">
        <f t="shared" si="64"/>
        <v>459.54545454545456</v>
      </c>
      <c r="AO51" s="210">
        <f t="shared" si="64"/>
        <v>459.54545454545456</v>
      </c>
      <c r="AP51" s="210">
        <f t="shared" si="64"/>
        <v>459.54545454545456</v>
      </c>
      <c r="AQ51" s="210">
        <f t="shared" si="64"/>
        <v>459.54545454545456</v>
      </c>
      <c r="AR51" s="210">
        <f t="shared" si="64"/>
        <v>459.54545454545456</v>
      </c>
      <c r="AS51" s="210">
        <f t="shared" si="64"/>
        <v>459.54545454545456</v>
      </c>
      <c r="AT51" s="210">
        <f t="shared" si="64"/>
        <v>459.54545454545456</v>
      </c>
      <c r="AU51" s="210">
        <f t="shared" si="64"/>
        <v>459.54545454545456</v>
      </c>
      <c r="AV51" s="210">
        <f t="shared" si="64"/>
        <v>459.54545454545456</v>
      </c>
      <c r="AW51" s="210">
        <f t="shared" si="64"/>
        <v>459.54545454545456</v>
      </c>
      <c r="AX51" s="210">
        <f t="shared" si="64"/>
        <v>459.54545454545456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-2100</v>
      </c>
      <c r="CV51" s="210">
        <f t="shared" si="65"/>
        <v>-2100</v>
      </c>
      <c r="CW51" s="210">
        <f t="shared" si="65"/>
        <v>-2100</v>
      </c>
      <c r="CX51" s="210">
        <f t="shared" si="65"/>
        <v>-2100</v>
      </c>
      <c r="CY51" s="210">
        <f t="shared" si="65"/>
        <v>-2100</v>
      </c>
      <c r="CZ51" s="210">
        <f t="shared" si="65"/>
        <v>-2100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25.343257079834167</v>
      </c>
      <c r="H52" s="210">
        <f t="shared" si="66"/>
        <v>25.343257079834167</v>
      </c>
      <c r="I52" s="210">
        <f t="shared" si="66"/>
        <v>25.343257079834167</v>
      </c>
      <c r="J52" s="210">
        <f t="shared" si="66"/>
        <v>25.343257079834167</v>
      </c>
      <c r="K52" s="210">
        <f t="shared" si="66"/>
        <v>25.343257079834167</v>
      </c>
      <c r="L52" s="210">
        <f t="shared" si="66"/>
        <v>25.343257079834167</v>
      </c>
      <c r="M52" s="210">
        <f t="shared" si="66"/>
        <v>25.343257079834167</v>
      </c>
      <c r="N52" s="210">
        <f t="shared" si="66"/>
        <v>25.343257079834167</v>
      </c>
      <c r="O52" s="210">
        <f t="shared" si="66"/>
        <v>25.343257079834167</v>
      </c>
      <c r="P52" s="210">
        <f t="shared" si="66"/>
        <v>25.343257079834167</v>
      </c>
      <c r="Q52" s="210">
        <f t="shared" si="66"/>
        <v>25.343257079834167</v>
      </c>
      <c r="R52" s="210">
        <f t="shared" si="66"/>
        <v>25.343257079834167</v>
      </c>
      <c r="S52" s="210">
        <f t="shared" si="66"/>
        <v>25.343257079834167</v>
      </c>
      <c r="T52" s="210">
        <f t="shared" si="66"/>
        <v>25.343257079834167</v>
      </c>
      <c r="U52" s="210">
        <f t="shared" si="66"/>
        <v>25.343257079834167</v>
      </c>
      <c r="V52" s="210">
        <f t="shared" si="66"/>
        <v>25.343257079834167</v>
      </c>
      <c r="W52" s="210">
        <f t="shared" si="66"/>
        <v>25.343257079834167</v>
      </c>
      <c r="X52" s="210">
        <f t="shared" si="66"/>
        <v>25.343257079834167</v>
      </c>
      <c r="Y52" s="210">
        <f t="shared" si="66"/>
        <v>25.343257079834167</v>
      </c>
      <c r="Z52" s="210">
        <f t="shared" si="66"/>
        <v>25.343257079834167</v>
      </c>
      <c r="AA52" s="210">
        <f t="shared" si="66"/>
        <v>25.343257079834167</v>
      </c>
      <c r="AB52" s="210">
        <f t="shared" si="66"/>
        <v>25.343257079834167</v>
      </c>
      <c r="AC52" s="210">
        <f t="shared" si="66"/>
        <v>25.343257079834167</v>
      </c>
      <c r="AD52" s="210">
        <f t="shared" si="66"/>
        <v>25.343257079834167</v>
      </c>
      <c r="AE52" s="210">
        <f t="shared" si="66"/>
        <v>25.343257079834167</v>
      </c>
      <c r="AF52" s="210">
        <f t="shared" si="66"/>
        <v>25.343257079834167</v>
      </c>
      <c r="AG52" s="210">
        <f t="shared" si="66"/>
        <v>25.343257079834167</v>
      </c>
      <c r="AH52" s="210">
        <f t="shared" si="66"/>
        <v>25.343257079834167</v>
      </c>
      <c r="AI52" s="210">
        <f t="shared" si="66"/>
        <v>25.343257079834167</v>
      </c>
      <c r="AJ52" s="210">
        <f t="shared" si="66"/>
        <v>25.343257079834167</v>
      </c>
      <c r="AK52" s="210">
        <f t="shared" si="66"/>
        <v>25.343257079834167</v>
      </c>
      <c r="AL52" s="210">
        <f t="shared" ref="AL52:BQ52" si="67">IF(AL$22&lt;=$E$24,IF(AL$22&lt;=$D$24,IF(AL$22&lt;=$C$24,IF(AL$22&lt;=$B$24,$B118,($C35-$B35)/($C$24-$B$24)),($D35-$C35)/($D$24-$C$24)),($E35-$D35)/($E$24-$D$24)),$F118)</f>
        <v>25.343257079834167</v>
      </c>
      <c r="AM52" s="210">
        <f t="shared" si="67"/>
        <v>25.343257079834167</v>
      </c>
      <c r="AN52" s="210">
        <f t="shared" si="67"/>
        <v>25.343257079834167</v>
      </c>
      <c r="AO52" s="210">
        <f t="shared" si="67"/>
        <v>25.343257079834167</v>
      </c>
      <c r="AP52" s="210">
        <f t="shared" si="67"/>
        <v>25.343257079834167</v>
      </c>
      <c r="AQ52" s="210">
        <f t="shared" si="67"/>
        <v>25.343257079834167</v>
      </c>
      <c r="AR52" s="210">
        <f t="shared" si="67"/>
        <v>25.343257079834167</v>
      </c>
      <c r="AS52" s="210">
        <f t="shared" si="67"/>
        <v>25.343257079834167</v>
      </c>
      <c r="AT52" s="210">
        <f t="shared" si="67"/>
        <v>25.343257079834167</v>
      </c>
      <c r="AU52" s="210">
        <f t="shared" si="67"/>
        <v>25.343257079834167</v>
      </c>
      <c r="AV52" s="210">
        <f t="shared" si="67"/>
        <v>25.343257079834167</v>
      </c>
      <c r="AW52" s="210">
        <f t="shared" si="67"/>
        <v>25.343257079834167</v>
      </c>
      <c r="AX52" s="210">
        <f t="shared" si="67"/>
        <v>25.343257079834167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-185.85055191878391</v>
      </c>
      <c r="CV52" s="210">
        <f t="shared" si="68"/>
        <v>-185.85055191878391</v>
      </c>
      <c r="CW52" s="210">
        <f t="shared" si="68"/>
        <v>-185.85055191878391</v>
      </c>
      <c r="CX52" s="210">
        <f t="shared" si="68"/>
        <v>-185.85055191878391</v>
      </c>
      <c r="CY52" s="210">
        <f t="shared" si="68"/>
        <v>-185.85055191878391</v>
      </c>
      <c r="CZ52" s="210">
        <f t="shared" si="68"/>
        <v>-185.85055191878391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148.45360824742269</v>
      </c>
      <c r="AZ53" s="210">
        <f t="shared" si="70"/>
        <v>148.45360824742269</v>
      </c>
      <c r="BA53" s="210">
        <f t="shared" si="70"/>
        <v>148.45360824742269</v>
      </c>
      <c r="BB53" s="210">
        <f t="shared" si="70"/>
        <v>148.45360824742269</v>
      </c>
      <c r="BC53" s="210">
        <f t="shared" si="70"/>
        <v>148.45360824742269</v>
      </c>
      <c r="BD53" s="210">
        <f t="shared" si="70"/>
        <v>148.45360824742269</v>
      </c>
      <c r="BE53" s="210">
        <f t="shared" si="70"/>
        <v>148.45360824742269</v>
      </c>
      <c r="BF53" s="210">
        <f t="shared" si="70"/>
        <v>148.45360824742269</v>
      </c>
      <c r="BG53" s="210">
        <f t="shared" si="70"/>
        <v>148.45360824742269</v>
      </c>
      <c r="BH53" s="210">
        <f t="shared" si="70"/>
        <v>148.45360824742269</v>
      </c>
      <c r="BI53" s="210">
        <f t="shared" si="70"/>
        <v>148.45360824742269</v>
      </c>
      <c r="BJ53" s="210">
        <f t="shared" si="70"/>
        <v>148.45360824742269</v>
      </c>
      <c r="BK53" s="210">
        <f t="shared" si="70"/>
        <v>148.45360824742269</v>
      </c>
      <c r="BL53" s="210">
        <f t="shared" si="70"/>
        <v>148.45360824742269</v>
      </c>
      <c r="BM53" s="210">
        <f t="shared" si="70"/>
        <v>148.45360824742269</v>
      </c>
      <c r="BN53" s="210">
        <f t="shared" si="70"/>
        <v>148.45360824742269</v>
      </c>
      <c r="BO53" s="210">
        <f t="shared" si="70"/>
        <v>148.45360824742269</v>
      </c>
      <c r="BP53" s="210">
        <f t="shared" si="70"/>
        <v>148.45360824742269</v>
      </c>
      <c r="BQ53" s="210">
        <f t="shared" si="70"/>
        <v>148.45360824742269</v>
      </c>
      <c r="BR53" s="210">
        <f t="shared" ref="BR53:DA53" si="71">IF(BR$22&lt;=$E$24,IF(BR$22&lt;=$D$24,IF(BR$22&lt;=$C$24,IF(BR$22&lt;=$B$24,$B119,($C36-$B36)/($C$24-$B$24)),($D36-$C36)/($D$24-$C$24)),($E36-$D36)/($E$24-$D$24)),$F119)</f>
        <v>148.45360824742269</v>
      </c>
      <c r="BS53" s="210">
        <f t="shared" si="71"/>
        <v>148.45360824742269</v>
      </c>
      <c r="BT53" s="210">
        <f t="shared" si="71"/>
        <v>148.45360824742269</v>
      </c>
      <c r="BU53" s="210">
        <f t="shared" si="71"/>
        <v>148.45360824742269</v>
      </c>
      <c r="BV53" s="210">
        <f t="shared" si="71"/>
        <v>148.45360824742269</v>
      </c>
      <c r="BW53" s="210">
        <f t="shared" si="71"/>
        <v>148.45360824742269</v>
      </c>
      <c r="BX53" s="210">
        <f t="shared" si="71"/>
        <v>148.45360824742269</v>
      </c>
      <c r="BY53" s="210">
        <f t="shared" si="71"/>
        <v>148.45360824742269</v>
      </c>
      <c r="BZ53" s="210">
        <f t="shared" si="71"/>
        <v>148.45360824742269</v>
      </c>
      <c r="CA53" s="210">
        <f t="shared" si="71"/>
        <v>148.45360824742269</v>
      </c>
      <c r="CB53" s="210">
        <f t="shared" si="71"/>
        <v>148.45360824742269</v>
      </c>
      <c r="CC53" s="210">
        <f t="shared" si="71"/>
        <v>148.45360824742269</v>
      </c>
      <c r="CD53" s="210">
        <f t="shared" si="71"/>
        <v>148.45360824742269</v>
      </c>
      <c r="CE53" s="210">
        <f t="shared" si="71"/>
        <v>148.45360824742269</v>
      </c>
      <c r="CF53" s="210">
        <f t="shared" si="71"/>
        <v>148.45360824742269</v>
      </c>
      <c r="CG53" s="210">
        <f t="shared" si="71"/>
        <v>148.45360824742269</v>
      </c>
      <c r="CH53" s="210">
        <f t="shared" si="71"/>
        <v>148.45360824742269</v>
      </c>
      <c r="CI53" s="210">
        <f t="shared" si="71"/>
        <v>148.45360824742269</v>
      </c>
      <c r="CJ53" s="210">
        <f t="shared" si="71"/>
        <v>148.45360824742269</v>
      </c>
      <c r="CK53" s="210">
        <f t="shared" si="71"/>
        <v>148.45360824742269</v>
      </c>
      <c r="CL53" s="210">
        <f t="shared" si="71"/>
        <v>148.45360824742269</v>
      </c>
      <c r="CM53" s="210">
        <f t="shared" si="71"/>
        <v>148.45360824742269</v>
      </c>
      <c r="CN53" s="210">
        <f t="shared" si="71"/>
        <v>148.45360824742269</v>
      </c>
      <c r="CO53" s="210">
        <f t="shared" si="71"/>
        <v>148.45360824742269</v>
      </c>
      <c r="CP53" s="210">
        <f t="shared" si="71"/>
        <v>148.45360824742269</v>
      </c>
      <c r="CQ53" s="210">
        <f t="shared" si="71"/>
        <v>148.45360824742269</v>
      </c>
      <c r="CR53" s="210">
        <f t="shared" si="71"/>
        <v>148.45360824742269</v>
      </c>
      <c r="CS53" s="210">
        <f t="shared" si="71"/>
        <v>148.45360824742269</v>
      </c>
      <c r="CT53" s="210">
        <f t="shared" si="71"/>
        <v>148.45360824742269</v>
      </c>
      <c r="CU53" s="210">
        <f t="shared" si="71"/>
        <v>-1200</v>
      </c>
      <c r="CV53" s="210">
        <f t="shared" si="71"/>
        <v>-1200</v>
      </c>
      <c r="CW53" s="210">
        <f t="shared" si="71"/>
        <v>-1200</v>
      </c>
      <c r="CX53" s="210">
        <f t="shared" si="71"/>
        <v>-1200</v>
      </c>
      <c r="CY53" s="210">
        <f t="shared" si="71"/>
        <v>-1200</v>
      </c>
      <c r="CZ53" s="210">
        <f t="shared" si="71"/>
        <v>-1200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23.336689646075499</v>
      </c>
      <c r="H59" s="204">
        <f t="shared" si="75"/>
        <v>46.673379292150997</v>
      </c>
      <c r="I59" s="204">
        <f t="shared" si="75"/>
        <v>70.010068938226496</v>
      </c>
      <c r="J59" s="204">
        <f t="shared" si="75"/>
        <v>93.346758584301995</v>
      </c>
      <c r="K59" s="204">
        <f t="shared" si="75"/>
        <v>116.68344823037749</v>
      </c>
      <c r="L59" s="204">
        <f t="shared" si="75"/>
        <v>140.02013787645299</v>
      </c>
      <c r="M59" s="204">
        <f t="shared" si="75"/>
        <v>163.35682752252848</v>
      </c>
      <c r="N59" s="204">
        <f t="shared" si="75"/>
        <v>186.69351716860399</v>
      </c>
      <c r="O59" s="204">
        <f t="shared" si="75"/>
        <v>210.0302068146795</v>
      </c>
      <c r="P59" s="204">
        <f t="shared" si="75"/>
        <v>233.36689646075499</v>
      </c>
      <c r="Q59" s="204">
        <f t="shared" si="75"/>
        <v>256.70358610683047</v>
      </c>
      <c r="R59" s="204">
        <f t="shared" si="75"/>
        <v>280.04027575290598</v>
      </c>
      <c r="S59" s="204">
        <f t="shared" si="75"/>
        <v>303.3769653989815</v>
      </c>
      <c r="T59" s="204">
        <f t="shared" si="75"/>
        <v>326.71365504505695</v>
      </c>
      <c r="U59" s="204">
        <f t="shared" si="75"/>
        <v>350.05034469113247</v>
      </c>
      <c r="V59" s="204">
        <f t="shared" si="75"/>
        <v>373.38703433720798</v>
      </c>
      <c r="W59" s="204">
        <f t="shared" si="75"/>
        <v>396.72372398328349</v>
      </c>
      <c r="X59" s="204">
        <f t="shared" si="75"/>
        <v>420.060413629359</v>
      </c>
      <c r="Y59" s="204">
        <f t="shared" si="75"/>
        <v>443.39710327543446</v>
      </c>
      <c r="Z59" s="204">
        <f t="shared" si="75"/>
        <v>466.73379292150997</v>
      </c>
      <c r="AA59" s="204">
        <f t="shared" si="75"/>
        <v>490.07048256758549</v>
      </c>
      <c r="AB59" s="204">
        <f t="shared" si="75"/>
        <v>513.40717221366094</v>
      </c>
      <c r="AC59" s="204">
        <f t="shared" si="75"/>
        <v>536.74386185973651</v>
      </c>
      <c r="AD59" s="204">
        <f t="shared" si="75"/>
        <v>560.08055150581197</v>
      </c>
      <c r="AE59" s="204">
        <f t="shared" si="75"/>
        <v>583.41724115188742</v>
      </c>
      <c r="AF59" s="204">
        <f t="shared" si="75"/>
        <v>606.75393079796299</v>
      </c>
      <c r="AG59" s="204">
        <f t="shared" si="75"/>
        <v>630.09062044403845</v>
      </c>
      <c r="AH59" s="204">
        <f t="shared" si="75"/>
        <v>653.42731009011391</v>
      </c>
      <c r="AI59" s="204">
        <f t="shared" si="75"/>
        <v>676.76399973618948</v>
      </c>
      <c r="AJ59" s="204">
        <f t="shared" si="75"/>
        <v>700.10068938226493</v>
      </c>
      <c r="AK59" s="204">
        <f t="shared" si="75"/>
        <v>723.4373790283405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746.77406867441596</v>
      </c>
      <c r="AM59" s="204">
        <f t="shared" si="76"/>
        <v>770.11075832049141</v>
      </c>
      <c r="AN59" s="204">
        <f t="shared" si="76"/>
        <v>793.44744796656698</v>
      </c>
      <c r="AO59" s="204">
        <f t="shared" si="76"/>
        <v>816.78413761264244</v>
      </c>
      <c r="AP59" s="204">
        <f t="shared" si="76"/>
        <v>840.12082725871801</v>
      </c>
      <c r="AQ59" s="204">
        <f t="shared" si="76"/>
        <v>863.45751690479347</v>
      </c>
      <c r="AR59" s="204">
        <f t="shared" si="76"/>
        <v>886.79420655086892</v>
      </c>
      <c r="AS59" s="204">
        <f t="shared" si="76"/>
        <v>910.13089619694449</v>
      </c>
      <c r="AT59" s="204">
        <f t="shared" si="76"/>
        <v>933.46758584301995</v>
      </c>
      <c r="AU59" s="204">
        <f t="shared" si="76"/>
        <v>956.8042754890954</v>
      </c>
      <c r="AV59" s="204">
        <f t="shared" si="76"/>
        <v>980.14096513517097</v>
      </c>
      <c r="AW59" s="204">
        <f t="shared" si="76"/>
        <v>1003.4776547812464</v>
      </c>
      <c r="AX59" s="204">
        <f t="shared" si="76"/>
        <v>1026.8143444273219</v>
      </c>
      <c r="AY59" s="204">
        <f t="shared" si="76"/>
        <v>1043.6118303955411</v>
      </c>
      <c r="AZ59" s="204">
        <f t="shared" si="76"/>
        <v>1060.4093163637606</v>
      </c>
      <c r="BA59" s="204">
        <f t="shared" si="76"/>
        <v>1077.2068023319798</v>
      </c>
      <c r="BB59" s="204">
        <f t="shared" si="76"/>
        <v>1094.0042883001993</v>
      </c>
      <c r="BC59" s="204">
        <f t="shared" si="76"/>
        <v>1110.8017742684185</v>
      </c>
      <c r="BD59" s="204">
        <f t="shared" si="76"/>
        <v>1127.599260236638</v>
      </c>
      <c r="BE59" s="204">
        <f t="shared" si="76"/>
        <v>1144.3967462048572</v>
      </c>
      <c r="BF59" s="204">
        <f t="shared" si="76"/>
        <v>1161.1942321730767</v>
      </c>
      <c r="BG59" s="204">
        <f t="shared" si="76"/>
        <v>1177.9917181412959</v>
      </c>
      <c r="BH59" s="204">
        <f t="shared" si="76"/>
        <v>1194.7892041095151</v>
      </c>
      <c r="BI59" s="204">
        <f t="shared" si="76"/>
        <v>1211.5866900777346</v>
      </c>
      <c r="BJ59" s="204">
        <f t="shared" si="76"/>
        <v>1228.3841760459538</v>
      </c>
      <c r="BK59" s="204">
        <f t="shared" si="76"/>
        <v>1245.1816620141733</v>
      </c>
      <c r="BL59" s="204">
        <f t="shared" si="76"/>
        <v>1261.9791479823925</v>
      </c>
      <c r="BM59" s="204">
        <f t="shared" si="76"/>
        <v>1278.776633950612</v>
      </c>
      <c r="BN59" s="204">
        <f t="shared" si="76"/>
        <v>1295.5741199188312</v>
      </c>
      <c r="BO59" s="204">
        <f t="shared" si="76"/>
        <v>1312.3716058870505</v>
      </c>
      <c r="BP59" s="204">
        <f t="shared" si="76"/>
        <v>1329.1690918552699</v>
      </c>
      <c r="BQ59" s="204">
        <f t="shared" si="76"/>
        <v>1345.9665778234892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1362.7640637917086</v>
      </c>
      <c r="BS59" s="204">
        <f t="shared" si="77"/>
        <v>1379.5615497599279</v>
      </c>
      <c r="BT59" s="204">
        <f t="shared" si="77"/>
        <v>1396.3590357281473</v>
      </c>
      <c r="BU59" s="204">
        <f t="shared" si="77"/>
        <v>1413.1565216963666</v>
      </c>
      <c r="BV59" s="204">
        <f t="shared" si="77"/>
        <v>1429.9540076645858</v>
      </c>
      <c r="BW59" s="204">
        <f t="shared" si="77"/>
        <v>1446.7514936328052</v>
      </c>
      <c r="BX59" s="204">
        <f t="shared" si="77"/>
        <v>1463.5489796010247</v>
      </c>
      <c r="BY59" s="204">
        <f t="shared" si="77"/>
        <v>1480.3464655692439</v>
      </c>
      <c r="BZ59" s="204">
        <f t="shared" si="77"/>
        <v>1497.1439515374632</v>
      </c>
      <c r="CA59" s="204">
        <f t="shared" si="77"/>
        <v>1513.9414375056826</v>
      </c>
      <c r="CB59" s="204">
        <f t="shared" si="77"/>
        <v>1530.7389234739019</v>
      </c>
      <c r="CC59" s="204">
        <f t="shared" si="77"/>
        <v>1547.5364094421211</v>
      </c>
      <c r="CD59" s="204">
        <f t="shared" si="77"/>
        <v>1564.3338954103406</v>
      </c>
      <c r="CE59" s="204">
        <f t="shared" si="77"/>
        <v>1581.13138137856</v>
      </c>
      <c r="CF59" s="204">
        <f t="shared" si="77"/>
        <v>1597.9288673467793</v>
      </c>
      <c r="CG59" s="204">
        <f t="shared" si="77"/>
        <v>1614.7263533149985</v>
      </c>
      <c r="CH59" s="204">
        <f t="shared" si="77"/>
        <v>1631.523839283218</v>
      </c>
      <c r="CI59" s="204">
        <f t="shared" si="77"/>
        <v>1648.3213252514372</v>
      </c>
      <c r="CJ59" s="204">
        <f t="shared" si="77"/>
        <v>1665.1188112196564</v>
      </c>
      <c r="CK59" s="204">
        <f t="shared" si="77"/>
        <v>1681.9162971878759</v>
      </c>
      <c r="CL59" s="204">
        <f t="shared" si="77"/>
        <v>1698.7137831560954</v>
      </c>
      <c r="CM59" s="204">
        <f t="shared" si="77"/>
        <v>1715.5112691243146</v>
      </c>
      <c r="CN59" s="204">
        <f t="shared" si="77"/>
        <v>1732.3087550925338</v>
      </c>
      <c r="CO59" s="204">
        <f t="shared" si="77"/>
        <v>1749.1062410607533</v>
      </c>
      <c r="CP59" s="204">
        <f t="shared" si="77"/>
        <v>1765.9037270289725</v>
      </c>
      <c r="CQ59" s="204">
        <f t="shared" si="77"/>
        <v>1782.7012129971918</v>
      </c>
      <c r="CR59" s="204">
        <f t="shared" si="77"/>
        <v>1799.4986989654112</v>
      </c>
      <c r="CS59" s="204">
        <f t="shared" si="77"/>
        <v>1816.2961849336307</v>
      </c>
      <c r="CT59" s="204">
        <f t="shared" si="77"/>
        <v>1833.0936709018499</v>
      </c>
      <c r="CU59" s="204">
        <f t="shared" si="77"/>
        <v>1969.3625672492155</v>
      </c>
      <c r="CV59" s="204">
        <f t="shared" si="77"/>
        <v>2225.1028739757271</v>
      </c>
      <c r="CW59" s="204">
        <f t="shared" si="77"/>
        <v>2480.8431807022389</v>
      </c>
      <c r="CX59" s="204">
        <f t="shared" si="77"/>
        <v>2736.5834874287507</v>
      </c>
      <c r="CY59" s="204">
        <f t="shared" si="77"/>
        <v>2992.3237941552625</v>
      </c>
      <c r="CZ59" s="204">
        <f t="shared" si="77"/>
        <v>3248.0641008817738</v>
      </c>
      <c r="DA59" s="204">
        <f t="shared" si="77"/>
        <v>3429.1142542450298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11.793814432989691</v>
      </c>
      <c r="AZ60" s="204">
        <f t="shared" si="79"/>
        <v>23.587628865979383</v>
      </c>
      <c r="BA60" s="204">
        <f t="shared" si="79"/>
        <v>35.381443298969074</v>
      </c>
      <c r="BB60" s="204">
        <f t="shared" si="79"/>
        <v>47.175257731958766</v>
      </c>
      <c r="BC60" s="204">
        <f t="shared" si="79"/>
        <v>58.969072164948457</v>
      </c>
      <c r="BD60" s="204">
        <f t="shared" si="79"/>
        <v>70.762886597938149</v>
      </c>
      <c r="BE60" s="204">
        <f t="shared" si="79"/>
        <v>82.55670103092784</v>
      </c>
      <c r="BF60" s="204">
        <f t="shared" si="79"/>
        <v>94.350515463917532</v>
      </c>
      <c r="BG60" s="204">
        <f t="shared" si="79"/>
        <v>106.14432989690722</v>
      </c>
      <c r="BH60" s="204">
        <f t="shared" si="79"/>
        <v>117.93814432989691</v>
      </c>
      <c r="BI60" s="204">
        <f t="shared" si="79"/>
        <v>129.73195876288662</v>
      </c>
      <c r="BJ60" s="204">
        <f t="shared" si="79"/>
        <v>141.5257731958763</v>
      </c>
      <c r="BK60" s="204">
        <f t="shared" si="79"/>
        <v>153.31958762886597</v>
      </c>
      <c r="BL60" s="204">
        <f t="shared" si="79"/>
        <v>165.11340206185568</v>
      </c>
      <c r="BM60" s="204">
        <f t="shared" si="79"/>
        <v>176.90721649484539</v>
      </c>
      <c r="BN60" s="204">
        <f t="shared" si="79"/>
        <v>188.70103092783506</v>
      </c>
      <c r="BO60" s="204">
        <f t="shared" si="79"/>
        <v>200.49484536082474</v>
      </c>
      <c r="BP60" s="204">
        <f t="shared" si="79"/>
        <v>212.28865979381445</v>
      </c>
      <c r="BQ60" s="204">
        <f t="shared" si="79"/>
        <v>224.08247422680415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235.87628865979383</v>
      </c>
      <c r="BS60" s="204">
        <f t="shared" si="80"/>
        <v>247.67010309278351</v>
      </c>
      <c r="BT60" s="204">
        <f t="shared" si="80"/>
        <v>259.46391752577324</v>
      </c>
      <c r="BU60" s="204">
        <f t="shared" si="80"/>
        <v>271.25773195876292</v>
      </c>
      <c r="BV60" s="204">
        <f t="shared" si="80"/>
        <v>283.05154639175259</v>
      </c>
      <c r="BW60" s="204">
        <f t="shared" si="80"/>
        <v>294.84536082474227</v>
      </c>
      <c r="BX60" s="204">
        <f t="shared" si="80"/>
        <v>306.63917525773195</v>
      </c>
      <c r="BY60" s="204">
        <f t="shared" si="80"/>
        <v>318.43298969072168</v>
      </c>
      <c r="BZ60" s="204">
        <f t="shared" si="80"/>
        <v>330.22680412371136</v>
      </c>
      <c r="CA60" s="204">
        <f t="shared" si="80"/>
        <v>342.02061855670104</v>
      </c>
      <c r="CB60" s="204">
        <f t="shared" si="80"/>
        <v>353.81443298969077</v>
      </c>
      <c r="CC60" s="204">
        <f t="shared" si="80"/>
        <v>365.60824742268045</v>
      </c>
      <c r="CD60" s="204">
        <f t="shared" si="80"/>
        <v>377.40206185567013</v>
      </c>
      <c r="CE60" s="204">
        <f t="shared" si="80"/>
        <v>389.1958762886598</v>
      </c>
      <c r="CF60" s="204">
        <f t="shared" si="80"/>
        <v>400.98969072164948</v>
      </c>
      <c r="CG60" s="204">
        <f t="shared" si="80"/>
        <v>412.78350515463922</v>
      </c>
      <c r="CH60" s="204">
        <f t="shared" si="80"/>
        <v>424.57731958762889</v>
      </c>
      <c r="CI60" s="204">
        <f t="shared" si="80"/>
        <v>436.37113402061857</v>
      </c>
      <c r="CJ60" s="204">
        <f t="shared" si="80"/>
        <v>448.1649484536083</v>
      </c>
      <c r="CK60" s="204">
        <f t="shared" si="80"/>
        <v>459.95876288659798</v>
      </c>
      <c r="CL60" s="204">
        <f t="shared" si="80"/>
        <v>471.75257731958766</v>
      </c>
      <c r="CM60" s="204">
        <f t="shared" si="80"/>
        <v>483.54639175257734</v>
      </c>
      <c r="CN60" s="204">
        <f t="shared" si="80"/>
        <v>495.34020618556701</v>
      </c>
      <c r="CO60" s="204">
        <f t="shared" si="80"/>
        <v>507.13402061855675</v>
      </c>
      <c r="CP60" s="204">
        <f t="shared" si="80"/>
        <v>518.92783505154648</v>
      </c>
      <c r="CQ60" s="204">
        <f t="shared" si="80"/>
        <v>530.7216494845361</v>
      </c>
      <c r="CR60" s="204">
        <f t="shared" si="80"/>
        <v>542.51546391752584</v>
      </c>
      <c r="CS60" s="204">
        <f t="shared" si="80"/>
        <v>554.30927835051546</v>
      </c>
      <c r="CT60" s="204">
        <f t="shared" si="80"/>
        <v>566.10309278350519</v>
      </c>
      <c r="CU60" s="204">
        <f t="shared" si="80"/>
        <v>774.875</v>
      </c>
      <c r="CV60" s="204">
        <f t="shared" si="80"/>
        <v>1180.625</v>
      </c>
      <c r="CW60" s="204">
        <f t="shared" si="80"/>
        <v>1586.375</v>
      </c>
      <c r="CX60" s="204">
        <f t="shared" si="80"/>
        <v>1992.125</v>
      </c>
      <c r="CY60" s="204">
        <f t="shared" si="80"/>
        <v>2397.875</v>
      </c>
      <c r="CZ60" s="204">
        <f t="shared" si="80"/>
        <v>2803.625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3368.9300000000003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10.436891554681306</v>
      </c>
      <c r="AZ61" s="204">
        <f t="shared" si="82"/>
        <v>20.873783109362613</v>
      </c>
      <c r="BA61" s="204">
        <f t="shared" si="82"/>
        <v>31.310674664043919</v>
      </c>
      <c r="BB61" s="204">
        <f t="shared" si="82"/>
        <v>41.747566218725225</v>
      </c>
      <c r="BC61" s="204">
        <f t="shared" si="82"/>
        <v>52.184457773406535</v>
      </c>
      <c r="BD61" s="204">
        <f t="shared" si="82"/>
        <v>62.621349328087838</v>
      </c>
      <c r="BE61" s="204">
        <f t="shared" si="82"/>
        <v>73.058240882769141</v>
      </c>
      <c r="BF61" s="204">
        <f t="shared" si="82"/>
        <v>83.495132437450451</v>
      </c>
      <c r="BG61" s="204">
        <f t="shared" si="82"/>
        <v>93.932023992131761</v>
      </c>
      <c r="BH61" s="204">
        <f t="shared" si="82"/>
        <v>104.36891554681307</v>
      </c>
      <c r="BI61" s="204">
        <f t="shared" si="82"/>
        <v>114.80580710149437</v>
      </c>
      <c r="BJ61" s="204">
        <f t="shared" si="82"/>
        <v>125.24269865617568</v>
      </c>
      <c r="BK61" s="204">
        <f t="shared" si="82"/>
        <v>135.67959021085699</v>
      </c>
      <c r="BL61" s="204">
        <f t="shared" si="82"/>
        <v>146.11648176553828</v>
      </c>
      <c r="BM61" s="204">
        <f t="shared" si="82"/>
        <v>156.55337332021961</v>
      </c>
      <c r="BN61" s="204">
        <f t="shared" si="82"/>
        <v>166.9902648749009</v>
      </c>
      <c r="BO61" s="204">
        <f t="shared" si="82"/>
        <v>177.4271564295822</v>
      </c>
      <c r="BP61" s="204">
        <f t="shared" si="82"/>
        <v>187.86404798426352</v>
      </c>
      <c r="BQ61" s="204">
        <f t="shared" si="82"/>
        <v>198.30093953894482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208.73783109362614</v>
      </c>
      <c r="BS61" s="204">
        <f t="shared" si="83"/>
        <v>219.17472264830744</v>
      </c>
      <c r="BT61" s="204">
        <f t="shared" si="83"/>
        <v>229.61161420298873</v>
      </c>
      <c r="BU61" s="204">
        <f t="shared" si="83"/>
        <v>240.04850575767006</v>
      </c>
      <c r="BV61" s="204">
        <f t="shared" si="83"/>
        <v>250.48539731235135</v>
      </c>
      <c r="BW61" s="204">
        <f t="shared" si="83"/>
        <v>260.92228886703265</v>
      </c>
      <c r="BX61" s="204">
        <f t="shared" si="83"/>
        <v>271.35918042171397</v>
      </c>
      <c r="BY61" s="204">
        <f t="shared" si="83"/>
        <v>281.7960719763953</v>
      </c>
      <c r="BZ61" s="204">
        <f t="shared" si="83"/>
        <v>292.23296353107656</v>
      </c>
      <c r="CA61" s="204">
        <f t="shared" si="83"/>
        <v>302.66985508575789</v>
      </c>
      <c r="CB61" s="204">
        <f t="shared" si="83"/>
        <v>313.10674664043921</v>
      </c>
      <c r="CC61" s="204">
        <f t="shared" si="83"/>
        <v>323.54363819512048</v>
      </c>
      <c r="CD61" s="204">
        <f t="shared" si="83"/>
        <v>333.9805297498018</v>
      </c>
      <c r="CE61" s="204">
        <f t="shared" si="83"/>
        <v>344.41742130448313</v>
      </c>
      <c r="CF61" s="204">
        <f t="shared" si="83"/>
        <v>354.85431285916439</v>
      </c>
      <c r="CG61" s="204">
        <f t="shared" si="83"/>
        <v>365.29120441384572</v>
      </c>
      <c r="CH61" s="204">
        <f t="shared" si="83"/>
        <v>375.72809596852704</v>
      </c>
      <c r="CI61" s="204">
        <f t="shared" si="83"/>
        <v>386.16498752320831</v>
      </c>
      <c r="CJ61" s="204">
        <f t="shared" si="83"/>
        <v>396.60187907788963</v>
      </c>
      <c r="CK61" s="204">
        <f t="shared" si="83"/>
        <v>407.03877063257096</v>
      </c>
      <c r="CL61" s="204">
        <f t="shared" si="83"/>
        <v>417.47566218725228</v>
      </c>
      <c r="CM61" s="204">
        <f t="shared" si="83"/>
        <v>427.91255374193355</v>
      </c>
      <c r="CN61" s="204">
        <f t="shared" si="83"/>
        <v>438.34944529661487</v>
      </c>
      <c r="CO61" s="204">
        <f t="shared" si="83"/>
        <v>448.7863368512962</v>
      </c>
      <c r="CP61" s="204">
        <f t="shared" si="83"/>
        <v>459.22322840597747</v>
      </c>
      <c r="CQ61" s="204">
        <f t="shared" si="83"/>
        <v>469.66011996065879</v>
      </c>
      <c r="CR61" s="204">
        <f t="shared" si="83"/>
        <v>480.09701151534011</v>
      </c>
      <c r="CS61" s="204">
        <f t="shared" si="83"/>
        <v>490.53390307002138</v>
      </c>
      <c r="CT61" s="204">
        <f t="shared" si="83"/>
        <v>500.97079462470271</v>
      </c>
      <c r="CU61" s="204">
        <f t="shared" si="83"/>
        <v>542.22448783434959</v>
      </c>
      <c r="CV61" s="204">
        <f t="shared" si="83"/>
        <v>614.29498269896214</v>
      </c>
      <c r="CW61" s="204">
        <f t="shared" si="83"/>
        <v>686.3654775635747</v>
      </c>
      <c r="CX61" s="204">
        <f t="shared" si="83"/>
        <v>758.43597242818714</v>
      </c>
      <c r="CY61" s="204">
        <f t="shared" si="83"/>
        <v>830.5064672927997</v>
      </c>
      <c r="CZ61" s="204">
        <f t="shared" si="83"/>
        <v>902.57696215741225</v>
      </c>
      <c r="DA61" s="204">
        <f t="shared" si="83"/>
        <v>942.82770958971855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157.73195876288659</v>
      </c>
      <c r="AZ63" s="204">
        <f t="shared" si="87"/>
        <v>315.46391752577318</v>
      </c>
      <c r="BA63" s="204">
        <f t="shared" si="87"/>
        <v>473.19587628865975</v>
      </c>
      <c r="BB63" s="204">
        <f t="shared" si="87"/>
        <v>630.92783505154637</v>
      </c>
      <c r="BC63" s="204">
        <f t="shared" si="87"/>
        <v>788.65979381443299</v>
      </c>
      <c r="BD63" s="204">
        <f t="shared" si="87"/>
        <v>946.39175257731949</v>
      </c>
      <c r="BE63" s="204">
        <f t="shared" si="87"/>
        <v>1104.1237113402062</v>
      </c>
      <c r="BF63" s="204">
        <f t="shared" si="87"/>
        <v>1261.8556701030927</v>
      </c>
      <c r="BG63" s="204">
        <f t="shared" si="87"/>
        <v>1419.5876288659792</v>
      </c>
      <c r="BH63" s="204">
        <f t="shared" si="87"/>
        <v>1577.319587628866</v>
      </c>
      <c r="BI63" s="204">
        <f t="shared" si="87"/>
        <v>1735.0515463917525</v>
      </c>
      <c r="BJ63" s="204">
        <f t="shared" si="87"/>
        <v>1892.783505154639</v>
      </c>
      <c r="BK63" s="204">
        <f t="shared" si="87"/>
        <v>2050.5154639175257</v>
      </c>
      <c r="BL63" s="204">
        <f t="shared" si="87"/>
        <v>2208.2474226804125</v>
      </c>
      <c r="BM63" s="204">
        <f t="shared" si="87"/>
        <v>2365.9793814432987</v>
      </c>
      <c r="BN63" s="204">
        <f t="shared" si="87"/>
        <v>2523.7113402061855</v>
      </c>
      <c r="BO63" s="204">
        <f t="shared" si="87"/>
        <v>2681.4432989690722</v>
      </c>
      <c r="BP63" s="204">
        <f t="shared" si="87"/>
        <v>2839.1752577319585</v>
      </c>
      <c r="BQ63" s="204">
        <f t="shared" si="87"/>
        <v>2996.9072164948452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3154.6391752577319</v>
      </c>
      <c r="BS63" s="204">
        <f t="shared" si="89"/>
        <v>3312.3711340206182</v>
      </c>
      <c r="BT63" s="204">
        <f t="shared" si="89"/>
        <v>3470.103092783505</v>
      </c>
      <c r="BU63" s="204">
        <f t="shared" si="89"/>
        <v>3627.8350515463917</v>
      </c>
      <c r="BV63" s="204">
        <f t="shared" si="89"/>
        <v>3785.567010309278</v>
      </c>
      <c r="BW63" s="204">
        <f t="shared" si="89"/>
        <v>3943.2989690721647</v>
      </c>
      <c r="BX63" s="204">
        <f t="shared" si="89"/>
        <v>4101.0309278350514</v>
      </c>
      <c r="BY63" s="204">
        <f t="shared" si="89"/>
        <v>4258.7628865979377</v>
      </c>
      <c r="BZ63" s="204">
        <f t="shared" si="89"/>
        <v>4416.4948453608249</v>
      </c>
      <c r="CA63" s="204">
        <f t="shared" si="89"/>
        <v>4574.2268041237112</v>
      </c>
      <c r="CB63" s="204">
        <f t="shared" si="89"/>
        <v>4731.9587628865975</v>
      </c>
      <c r="CC63" s="204">
        <f t="shared" si="89"/>
        <v>4889.6907216494847</v>
      </c>
      <c r="CD63" s="204">
        <f t="shared" si="89"/>
        <v>5047.4226804123709</v>
      </c>
      <c r="CE63" s="204">
        <f t="shared" si="89"/>
        <v>5205.1546391752572</v>
      </c>
      <c r="CF63" s="204">
        <f t="shared" si="89"/>
        <v>5362.8865979381444</v>
      </c>
      <c r="CG63" s="204">
        <f t="shared" si="89"/>
        <v>5520.6185567010307</v>
      </c>
      <c r="CH63" s="204">
        <f t="shared" si="89"/>
        <v>5678.350515463917</v>
      </c>
      <c r="CI63" s="204">
        <f t="shared" si="89"/>
        <v>5836.0824742268042</v>
      </c>
      <c r="CJ63" s="204">
        <f t="shared" si="89"/>
        <v>5993.8144329896904</v>
      </c>
      <c r="CK63" s="204">
        <f t="shared" si="89"/>
        <v>6151.5463917525767</v>
      </c>
      <c r="CL63" s="204">
        <f t="shared" si="89"/>
        <v>6309.2783505154639</v>
      </c>
      <c r="CM63" s="204">
        <f t="shared" si="89"/>
        <v>6467.0103092783502</v>
      </c>
      <c r="CN63" s="204">
        <f t="shared" si="89"/>
        <v>6624.7422680412365</v>
      </c>
      <c r="CO63" s="204">
        <f t="shared" si="89"/>
        <v>6782.4742268041236</v>
      </c>
      <c r="CP63" s="204">
        <f t="shared" si="89"/>
        <v>6940.2061855670099</v>
      </c>
      <c r="CQ63" s="204">
        <f t="shared" si="89"/>
        <v>7097.9381443298962</v>
      </c>
      <c r="CR63" s="204">
        <f t="shared" si="89"/>
        <v>7255.6701030927834</v>
      </c>
      <c r="CS63" s="204">
        <f t="shared" si="89"/>
        <v>7413.4020618556697</v>
      </c>
      <c r="CT63" s="204">
        <f t="shared" si="89"/>
        <v>7571.134020618556</v>
      </c>
      <c r="CU63" s="204">
        <f t="shared" si="89"/>
        <v>8866.6666666666661</v>
      </c>
      <c r="CV63" s="204">
        <f t="shared" si="89"/>
        <v>11300</v>
      </c>
      <c r="CW63" s="204">
        <f t="shared" si="89"/>
        <v>13733.333333333332</v>
      </c>
      <c r="CX63" s="204">
        <f t="shared" si="89"/>
        <v>16166.666666666664</v>
      </c>
      <c r="CY63" s="204">
        <f t="shared" si="89"/>
        <v>18599.999999999996</v>
      </c>
      <c r="CZ63" s="204">
        <f t="shared" si="89"/>
        <v>21033.333333333328</v>
      </c>
      <c r="DA63" s="204">
        <f t="shared" si="89"/>
        <v>22249.999999999996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0.90909090909090906</v>
      </c>
      <c r="H64" s="204">
        <f t="shared" si="90"/>
        <v>1.8181818181818181</v>
      </c>
      <c r="I64" s="204">
        <f t="shared" si="90"/>
        <v>2.7272727272727271</v>
      </c>
      <c r="J64" s="204">
        <f t="shared" si="90"/>
        <v>3.6363636363636362</v>
      </c>
      <c r="K64" s="204">
        <f t="shared" si="90"/>
        <v>4.545454545454545</v>
      </c>
      <c r="L64" s="204">
        <f t="shared" si="88"/>
        <v>5.4545454545454541</v>
      </c>
      <c r="M64" s="204">
        <f t="shared" si="90"/>
        <v>6.3636363636363633</v>
      </c>
      <c r="N64" s="204">
        <f t="shared" si="90"/>
        <v>7.2727272727272725</v>
      </c>
      <c r="O64" s="204">
        <f t="shared" si="90"/>
        <v>8.1818181818181817</v>
      </c>
      <c r="P64" s="204">
        <f t="shared" si="90"/>
        <v>9.0909090909090899</v>
      </c>
      <c r="Q64" s="204">
        <f t="shared" si="90"/>
        <v>10</v>
      </c>
      <c r="R64" s="204">
        <f t="shared" si="90"/>
        <v>10.909090909090908</v>
      </c>
      <c r="S64" s="204">
        <f t="shared" si="90"/>
        <v>11.818181818181818</v>
      </c>
      <c r="T64" s="204">
        <f t="shared" si="90"/>
        <v>12.727272727272727</v>
      </c>
      <c r="U64" s="204">
        <f t="shared" si="90"/>
        <v>13.636363636363637</v>
      </c>
      <c r="V64" s="204">
        <f t="shared" si="90"/>
        <v>14.545454545454545</v>
      </c>
      <c r="W64" s="204">
        <f t="shared" si="90"/>
        <v>15.454545454545453</v>
      </c>
      <c r="X64" s="204">
        <f t="shared" si="90"/>
        <v>16.363636363636363</v>
      </c>
      <c r="Y64" s="204">
        <f t="shared" si="90"/>
        <v>17.272727272727273</v>
      </c>
      <c r="Z64" s="204">
        <f t="shared" si="90"/>
        <v>18.18181818181818</v>
      </c>
      <c r="AA64" s="204">
        <f t="shared" si="90"/>
        <v>19.09090909090909</v>
      </c>
      <c r="AB64" s="204">
        <f t="shared" si="90"/>
        <v>20</v>
      </c>
      <c r="AC64" s="204">
        <f t="shared" si="90"/>
        <v>20.90909090909091</v>
      </c>
      <c r="AD64" s="204">
        <f t="shared" si="90"/>
        <v>21.818181818181817</v>
      </c>
      <c r="AE64" s="204">
        <f t="shared" si="90"/>
        <v>22.727272727272727</v>
      </c>
      <c r="AF64" s="204">
        <f t="shared" si="90"/>
        <v>23.636363636363637</v>
      </c>
      <c r="AG64" s="204">
        <f t="shared" si="90"/>
        <v>24.545454545454543</v>
      </c>
      <c r="AH64" s="204">
        <f t="shared" si="90"/>
        <v>25.454545454545453</v>
      </c>
      <c r="AI64" s="204">
        <f t="shared" si="90"/>
        <v>26.363636363636363</v>
      </c>
      <c r="AJ64" s="204">
        <f t="shared" si="90"/>
        <v>27.272727272727273</v>
      </c>
      <c r="AK64" s="204">
        <f t="shared" si="90"/>
        <v>28.18181818181818</v>
      </c>
      <c r="AL64" s="204">
        <f t="shared" si="90"/>
        <v>29.09090909090909</v>
      </c>
      <c r="AM64" s="204">
        <f t="shared" si="90"/>
        <v>30</v>
      </c>
      <c r="AN64" s="204">
        <f t="shared" si="90"/>
        <v>30.909090909090907</v>
      </c>
      <c r="AO64" s="204">
        <f t="shared" si="90"/>
        <v>31.818181818181817</v>
      </c>
      <c r="AP64" s="204">
        <f t="shared" si="90"/>
        <v>32.727272727272727</v>
      </c>
      <c r="AQ64" s="204">
        <f t="shared" si="90"/>
        <v>33.636363636363633</v>
      </c>
      <c r="AR64" s="204">
        <f t="shared" si="90"/>
        <v>34.545454545454547</v>
      </c>
      <c r="AS64" s="204">
        <f t="shared" si="90"/>
        <v>35.454545454545453</v>
      </c>
      <c r="AT64" s="204">
        <f t="shared" si="90"/>
        <v>36.36363636363636</v>
      </c>
      <c r="AU64" s="204">
        <f t="shared" si="90"/>
        <v>37.272727272727273</v>
      </c>
      <c r="AV64" s="204">
        <f t="shared" si="90"/>
        <v>38.18181818181818</v>
      </c>
      <c r="AW64" s="204">
        <f t="shared" si="90"/>
        <v>39.090909090909086</v>
      </c>
      <c r="AX64" s="204">
        <f t="shared" si="90"/>
        <v>40</v>
      </c>
      <c r="AY64" s="204">
        <f t="shared" si="90"/>
        <v>45.26746538518379</v>
      </c>
      <c r="AZ64" s="204">
        <f t="shared" si="90"/>
        <v>50.534930770367581</v>
      </c>
      <c r="BA64" s="204">
        <f t="shared" si="90"/>
        <v>55.802396155551364</v>
      </c>
      <c r="BB64" s="204">
        <f t="shared" si="90"/>
        <v>61.069861540735154</v>
      </c>
      <c r="BC64" s="204">
        <f t="shared" si="90"/>
        <v>66.337326925918944</v>
      </c>
      <c r="BD64" s="204">
        <f t="shared" si="90"/>
        <v>71.604792311102727</v>
      </c>
      <c r="BE64" s="204">
        <f t="shared" si="90"/>
        <v>76.872257696286511</v>
      </c>
      <c r="BF64" s="204">
        <f t="shared" si="90"/>
        <v>82.139723081470308</v>
      </c>
      <c r="BG64" s="204">
        <f t="shared" si="90"/>
        <v>87.407188466654105</v>
      </c>
      <c r="BH64" s="204">
        <f t="shared" si="90"/>
        <v>92.674653851837888</v>
      </c>
      <c r="BI64" s="204">
        <f t="shared" si="90"/>
        <v>97.942119237021672</v>
      </c>
      <c r="BJ64" s="204">
        <f t="shared" si="90"/>
        <v>103.20958462220545</v>
      </c>
      <c r="BK64" s="204">
        <f t="shared" si="90"/>
        <v>108.47705000738925</v>
      </c>
      <c r="BL64" s="204">
        <f t="shared" si="90"/>
        <v>113.74451539257304</v>
      </c>
      <c r="BM64" s="204">
        <f t="shared" si="90"/>
        <v>119.01198077775683</v>
      </c>
      <c r="BN64" s="204">
        <f t="shared" si="90"/>
        <v>124.27944616294062</v>
      </c>
      <c r="BO64" s="204">
        <f t="shared" si="90"/>
        <v>129.5469115481244</v>
      </c>
      <c r="BP64" s="204">
        <f t="shared" si="90"/>
        <v>134.81437693330821</v>
      </c>
      <c r="BQ64" s="204">
        <f t="shared" si="90"/>
        <v>140.08184231849197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145.34930770367578</v>
      </c>
      <c r="BS64" s="204">
        <f t="shared" si="91"/>
        <v>150.61677308885956</v>
      </c>
      <c r="BT64" s="204">
        <f t="shared" si="91"/>
        <v>155.88423847404334</v>
      </c>
      <c r="BU64" s="204">
        <f t="shared" si="91"/>
        <v>161.15170385922715</v>
      </c>
      <c r="BV64" s="204">
        <f t="shared" si="91"/>
        <v>166.41916924441091</v>
      </c>
      <c r="BW64" s="204">
        <f t="shared" si="91"/>
        <v>171.68663462959472</v>
      </c>
      <c r="BX64" s="204">
        <f t="shared" si="91"/>
        <v>176.9541000147785</v>
      </c>
      <c r="BY64" s="204">
        <f t="shared" si="91"/>
        <v>182.22156539996229</v>
      </c>
      <c r="BZ64" s="204">
        <f t="shared" si="91"/>
        <v>187.48903078514607</v>
      </c>
      <c r="CA64" s="204">
        <f t="shared" si="91"/>
        <v>192.75649617032985</v>
      </c>
      <c r="CB64" s="204">
        <f t="shared" si="91"/>
        <v>198.02396155551367</v>
      </c>
      <c r="CC64" s="204">
        <f t="shared" si="91"/>
        <v>203.29142694069745</v>
      </c>
      <c r="CD64" s="204">
        <f t="shared" si="91"/>
        <v>208.55889232588123</v>
      </c>
      <c r="CE64" s="204">
        <f t="shared" si="91"/>
        <v>213.82635771106501</v>
      </c>
      <c r="CF64" s="204">
        <f t="shared" si="91"/>
        <v>219.0938230962488</v>
      </c>
      <c r="CG64" s="204">
        <f t="shared" si="91"/>
        <v>224.36128848143261</v>
      </c>
      <c r="CH64" s="204">
        <f t="shared" si="91"/>
        <v>229.62875386661639</v>
      </c>
      <c r="CI64" s="204">
        <f t="shared" si="91"/>
        <v>234.89621925180018</v>
      </c>
      <c r="CJ64" s="204">
        <f t="shared" si="91"/>
        <v>240.16368463698396</v>
      </c>
      <c r="CK64" s="204">
        <f t="shared" si="91"/>
        <v>245.43115002216774</v>
      </c>
      <c r="CL64" s="204">
        <f t="shared" si="91"/>
        <v>250.69861540735155</v>
      </c>
      <c r="CM64" s="204">
        <f t="shared" si="91"/>
        <v>255.96608079253534</v>
      </c>
      <c r="CN64" s="204">
        <f t="shared" si="91"/>
        <v>261.23354617771912</v>
      </c>
      <c r="CO64" s="204">
        <f t="shared" si="91"/>
        <v>266.50101156290293</v>
      </c>
      <c r="CP64" s="204">
        <f t="shared" si="91"/>
        <v>271.76847694808669</v>
      </c>
      <c r="CQ64" s="204">
        <f t="shared" si="91"/>
        <v>277.03594233327044</v>
      </c>
      <c r="CR64" s="204">
        <f t="shared" si="91"/>
        <v>282.30340771845431</v>
      </c>
      <c r="CS64" s="204">
        <f t="shared" si="91"/>
        <v>287.57087310363806</v>
      </c>
      <c r="CT64" s="204">
        <f t="shared" si="91"/>
        <v>292.83833848882182</v>
      </c>
      <c r="CU64" s="204">
        <f t="shared" si="91"/>
        <v>270.84939858296264</v>
      </c>
      <c r="CV64" s="204">
        <f t="shared" si="91"/>
        <v>221.60405338606031</v>
      </c>
      <c r="CW64" s="204">
        <f t="shared" si="91"/>
        <v>172.35870818915802</v>
      </c>
      <c r="CX64" s="204">
        <f t="shared" si="91"/>
        <v>123.11336299225573</v>
      </c>
      <c r="CY64" s="204">
        <f t="shared" si="91"/>
        <v>73.868017795353438</v>
      </c>
      <c r="CZ64" s="204">
        <f t="shared" si="91"/>
        <v>24.622672598451118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4.1122401659268926</v>
      </c>
      <c r="AZ65" s="204">
        <f t="shared" si="92"/>
        <v>8.2244803318537851</v>
      </c>
      <c r="BA65" s="204">
        <f t="shared" si="92"/>
        <v>12.336720497780679</v>
      </c>
      <c r="BB65" s="204">
        <f t="shared" si="92"/>
        <v>16.44896066370757</v>
      </c>
      <c r="BC65" s="204">
        <f t="shared" si="92"/>
        <v>20.561200829634462</v>
      </c>
      <c r="BD65" s="204">
        <f t="shared" si="92"/>
        <v>24.673440995561357</v>
      </c>
      <c r="BE65" s="204">
        <f t="shared" si="92"/>
        <v>28.785681161488249</v>
      </c>
      <c r="BF65" s="204">
        <f t="shared" si="92"/>
        <v>32.897921327415141</v>
      </c>
      <c r="BG65" s="204">
        <f t="shared" si="92"/>
        <v>37.010161493342032</v>
      </c>
      <c r="BH65" s="204">
        <f t="shared" si="92"/>
        <v>41.122401659268924</v>
      </c>
      <c r="BI65" s="204">
        <f t="shared" si="92"/>
        <v>45.234641825195816</v>
      </c>
      <c r="BJ65" s="204">
        <f t="shared" si="92"/>
        <v>49.346881991122714</v>
      </c>
      <c r="BK65" s="204">
        <f t="shared" si="92"/>
        <v>53.459122157049606</v>
      </c>
      <c r="BL65" s="204">
        <f t="shared" si="92"/>
        <v>57.571362322976498</v>
      </c>
      <c r="BM65" s="204">
        <f t="shared" si="92"/>
        <v>61.683602488903389</v>
      </c>
      <c r="BN65" s="204">
        <f t="shared" si="92"/>
        <v>65.795842654830281</v>
      </c>
      <c r="BO65" s="204">
        <f t="shared" si="92"/>
        <v>69.908082820757173</v>
      </c>
      <c r="BP65" s="204">
        <f t="shared" si="92"/>
        <v>74.020322986684064</v>
      </c>
      <c r="BQ65" s="204">
        <f t="shared" si="92"/>
        <v>78.132563152610956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82.244803318537848</v>
      </c>
      <c r="BS65" s="204">
        <f t="shared" si="93"/>
        <v>86.357043484464739</v>
      </c>
      <c r="BT65" s="204">
        <f t="shared" si="93"/>
        <v>90.469283650391631</v>
      </c>
      <c r="BU65" s="204">
        <f t="shared" si="93"/>
        <v>94.581523816318523</v>
      </c>
      <c r="BV65" s="204">
        <f t="shared" si="93"/>
        <v>98.693763982245429</v>
      </c>
      <c r="BW65" s="204">
        <f t="shared" si="93"/>
        <v>102.80600414817232</v>
      </c>
      <c r="BX65" s="204">
        <f t="shared" si="93"/>
        <v>106.91824431409921</v>
      </c>
      <c r="BY65" s="204">
        <f t="shared" si="93"/>
        <v>111.0304844800261</v>
      </c>
      <c r="BZ65" s="204">
        <f t="shared" si="93"/>
        <v>115.142724645953</v>
      </c>
      <c r="CA65" s="204">
        <f t="shared" si="93"/>
        <v>119.25496481187989</v>
      </c>
      <c r="CB65" s="204">
        <f t="shared" si="93"/>
        <v>123.36720497780678</v>
      </c>
      <c r="CC65" s="204">
        <f t="shared" si="93"/>
        <v>127.47944514373367</v>
      </c>
      <c r="CD65" s="204">
        <f t="shared" si="93"/>
        <v>131.59168530966056</v>
      </c>
      <c r="CE65" s="204">
        <f t="shared" si="93"/>
        <v>135.70392547558745</v>
      </c>
      <c r="CF65" s="204">
        <f t="shared" si="93"/>
        <v>139.81616564151435</v>
      </c>
      <c r="CG65" s="204">
        <f t="shared" si="93"/>
        <v>143.92840580744124</v>
      </c>
      <c r="CH65" s="204">
        <f t="shared" si="93"/>
        <v>148.04064597336813</v>
      </c>
      <c r="CI65" s="204">
        <f t="shared" si="93"/>
        <v>152.15288613929502</v>
      </c>
      <c r="CJ65" s="204">
        <f t="shared" si="93"/>
        <v>156.26512630522191</v>
      </c>
      <c r="CK65" s="204">
        <f t="shared" si="93"/>
        <v>160.3773664711488</v>
      </c>
      <c r="CL65" s="204">
        <f t="shared" si="93"/>
        <v>164.4896066370757</v>
      </c>
      <c r="CM65" s="204">
        <f t="shared" si="93"/>
        <v>168.60184680300259</v>
      </c>
      <c r="CN65" s="204">
        <f t="shared" si="93"/>
        <v>172.71408696892948</v>
      </c>
      <c r="CO65" s="204">
        <f t="shared" si="93"/>
        <v>176.82632713485637</v>
      </c>
      <c r="CP65" s="204">
        <f t="shared" si="93"/>
        <v>180.93856730078326</v>
      </c>
      <c r="CQ65" s="204">
        <f t="shared" si="93"/>
        <v>185.05080746671015</v>
      </c>
      <c r="CR65" s="204">
        <f t="shared" si="93"/>
        <v>189.16304763263705</v>
      </c>
      <c r="CS65" s="204">
        <f t="shared" si="93"/>
        <v>193.27528779856394</v>
      </c>
      <c r="CT65" s="204">
        <f t="shared" si="93"/>
        <v>197.38752796449086</v>
      </c>
      <c r="CU65" s="204">
        <f t="shared" si="93"/>
        <v>5182.8233440434997</v>
      </c>
      <c r="CV65" s="204">
        <f t="shared" si="93"/>
        <v>15149.582736035591</v>
      </c>
      <c r="CW65" s="204">
        <f t="shared" si="93"/>
        <v>25116.342128027682</v>
      </c>
      <c r="CX65" s="204">
        <f t="shared" si="93"/>
        <v>35083.101520019773</v>
      </c>
      <c r="CY65" s="204">
        <f t="shared" si="93"/>
        <v>45049.860912011864</v>
      </c>
      <c r="CZ65" s="204">
        <f t="shared" si="93"/>
        <v>55016.620304003955</v>
      </c>
      <c r="DA65" s="204">
        <f t="shared" si="93"/>
        <v>60000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2400</v>
      </c>
      <c r="CV66" s="204">
        <f t="shared" si="95"/>
        <v>7200</v>
      </c>
      <c r="CW66" s="204">
        <f t="shared" si="95"/>
        <v>12000</v>
      </c>
      <c r="CX66" s="204">
        <f t="shared" si="95"/>
        <v>16800</v>
      </c>
      <c r="CY66" s="204">
        <f t="shared" si="95"/>
        <v>21600</v>
      </c>
      <c r="CZ66" s="204">
        <f t="shared" si="95"/>
        <v>26400</v>
      </c>
      <c r="DA66" s="204">
        <f t="shared" si="95"/>
        <v>30135.85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600</v>
      </c>
      <c r="CV67" s="204">
        <f t="shared" si="97"/>
        <v>1800</v>
      </c>
      <c r="CW67" s="204">
        <f t="shared" si="97"/>
        <v>3000</v>
      </c>
      <c r="CX67" s="204">
        <f t="shared" si="97"/>
        <v>4200</v>
      </c>
      <c r="CY67" s="204">
        <f t="shared" si="97"/>
        <v>5400</v>
      </c>
      <c r="CZ67" s="204">
        <f t="shared" si="97"/>
        <v>6600</v>
      </c>
      <c r="DA67" s="204">
        <f t="shared" si="97"/>
        <v>7614.7650000000003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459.54545454545456</v>
      </c>
      <c r="H68" s="204">
        <f t="shared" si="98"/>
        <v>919.09090909090912</v>
      </c>
      <c r="I68" s="204">
        <f t="shared" si="98"/>
        <v>1378.6363636363637</v>
      </c>
      <c r="J68" s="204">
        <f t="shared" si="98"/>
        <v>1838.1818181818182</v>
      </c>
      <c r="K68" s="204">
        <f t="shared" si="98"/>
        <v>2297.727272727273</v>
      </c>
      <c r="L68" s="204">
        <f t="shared" si="88"/>
        <v>2757.2727272727275</v>
      </c>
      <c r="M68" s="204">
        <f t="shared" si="98"/>
        <v>3216.818181818182</v>
      </c>
      <c r="N68" s="204">
        <f t="shared" si="98"/>
        <v>3676.3636363636365</v>
      </c>
      <c r="O68" s="204">
        <f t="shared" si="98"/>
        <v>4135.909090909091</v>
      </c>
      <c r="P68" s="204">
        <f t="shared" si="98"/>
        <v>4595.454545454546</v>
      </c>
      <c r="Q68" s="204">
        <f t="shared" si="98"/>
        <v>5055</v>
      </c>
      <c r="R68" s="204">
        <f t="shared" si="98"/>
        <v>5514.545454545455</v>
      </c>
      <c r="S68" s="204">
        <f t="shared" si="98"/>
        <v>5974.090909090909</v>
      </c>
      <c r="T68" s="204">
        <f t="shared" si="98"/>
        <v>6433.636363636364</v>
      </c>
      <c r="U68" s="204">
        <f t="shared" si="98"/>
        <v>6893.181818181818</v>
      </c>
      <c r="V68" s="204">
        <f t="shared" si="98"/>
        <v>7352.727272727273</v>
      </c>
      <c r="W68" s="204">
        <f t="shared" si="98"/>
        <v>7812.2727272727279</v>
      </c>
      <c r="X68" s="204">
        <f t="shared" si="98"/>
        <v>8271.818181818182</v>
      </c>
      <c r="Y68" s="204">
        <f t="shared" si="98"/>
        <v>8731.363636363636</v>
      </c>
      <c r="Z68" s="204">
        <f t="shared" si="98"/>
        <v>9190.9090909090919</v>
      </c>
      <c r="AA68" s="204">
        <f t="shared" si="98"/>
        <v>9650.454545454546</v>
      </c>
      <c r="AB68" s="204">
        <f t="shared" si="98"/>
        <v>10110</v>
      </c>
      <c r="AC68" s="204">
        <f t="shared" si="98"/>
        <v>10569.545454545454</v>
      </c>
      <c r="AD68" s="204">
        <f t="shared" si="98"/>
        <v>11029.09090909091</v>
      </c>
      <c r="AE68" s="204">
        <f t="shared" si="98"/>
        <v>11488.636363636364</v>
      </c>
      <c r="AF68" s="204">
        <f t="shared" si="98"/>
        <v>11948.181818181818</v>
      </c>
      <c r="AG68" s="204">
        <f t="shared" si="98"/>
        <v>12407.727272727274</v>
      </c>
      <c r="AH68" s="204">
        <f t="shared" si="98"/>
        <v>12867.272727272728</v>
      </c>
      <c r="AI68" s="204">
        <f t="shared" si="98"/>
        <v>13326.818181818182</v>
      </c>
      <c r="AJ68" s="204">
        <f t="shared" si="98"/>
        <v>13786.363636363636</v>
      </c>
      <c r="AK68" s="204">
        <f t="shared" si="98"/>
        <v>14245.909090909092</v>
      </c>
      <c r="AL68" s="204">
        <f t="shared" si="98"/>
        <v>14705.454545454546</v>
      </c>
      <c r="AM68" s="204">
        <f t="shared" si="98"/>
        <v>15165</v>
      </c>
      <c r="AN68" s="204">
        <f t="shared" si="98"/>
        <v>15624.545454545456</v>
      </c>
      <c r="AO68" s="204">
        <f t="shared" si="98"/>
        <v>16084.09090909091</v>
      </c>
      <c r="AP68" s="204">
        <f t="shared" si="98"/>
        <v>16543.636363636364</v>
      </c>
      <c r="AQ68" s="204">
        <f t="shared" si="98"/>
        <v>17003.18181818182</v>
      </c>
      <c r="AR68" s="204">
        <f t="shared" si="98"/>
        <v>17462.727272727272</v>
      </c>
      <c r="AS68" s="204">
        <f t="shared" si="98"/>
        <v>17922.272727272728</v>
      </c>
      <c r="AT68" s="204">
        <f t="shared" si="98"/>
        <v>18381.818181818184</v>
      </c>
      <c r="AU68" s="204">
        <f t="shared" si="98"/>
        <v>18841.363636363636</v>
      </c>
      <c r="AV68" s="204">
        <f t="shared" si="98"/>
        <v>19300.909090909092</v>
      </c>
      <c r="AW68" s="204">
        <f t="shared" si="98"/>
        <v>19760.454545454548</v>
      </c>
      <c r="AX68" s="204">
        <f t="shared" si="98"/>
        <v>20220</v>
      </c>
      <c r="AY68" s="204">
        <f t="shared" si="98"/>
        <v>20220</v>
      </c>
      <c r="AZ68" s="204">
        <f t="shared" si="98"/>
        <v>20220</v>
      </c>
      <c r="BA68" s="204">
        <f t="shared" si="98"/>
        <v>20220</v>
      </c>
      <c r="BB68" s="204">
        <f t="shared" si="98"/>
        <v>20220</v>
      </c>
      <c r="BC68" s="204">
        <f t="shared" si="98"/>
        <v>20220</v>
      </c>
      <c r="BD68" s="204">
        <f t="shared" si="98"/>
        <v>20220</v>
      </c>
      <c r="BE68" s="204">
        <f t="shared" si="98"/>
        <v>20220</v>
      </c>
      <c r="BF68" s="204">
        <f t="shared" si="98"/>
        <v>20220</v>
      </c>
      <c r="BG68" s="204">
        <f t="shared" si="98"/>
        <v>20220</v>
      </c>
      <c r="BH68" s="204">
        <f t="shared" si="98"/>
        <v>20220</v>
      </c>
      <c r="BI68" s="204">
        <f t="shared" si="98"/>
        <v>20220</v>
      </c>
      <c r="BJ68" s="204">
        <f t="shared" si="98"/>
        <v>20220</v>
      </c>
      <c r="BK68" s="204">
        <f t="shared" si="98"/>
        <v>20220</v>
      </c>
      <c r="BL68" s="204">
        <f t="shared" si="98"/>
        <v>20220</v>
      </c>
      <c r="BM68" s="204">
        <f t="shared" si="98"/>
        <v>20220</v>
      </c>
      <c r="BN68" s="204">
        <f t="shared" si="98"/>
        <v>20220</v>
      </c>
      <c r="BO68" s="204">
        <f t="shared" si="98"/>
        <v>20220</v>
      </c>
      <c r="BP68" s="204">
        <f t="shared" si="98"/>
        <v>20220</v>
      </c>
      <c r="BQ68" s="204">
        <f t="shared" si="98"/>
        <v>20220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20220</v>
      </c>
      <c r="BS68" s="204">
        <f t="shared" si="99"/>
        <v>20220</v>
      </c>
      <c r="BT68" s="204">
        <f t="shared" si="99"/>
        <v>20220</v>
      </c>
      <c r="BU68" s="204">
        <f t="shared" si="99"/>
        <v>20220</v>
      </c>
      <c r="BV68" s="204">
        <f t="shared" si="99"/>
        <v>20220</v>
      </c>
      <c r="BW68" s="204">
        <f t="shared" si="99"/>
        <v>20220</v>
      </c>
      <c r="BX68" s="204">
        <f t="shared" si="99"/>
        <v>20220</v>
      </c>
      <c r="BY68" s="204">
        <f t="shared" si="99"/>
        <v>20220</v>
      </c>
      <c r="BZ68" s="204">
        <f t="shared" si="99"/>
        <v>20220</v>
      </c>
      <c r="CA68" s="204">
        <f t="shared" si="99"/>
        <v>20220</v>
      </c>
      <c r="CB68" s="204">
        <f t="shared" si="99"/>
        <v>20220</v>
      </c>
      <c r="CC68" s="204">
        <f t="shared" si="99"/>
        <v>20220</v>
      </c>
      <c r="CD68" s="204">
        <f t="shared" si="99"/>
        <v>20220</v>
      </c>
      <c r="CE68" s="204">
        <f t="shared" si="99"/>
        <v>20220</v>
      </c>
      <c r="CF68" s="204">
        <f t="shared" si="99"/>
        <v>20220</v>
      </c>
      <c r="CG68" s="204">
        <f t="shared" si="99"/>
        <v>20220</v>
      </c>
      <c r="CH68" s="204">
        <f t="shared" si="99"/>
        <v>20220</v>
      </c>
      <c r="CI68" s="204">
        <f t="shared" si="99"/>
        <v>20220</v>
      </c>
      <c r="CJ68" s="204">
        <f t="shared" si="99"/>
        <v>20220</v>
      </c>
      <c r="CK68" s="204">
        <f t="shared" si="99"/>
        <v>20220</v>
      </c>
      <c r="CL68" s="204">
        <f t="shared" si="99"/>
        <v>20220</v>
      </c>
      <c r="CM68" s="204">
        <f t="shared" si="99"/>
        <v>20220</v>
      </c>
      <c r="CN68" s="204">
        <f t="shared" si="99"/>
        <v>20220</v>
      </c>
      <c r="CO68" s="204">
        <f t="shared" si="99"/>
        <v>20220</v>
      </c>
      <c r="CP68" s="204">
        <f t="shared" si="99"/>
        <v>20220</v>
      </c>
      <c r="CQ68" s="204">
        <f t="shared" si="99"/>
        <v>20220</v>
      </c>
      <c r="CR68" s="204">
        <f t="shared" si="99"/>
        <v>20220</v>
      </c>
      <c r="CS68" s="204">
        <f t="shared" si="99"/>
        <v>20220</v>
      </c>
      <c r="CT68" s="204">
        <f t="shared" si="99"/>
        <v>20220</v>
      </c>
      <c r="CU68" s="204">
        <f t="shared" si="99"/>
        <v>19170</v>
      </c>
      <c r="CV68" s="204">
        <f t="shared" si="99"/>
        <v>17070</v>
      </c>
      <c r="CW68" s="204">
        <f t="shared" si="99"/>
        <v>14970</v>
      </c>
      <c r="CX68" s="204">
        <f t="shared" si="99"/>
        <v>12870</v>
      </c>
      <c r="CY68" s="204">
        <f t="shared" si="99"/>
        <v>10770</v>
      </c>
      <c r="CZ68" s="204">
        <f t="shared" si="99"/>
        <v>8670</v>
      </c>
      <c r="DA68" s="204">
        <f t="shared" si="99"/>
        <v>10721.75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25.343257079834167</v>
      </c>
      <c r="H69" s="204">
        <f t="shared" si="100"/>
        <v>50.686514159668334</v>
      </c>
      <c r="I69" s="204">
        <f t="shared" si="100"/>
        <v>76.029771239502509</v>
      </c>
      <c r="J69" s="204">
        <f t="shared" si="100"/>
        <v>101.37302831933667</v>
      </c>
      <c r="K69" s="204">
        <f t="shared" si="100"/>
        <v>126.71628539917083</v>
      </c>
      <c r="L69" s="204">
        <f t="shared" si="88"/>
        <v>152.05954247900502</v>
      </c>
      <c r="M69" s="204">
        <f t="shared" si="100"/>
        <v>177.40279955883918</v>
      </c>
      <c r="N69" s="204">
        <f t="shared" si="100"/>
        <v>202.74605663867334</v>
      </c>
      <c r="O69" s="204">
        <f t="shared" si="100"/>
        <v>228.0893137185075</v>
      </c>
      <c r="P69" s="204">
        <f t="shared" si="100"/>
        <v>253.43257079834166</v>
      </c>
      <c r="Q69" s="204">
        <f t="shared" si="100"/>
        <v>278.77582787817585</v>
      </c>
      <c r="R69" s="204">
        <f t="shared" si="100"/>
        <v>304.11908495801003</v>
      </c>
      <c r="S69" s="204">
        <f t="shared" si="100"/>
        <v>329.46234203784417</v>
      </c>
      <c r="T69" s="204">
        <f t="shared" si="100"/>
        <v>354.80559911767836</v>
      </c>
      <c r="U69" s="204">
        <f t="shared" si="100"/>
        <v>380.14885619751249</v>
      </c>
      <c r="V69" s="204">
        <f t="shared" si="100"/>
        <v>405.49211327734668</v>
      </c>
      <c r="W69" s="204">
        <f t="shared" si="100"/>
        <v>430.83537035718086</v>
      </c>
      <c r="X69" s="204">
        <f t="shared" si="100"/>
        <v>456.178627437015</v>
      </c>
      <c r="Y69" s="204">
        <f t="shared" si="100"/>
        <v>481.52188451684918</v>
      </c>
      <c r="Z69" s="204">
        <f t="shared" si="100"/>
        <v>506.86514159668332</v>
      </c>
      <c r="AA69" s="204">
        <f t="shared" si="100"/>
        <v>532.2083986765175</v>
      </c>
      <c r="AB69" s="204">
        <f t="shared" si="100"/>
        <v>557.55165575635169</v>
      </c>
      <c r="AC69" s="204">
        <f t="shared" si="100"/>
        <v>582.89491283618588</v>
      </c>
      <c r="AD69" s="204">
        <f t="shared" si="100"/>
        <v>608.23816991602007</v>
      </c>
      <c r="AE69" s="204">
        <f t="shared" si="100"/>
        <v>633.58142699585414</v>
      </c>
      <c r="AF69" s="204">
        <f t="shared" si="100"/>
        <v>658.92468407568833</v>
      </c>
      <c r="AG69" s="204">
        <f t="shared" si="100"/>
        <v>684.26794115552252</v>
      </c>
      <c r="AH69" s="204">
        <f t="shared" si="100"/>
        <v>709.61119823535671</v>
      </c>
      <c r="AI69" s="204">
        <f t="shared" si="100"/>
        <v>734.9544553151909</v>
      </c>
      <c r="AJ69" s="204">
        <f t="shared" si="100"/>
        <v>760.29771239502497</v>
      </c>
      <c r="AK69" s="204">
        <f t="shared" si="100"/>
        <v>785.64096947485916</v>
      </c>
      <c r="AL69" s="204">
        <f t="shared" si="100"/>
        <v>810.98422655469335</v>
      </c>
      <c r="AM69" s="204">
        <f t="shared" si="100"/>
        <v>836.32748363452754</v>
      </c>
      <c r="AN69" s="204">
        <f t="shared" si="100"/>
        <v>861.67074071436173</v>
      </c>
      <c r="AO69" s="204">
        <f t="shared" si="100"/>
        <v>887.0139977941958</v>
      </c>
      <c r="AP69" s="204">
        <f t="shared" si="100"/>
        <v>912.35725487402999</v>
      </c>
      <c r="AQ69" s="204">
        <f t="shared" si="100"/>
        <v>937.70051195386418</v>
      </c>
      <c r="AR69" s="204">
        <f t="shared" si="100"/>
        <v>963.04376903369837</v>
      </c>
      <c r="AS69" s="204">
        <f t="shared" si="100"/>
        <v>988.38702611353256</v>
      </c>
      <c r="AT69" s="204">
        <f t="shared" si="100"/>
        <v>1013.7302831933666</v>
      </c>
      <c r="AU69" s="204">
        <f t="shared" si="100"/>
        <v>1039.0735402732009</v>
      </c>
      <c r="AV69" s="204">
        <f t="shared" si="100"/>
        <v>1064.416797353035</v>
      </c>
      <c r="AW69" s="204">
        <f t="shared" si="100"/>
        <v>1089.7600544328691</v>
      </c>
      <c r="AX69" s="204">
        <f t="shared" si="100"/>
        <v>1115.1033115127034</v>
      </c>
      <c r="AY69" s="204">
        <f t="shared" si="100"/>
        <v>1115.1033115127034</v>
      </c>
      <c r="AZ69" s="204">
        <f t="shared" si="100"/>
        <v>1115.1033115127034</v>
      </c>
      <c r="BA69" s="204">
        <f t="shared" si="100"/>
        <v>1115.1033115127034</v>
      </c>
      <c r="BB69" s="204">
        <f t="shared" si="100"/>
        <v>1115.1033115127034</v>
      </c>
      <c r="BC69" s="204">
        <f t="shared" si="100"/>
        <v>1115.1033115127034</v>
      </c>
      <c r="BD69" s="204">
        <f t="shared" si="100"/>
        <v>1115.1033115127034</v>
      </c>
      <c r="BE69" s="204">
        <f t="shared" si="100"/>
        <v>1115.1033115127034</v>
      </c>
      <c r="BF69" s="204">
        <f t="shared" si="100"/>
        <v>1115.1033115127034</v>
      </c>
      <c r="BG69" s="204">
        <f t="shared" si="100"/>
        <v>1115.1033115127034</v>
      </c>
      <c r="BH69" s="204">
        <f t="shared" si="100"/>
        <v>1115.1033115127034</v>
      </c>
      <c r="BI69" s="204">
        <f t="shared" si="100"/>
        <v>1115.1033115127034</v>
      </c>
      <c r="BJ69" s="204">
        <f t="shared" si="100"/>
        <v>1115.1033115127034</v>
      </c>
      <c r="BK69" s="204">
        <f t="shared" si="100"/>
        <v>1115.1033115127034</v>
      </c>
      <c r="BL69" s="204">
        <f t="shared" si="100"/>
        <v>1115.1033115127034</v>
      </c>
      <c r="BM69" s="204">
        <f t="shared" si="100"/>
        <v>1115.1033115127034</v>
      </c>
      <c r="BN69" s="204">
        <f t="shared" si="100"/>
        <v>1115.1033115127034</v>
      </c>
      <c r="BO69" s="204">
        <f t="shared" si="100"/>
        <v>1115.1033115127034</v>
      </c>
      <c r="BP69" s="204">
        <f t="shared" si="100"/>
        <v>1115.1033115127034</v>
      </c>
      <c r="BQ69" s="204">
        <f t="shared" si="100"/>
        <v>1115.1033115127034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1115.1033115127034</v>
      </c>
      <c r="BS69" s="204">
        <f t="shared" si="101"/>
        <v>1115.1033115127034</v>
      </c>
      <c r="BT69" s="204">
        <f t="shared" si="101"/>
        <v>1115.1033115127034</v>
      </c>
      <c r="BU69" s="204">
        <f t="shared" si="101"/>
        <v>1115.1033115127034</v>
      </c>
      <c r="BV69" s="204">
        <f t="shared" si="101"/>
        <v>1115.1033115127034</v>
      </c>
      <c r="BW69" s="204">
        <f t="shared" si="101"/>
        <v>1115.1033115127034</v>
      </c>
      <c r="BX69" s="204">
        <f t="shared" si="101"/>
        <v>1115.1033115127034</v>
      </c>
      <c r="BY69" s="204">
        <f t="shared" si="101"/>
        <v>1115.1033115127034</v>
      </c>
      <c r="BZ69" s="204">
        <f t="shared" si="101"/>
        <v>1115.1033115127034</v>
      </c>
      <c r="CA69" s="204">
        <f t="shared" si="101"/>
        <v>1115.1033115127034</v>
      </c>
      <c r="CB69" s="204">
        <f t="shared" si="101"/>
        <v>1115.1033115127034</v>
      </c>
      <c r="CC69" s="204">
        <f t="shared" si="101"/>
        <v>1115.1033115127034</v>
      </c>
      <c r="CD69" s="204">
        <f t="shared" si="101"/>
        <v>1115.1033115127034</v>
      </c>
      <c r="CE69" s="204">
        <f t="shared" si="101"/>
        <v>1115.1033115127034</v>
      </c>
      <c r="CF69" s="204">
        <f t="shared" si="101"/>
        <v>1115.1033115127034</v>
      </c>
      <c r="CG69" s="204">
        <f t="shared" si="101"/>
        <v>1115.1033115127034</v>
      </c>
      <c r="CH69" s="204">
        <f t="shared" si="101"/>
        <v>1115.1033115127034</v>
      </c>
      <c r="CI69" s="204">
        <f t="shared" si="101"/>
        <v>1115.1033115127034</v>
      </c>
      <c r="CJ69" s="204">
        <f t="shared" si="101"/>
        <v>1115.1033115127034</v>
      </c>
      <c r="CK69" s="204">
        <f t="shared" si="101"/>
        <v>1115.1033115127034</v>
      </c>
      <c r="CL69" s="204">
        <f t="shared" si="101"/>
        <v>1115.1033115127034</v>
      </c>
      <c r="CM69" s="204">
        <f t="shared" si="101"/>
        <v>1115.1033115127034</v>
      </c>
      <c r="CN69" s="204">
        <f t="shared" si="101"/>
        <v>1115.1033115127034</v>
      </c>
      <c r="CO69" s="204">
        <f t="shared" si="101"/>
        <v>1115.1033115127034</v>
      </c>
      <c r="CP69" s="204">
        <f t="shared" si="101"/>
        <v>1115.1033115127034</v>
      </c>
      <c r="CQ69" s="204">
        <f t="shared" si="101"/>
        <v>1115.1033115127034</v>
      </c>
      <c r="CR69" s="204">
        <f t="shared" si="101"/>
        <v>1115.1033115127034</v>
      </c>
      <c r="CS69" s="204">
        <f t="shared" si="101"/>
        <v>1115.1033115127034</v>
      </c>
      <c r="CT69" s="204">
        <f t="shared" si="101"/>
        <v>1115.1033115127034</v>
      </c>
      <c r="CU69" s="204">
        <f t="shared" si="101"/>
        <v>1022.1780355533115</v>
      </c>
      <c r="CV69" s="204">
        <f t="shared" si="101"/>
        <v>836.32748363452754</v>
      </c>
      <c r="CW69" s="204">
        <f t="shared" si="101"/>
        <v>650.4769317157436</v>
      </c>
      <c r="CX69" s="204">
        <f t="shared" si="101"/>
        <v>464.62637979695967</v>
      </c>
      <c r="CY69" s="204">
        <f t="shared" si="101"/>
        <v>278.77582787817585</v>
      </c>
      <c r="CZ69" s="204">
        <f t="shared" si="101"/>
        <v>92.925275959391911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148.45360824742269</v>
      </c>
      <c r="AZ70" s="204">
        <f t="shared" si="100"/>
        <v>296.90721649484539</v>
      </c>
      <c r="BA70" s="204">
        <f t="shared" si="100"/>
        <v>445.36082474226805</v>
      </c>
      <c r="BB70" s="204">
        <f t="shared" si="100"/>
        <v>593.81443298969077</v>
      </c>
      <c r="BC70" s="204">
        <f t="shared" si="100"/>
        <v>742.26804123711349</v>
      </c>
      <c r="BD70" s="204">
        <f t="shared" si="100"/>
        <v>890.7216494845361</v>
      </c>
      <c r="BE70" s="204">
        <f t="shared" si="100"/>
        <v>1039.1752577319589</v>
      </c>
      <c r="BF70" s="204">
        <f t="shared" si="100"/>
        <v>1187.6288659793815</v>
      </c>
      <c r="BG70" s="204">
        <f t="shared" si="100"/>
        <v>1336.0824742268042</v>
      </c>
      <c r="BH70" s="204">
        <f t="shared" si="100"/>
        <v>1484.536082474227</v>
      </c>
      <c r="BI70" s="204">
        <f t="shared" si="100"/>
        <v>1632.9896907216496</v>
      </c>
      <c r="BJ70" s="204">
        <f t="shared" si="100"/>
        <v>1781.4432989690722</v>
      </c>
      <c r="BK70" s="204">
        <f t="shared" si="100"/>
        <v>1929.896907216495</v>
      </c>
      <c r="BL70" s="204">
        <f t="shared" si="100"/>
        <v>2078.3505154639179</v>
      </c>
      <c r="BM70" s="204">
        <f t="shared" si="100"/>
        <v>2226.8041237113403</v>
      </c>
      <c r="BN70" s="204">
        <f t="shared" si="100"/>
        <v>2375.2577319587631</v>
      </c>
      <c r="BO70" s="204">
        <f t="shared" si="100"/>
        <v>2523.7113402061859</v>
      </c>
      <c r="BP70" s="204">
        <f t="shared" si="100"/>
        <v>2672.1649484536083</v>
      </c>
      <c r="BQ70" s="204">
        <f t="shared" si="100"/>
        <v>2820.6185567010311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2969.072164948454</v>
      </c>
      <c r="BS70" s="204">
        <f t="shared" si="102"/>
        <v>3117.5257731958764</v>
      </c>
      <c r="BT70" s="204">
        <f t="shared" si="102"/>
        <v>3265.9793814432992</v>
      </c>
      <c r="BU70" s="204">
        <f t="shared" si="102"/>
        <v>3414.432989690722</v>
      </c>
      <c r="BV70" s="204">
        <f t="shared" si="102"/>
        <v>3562.8865979381444</v>
      </c>
      <c r="BW70" s="204">
        <f t="shared" si="102"/>
        <v>3711.3402061855672</v>
      </c>
      <c r="BX70" s="204">
        <f t="shared" si="102"/>
        <v>3859.7938144329901</v>
      </c>
      <c r="BY70" s="204">
        <f t="shared" si="102"/>
        <v>4008.2474226804129</v>
      </c>
      <c r="BZ70" s="204">
        <f t="shared" si="102"/>
        <v>4156.7010309278357</v>
      </c>
      <c r="CA70" s="204">
        <f t="shared" si="102"/>
        <v>4305.1546391752581</v>
      </c>
      <c r="CB70" s="204">
        <f t="shared" si="102"/>
        <v>4453.6082474226805</v>
      </c>
      <c r="CC70" s="204">
        <f t="shared" si="102"/>
        <v>4602.0618556701038</v>
      </c>
      <c r="CD70" s="204">
        <f t="shared" si="102"/>
        <v>4750.5154639175262</v>
      </c>
      <c r="CE70" s="204">
        <f t="shared" si="102"/>
        <v>4898.9690721649486</v>
      </c>
      <c r="CF70" s="204">
        <f t="shared" si="102"/>
        <v>5047.4226804123718</v>
      </c>
      <c r="CG70" s="204">
        <f t="shared" si="102"/>
        <v>5195.8762886597942</v>
      </c>
      <c r="CH70" s="204">
        <f t="shared" si="102"/>
        <v>5344.3298969072166</v>
      </c>
      <c r="CI70" s="204">
        <f t="shared" si="102"/>
        <v>5492.7835051546399</v>
      </c>
      <c r="CJ70" s="204">
        <f t="shared" si="102"/>
        <v>5641.2371134020623</v>
      </c>
      <c r="CK70" s="204">
        <f t="shared" si="102"/>
        <v>5789.6907216494847</v>
      </c>
      <c r="CL70" s="204">
        <f t="shared" si="102"/>
        <v>5938.1443298969079</v>
      </c>
      <c r="CM70" s="204">
        <f t="shared" si="102"/>
        <v>6086.5979381443303</v>
      </c>
      <c r="CN70" s="204">
        <f t="shared" si="102"/>
        <v>6235.0515463917527</v>
      </c>
      <c r="CO70" s="204">
        <f t="shared" si="102"/>
        <v>6383.505154639176</v>
      </c>
      <c r="CP70" s="204">
        <f t="shared" si="102"/>
        <v>6531.9587628865984</v>
      </c>
      <c r="CQ70" s="204">
        <f t="shared" si="102"/>
        <v>6680.4123711340208</v>
      </c>
      <c r="CR70" s="204">
        <f t="shared" si="102"/>
        <v>6828.865979381444</v>
      </c>
      <c r="CS70" s="204">
        <f t="shared" si="102"/>
        <v>6977.3195876288664</v>
      </c>
      <c r="CT70" s="204">
        <f t="shared" si="102"/>
        <v>7125.7731958762888</v>
      </c>
      <c r="CU70" s="204">
        <f t="shared" si="102"/>
        <v>6600</v>
      </c>
      <c r="CV70" s="204">
        <f t="shared" si="102"/>
        <v>5400</v>
      </c>
      <c r="CW70" s="204">
        <f t="shared" si="102"/>
        <v>4200</v>
      </c>
      <c r="CX70" s="204">
        <f t="shared" si="102"/>
        <v>3000</v>
      </c>
      <c r="CY70" s="204">
        <f t="shared" si="102"/>
        <v>1800</v>
      </c>
      <c r="CZ70" s="204">
        <f t="shared" si="102"/>
        <v>600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509.13449218045514</v>
      </c>
      <c r="H72" s="204">
        <f t="shared" si="105"/>
        <v>1018.2689843609103</v>
      </c>
      <c r="I72" s="204">
        <f t="shared" si="105"/>
        <v>1527.4034765413655</v>
      </c>
      <c r="J72" s="204">
        <f t="shared" si="105"/>
        <v>2036.5379687218206</v>
      </c>
      <c r="K72" s="204">
        <f t="shared" si="105"/>
        <v>2545.6724609022758</v>
      </c>
      <c r="L72" s="204">
        <f t="shared" si="105"/>
        <v>3054.8069530827311</v>
      </c>
      <c r="M72" s="204">
        <f t="shared" si="105"/>
        <v>3563.9414452631859</v>
      </c>
      <c r="N72" s="204">
        <f t="shared" si="105"/>
        <v>4073.0759374436411</v>
      </c>
      <c r="O72" s="204">
        <f t="shared" si="105"/>
        <v>4582.2104296240959</v>
      </c>
      <c r="P72" s="204">
        <f t="shared" si="105"/>
        <v>5091.3449218045516</v>
      </c>
      <c r="Q72" s="204">
        <f t="shared" si="105"/>
        <v>5600.4794139850064</v>
      </c>
      <c r="R72" s="204">
        <f t="shared" si="105"/>
        <v>6109.6139061654621</v>
      </c>
      <c r="S72" s="204">
        <f t="shared" si="105"/>
        <v>6618.748398345916</v>
      </c>
      <c r="T72" s="204">
        <f t="shared" si="105"/>
        <v>7127.8828905263717</v>
      </c>
      <c r="U72" s="204">
        <f t="shared" si="105"/>
        <v>7637.0173827068265</v>
      </c>
      <c r="V72" s="204">
        <f t="shared" si="105"/>
        <v>8146.1518748872822</v>
      </c>
      <c r="W72" s="204">
        <f t="shared" si="105"/>
        <v>8655.286367067738</v>
      </c>
      <c r="X72" s="204">
        <f t="shared" si="105"/>
        <v>9164.4208592481918</v>
      </c>
      <c r="Y72" s="204">
        <f t="shared" si="105"/>
        <v>9673.5553514286476</v>
      </c>
      <c r="Z72" s="204">
        <f t="shared" si="105"/>
        <v>10182.689843609103</v>
      </c>
      <c r="AA72" s="204">
        <f t="shared" si="105"/>
        <v>10691.824335789557</v>
      </c>
      <c r="AB72" s="204">
        <f t="shared" si="105"/>
        <v>11200.958827970013</v>
      </c>
      <c r="AC72" s="204">
        <f t="shared" si="105"/>
        <v>11710.093320150467</v>
      </c>
      <c r="AD72" s="204">
        <f t="shared" si="105"/>
        <v>12219.227812330924</v>
      </c>
      <c r="AE72" s="204">
        <f t="shared" si="105"/>
        <v>12728.362304511378</v>
      </c>
      <c r="AF72" s="204">
        <f t="shared" si="105"/>
        <v>13237.496796691832</v>
      </c>
      <c r="AG72" s="204">
        <f t="shared" si="105"/>
        <v>13746.63128887229</v>
      </c>
      <c r="AH72" s="204">
        <f t="shared" si="105"/>
        <v>14255.765781052743</v>
      </c>
      <c r="AI72" s="204">
        <f t="shared" si="105"/>
        <v>14764.900273233197</v>
      </c>
      <c r="AJ72" s="204">
        <f t="shared" si="105"/>
        <v>15274.034765413653</v>
      </c>
      <c r="AK72" s="204">
        <f t="shared" si="105"/>
        <v>15783.169257594111</v>
      </c>
      <c r="AL72" s="204">
        <f t="shared" si="105"/>
        <v>16292.303749774564</v>
      </c>
      <c r="AM72" s="204">
        <f t="shared" si="105"/>
        <v>16801.43824195502</v>
      </c>
      <c r="AN72" s="204">
        <f t="shared" si="105"/>
        <v>17310.572734135476</v>
      </c>
      <c r="AO72" s="204">
        <f t="shared" si="105"/>
        <v>17819.707226315928</v>
      </c>
      <c r="AP72" s="204">
        <f t="shared" si="105"/>
        <v>18328.841718496384</v>
      </c>
      <c r="AQ72" s="204">
        <f t="shared" si="105"/>
        <v>18837.976210676839</v>
      </c>
      <c r="AR72" s="204">
        <f t="shared" si="105"/>
        <v>19347.110702857295</v>
      </c>
      <c r="AS72" s="204">
        <f t="shared" si="105"/>
        <v>19856.245195037751</v>
      </c>
      <c r="AT72" s="204">
        <f t="shared" si="105"/>
        <v>20365.379687218207</v>
      </c>
      <c r="AU72" s="204">
        <f t="shared" si="105"/>
        <v>20874.514179398662</v>
      </c>
      <c r="AV72" s="204">
        <f t="shared" si="105"/>
        <v>21383.648671579114</v>
      </c>
      <c r="AW72" s="204">
        <f t="shared" si="105"/>
        <v>21892.783163759574</v>
      </c>
      <c r="AX72" s="204">
        <f t="shared" si="105"/>
        <v>22401.917655940026</v>
      </c>
      <c r="AY72" s="204">
        <f t="shared" si="105"/>
        <v>22756.511120457333</v>
      </c>
      <c r="AZ72" s="204">
        <f t="shared" si="105"/>
        <v>23111.104584974644</v>
      </c>
      <c r="BA72" s="204">
        <f t="shared" si="105"/>
        <v>23465.698049491955</v>
      </c>
      <c r="BB72" s="204">
        <f t="shared" si="105"/>
        <v>23820.291514009266</v>
      </c>
      <c r="BC72" s="204">
        <f t="shared" si="105"/>
        <v>24174.884978526574</v>
      </c>
      <c r="BD72" s="204">
        <f t="shared" si="105"/>
        <v>24529.478443043889</v>
      </c>
      <c r="BE72" s="204">
        <f t="shared" si="105"/>
        <v>24884.0719075612</v>
      </c>
      <c r="BF72" s="204">
        <f t="shared" si="105"/>
        <v>25238.665372078507</v>
      </c>
      <c r="BG72" s="204">
        <f t="shared" si="105"/>
        <v>25593.258836595818</v>
      </c>
      <c r="BH72" s="204">
        <f t="shared" si="105"/>
        <v>25947.852301113129</v>
      </c>
      <c r="BI72" s="204">
        <f t="shared" si="105"/>
        <v>26302.44576563044</v>
      </c>
      <c r="BJ72" s="204">
        <f t="shared" si="105"/>
        <v>26657.039230147748</v>
      </c>
      <c r="BK72" s="204">
        <f t="shared" si="105"/>
        <v>27011.632694665059</v>
      </c>
      <c r="BL72" s="204">
        <f t="shared" si="105"/>
        <v>27366.22615918237</v>
      </c>
      <c r="BM72" s="204">
        <f t="shared" si="105"/>
        <v>27720.819623699677</v>
      </c>
      <c r="BN72" s="204">
        <f t="shared" si="105"/>
        <v>28075.413088216988</v>
      </c>
      <c r="BO72" s="204">
        <f t="shared" si="105"/>
        <v>28430.006552734303</v>
      </c>
      <c r="BP72" s="204">
        <f t="shared" si="105"/>
        <v>28784.600017251607</v>
      </c>
      <c r="BQ72" s="204">
        <f t="shared" si="105"/>
        <v>29139.193481768922</v>
      </c>
      <c r="BR72" s="204">
        <f t="shared" si="105"/>
        <v>29493.786946286233</v>
      </c>
      <c r="BS72" s="204">
        <f t="shared" ref="BS72:DA72" si="106">SUM(BS59:BS71)</f>
        <v>29848.38041080354</v>
      </c>
      <c r="BT72" s="204">
        <f t="shared" si="106"/>
        <v>30202.973875320851</v>
      </c>
      <c r="BU72" s="204">
        <f t="shared" si="106"/>
        <v>30557.567339838162</v>
      </c>
      <c r="BV72" s="204">
        <f t="shared" si="106"/>
        <v>30912.16080435547</v>
      </c>
      <c r="BW72" s="204">
        <f t="shared" si="106"/>
        <v>31266.754268872781</v>
      </c>
      <c r="BX72" s="204">
        <f t="shared" si="106"/>
        <v>31621.347733390092</v>
      </c>
      <c r="BY72" s="204">
        <f t="shared" si="106"/>
        <v>31975.941197907403</v>
      </c>
      <c r="BZ72" s="204">
        <f t="shared" si="106"/>
        <v>32330.534662424718</v>
      </c>
      <c r="CA72" s="204">
        <f t="shared" si="106"/>
        <v>32685.128126942021</v>
      </c>
      <c r="CB72" s="204">
        <f t="shared" si="106"/>
        <v>33039.721591459333</v>
      </c>
      <c r="CC72" s="204">
        <f t="shared" si="106"/>
        <v>33394.315055976644</v>
      </c>
      <c r="CD72" s="204">
        <f t="shared" si="106"/>
        <v>33748.908520493955</v>
      </c>
      <c r="CE72" s="204">
        <f t="shared" si="106"/>
        <v>34103.501985011266</v>
      </c>
      <c r="CF72" s="204">
        <f t="shared" si="106"/>
        <v>34458.095449528577</v>
      </c>
      <c r="CG72" s="204">
        <f t="shared" si="106"/>
        <v>34812.688914045888</v>
      </c>
      <c r="CH72" s="204">
        <f t="shared" si="106"/>
        <v>35167.282378563192</v>
      </c>
      <c r="CI72" s="204">
        <f t="shared" si="106"/>
        <v>35521.87584308051</v>
      </c>
      <c r="CJ72" s="204">
        <f t="shared" si="106"/>
        <v>35876.469307597814</v>
      </c>
      <c r="CK72" s="204">
        <f t="shared" si="106"/>
        <v>36231.062772115125</v>
      </c>
      <c r="CL72" s="204">
        <f t="shared" si="106"/>
        <v>36585.656236632436</v>
      </c>
      <c r="CM72" s="204">
        <f t="shared" si="106"/>
        <v>36940.249701149747</v>
      </c>
      <c r="CN72" s="204">
        <f t="shared" si="106"/>
        <v>37294.843165667058</v>
      </c>
      <c r="CO72" s="204">
        <f t="shared" si="106"/>
        <v>37649.436630184369</v>
      </c>
      <c r="CP72" s="204">
        <f t="shared" si="106"/>
        <v>38004.030094701673</v>
      </c>
      <c r="CQ72" s="204">
        <f t="shared" si="106"/>
        <v>38358.623559218984</v>
      </c>
      <c r="CR72" s="204">
        <f t="shared" si="106"/>
        <v>38713.217023736303</v>
      </c>
      <c r="CS72" s="204">
        <f t="shared" si="106"/>
        <v>39067.810488253614</v>
      </c>
      <c r="CT72" s="204">
        <f t="shared" si="106"/>
        <v>39422.403952770925</v>
      </c>
      <c r="CU72" s="204">
        <f t="shared" si="106"/>
        <v>47398.979499930007</v>
      </c>
      <c r="CV72" s="204">
        <f t="shared" si="106"/>
        <v>62997.537129730867</v>
      </c>
      <c r="CW72" s="204">
        <f t="shared" si="106"/>
        <v>78596.094759531727</v>
      </c>
      <c r="CX72" s="204">
        <f t="shared" si="106"/>
        <v>94194.652389332579</v>
      </c>
      <c r="CY72" s="204">
        <f t="shared" si="106"/>
        <v>109793.21001913345</v>
      </c>
      <c r="CZ72" s="204">
        <f t="shared" si="106"/>
        <v>125391.76764893431</v>
      </c>
      <c r="DA72" s="204">
        <f t="shared" si="106"/>
        <v>138644.86196383476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23.336689646075499</v>
      </c>
      <c r="D108" s="212">
        <f>BU42</f>
        <v>16.797485968219334</v>
      </c>
      <c r="E108" s="212">
        <f>CR42</f>
        <v>16.797485968219334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11.793814432989691</v>
      </c>
      <c r="E109" s="212">
        <f t="shared" ref="E109:E120" si="109">CR43</f>
        <v>11.793814432989691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10.436891554681306</v>
      </c>
      <c r="E110" s="212">
        <f t="shared" si="109"/>
        <v>10.436891554681306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69322.43098191738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0.19258761465674473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157.73195876288659</v>
      </c>
      <c r="E112" s="212">
        <f t="shared" si="109"/>
        <v>157.73195876288659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0.90909090909090906</v>
      </c>
      <c r="D113" s="212">
        <f t="shared" si="108"/>
        <v>5.2674653851837885</v>
      </c>
      <c r="E113" s="212">
        <f t="shared" si="109"/>
        <v>5.2674653851837885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4.1122401659268926</v>
      </c>
      <c r="E114" s="212">
        <f t="shared" si="109"/>
        <v>4.1122401659268926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459.54545454545456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25.343257079834167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148.45360824742269</v>
      </c>
      <c r="E119" s="212">
        <f t="shared" si="109"/>
        <v>148.45360824742269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2016-05-07T14:37:13Z</dcterms:modified>
  <cp:category/>
</cp:coreProperties>
</file>