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760" yWindow="1760" windowWidth="23840" windowHeight="1430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8" l="1"/>
  <c r="B71" i="8"/>
  <c r="B72" i="8"/>
  <c r="B29" i="8"/>
  <c r="C29" i="8"/>
  <c r="D29" i="8"/>
  <c r="B80" i="8"/>
  <c r="B82" i="8"/>
  <c r="B83" i="8"/>
  <c r="I83" i="8"/>
  <c r="T26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I91" i="8"/>
  <c r="B38" i="8"/>
  <c r="B92" i="8"/>
  <c r="C38" i="8"/>
  <c r="C92" i="8"/>
  <c r="D92" i="8"/>
  <c r="I92" i="8"/>
  <c r="B39" i="8"/>
  <c r="B93" i="8"/>
  <c r="C39" i="8"/>
  <c r="C93" i="8"/>
  <c r="D93" i="8"/>
  <c r="I93" i="8"/>
  <c r="B40" i="8"/>
  <c r="B94" i="8"/>
  <c r="C40" i="8"/>
  <c r="C94" i="8"/>
  <c r="D94" i="8"/>
  <c r="I94" i="8"/>
  <c r="B41" i="8"/>
  <c r="B95" i="8"/>
  <c r="C41" i="8"/>
  <c r="C95" i="8"/>
  <c r="D95" i="8"/>
  <c r="I95" i="8"/>
  <c r="B42" i="8"/>
  <c r="B96" i="8"/>
  <c r="C42" i="8"/>
  <c r="C96" i="8"/>
  <c r="D96" i="8"/>
  <c r="I96" i="8"/>
  <c r="B43" i="8"/>
  <c r="B97" i="8"/>
  <c r="C43" i="8"/>
  <c r="C97" i="8"/>
  <c r="D97" i="8"/>
  <c r="I97" i="8"/>
  <c r="B44" i="8"/>
  <c r="B98" i="8"/>
  <c r="C44" i="8"/>
  <c r="C98" i="8"/>
  <c r="D98" i="8"/>
  <c r="I98" i="8"/>
  <c r="B45" i="8"/>
  <c r="B99" i="8"/>
  <c r="C45" i="8"/>
  <c r="C99" i="8"/>
  <c r="D99" i="8"/>
  <c r="I99" i="8"/>
  <c r="B46" i="8"/>
  <c r="B100" i="8"/>
  <c r="C46" i="8"/>
  <c r="C100" i="8"/>
  <c r="D100" i="8"/>
  <c r="I100" i="8"/>
  <c r="B47" i="8"/>
  <c r="B101" i="8"/>
  <c r="C47" i="8"/>
  <c r="C101" i="8"/>
  <c r="D101" i="8"/>
  <c r="I101" i="8"/>
  <c r="B48" i="8"/>
  <c r="B102" i="8"/>
  <c r="C48" i="8"/>
  <c r="C102" i="8"/>
  <c r="D102" i="8"/>
  <c r="I102" i="8"/>
  <c r="B49" i="8"/>
  <c r="B103" i="8"/>
  <c r="C49" i="8"/>
  <c r="C103" i="8"/>
  <c r="D103" i="8"/>
  <c r="I103" i="8"/>
  <c r="B50" i="8"/>
  <c r="B104" i="8"/>
  <c r="C50" i="8"/>
  <c r="C104" i="8"/>
  <c r="D104" i="8"/>
  <c r="I104" i="8"/>
  <c r="B51" i="8"/>
  <c r="B105" i="8"/>
  <c r="C51" i="8"/>
  <c r="C105" i="8"/>
  <c r="D105" i="8"/>
  <c r="I105" i="8"/>
  <c r="B52" i="8"/>
  <c r="B106" i="8"/>
  <c r="C52" i="8"/>
  <c r="C106" i="8"/>
  <c r="D106" i="8"/>
  <c r="I106" i="8"/>
  <c r="B53" i="8"/>
  <c r="B107" i="8"/>
  <c r="C53" i="8"/>
  <c r="C107" i="8"/>
  <c r="D107" i="8"/>
  <c r="I107" i="8"/>
  <c r="B54" i="8"/>
  <c r="B108" i="8"/>
  <c r="C54" i="8"/>
  <c r="C108" i="8"/>
  <c r="D108" i="8"/>
  <c r="I108" i="8"/>
  <c r="B55" i="8"/>
  <c r="B109" i="8"/>
  <c r="C55" i="8"/>
  <c r="C109" i="8"/>
  <c r="D109" i="8"/>
  <c r="I109" i="8"/>
  <c r="B56" i="8"/>
  <c r="B110" i="8"/>
  <c r="C56" i="8"/>
  <c r="C110" i="8"/>
  <c r="D110" i="8"/>
  <c r="I110" i="8"/>
  <c r="B57" i="8"/>
  <c r="B111" i="8"/>
  <c r="C57" i="8"/>
  <c r="C111" i="8"/>
  <c r="D111" i="8"/>
  <c r="I111" i="8"/>
  <c r="B58" i="8"/>
  <c r="B112" i="8"/>
  <c r="C58" i="8"/>
  <c r="C112" i="8"/>
  <c r="D112" i="8"/>
  <c r="I112" i="8"/>
  <c r="B59" i="8"/>
  <c r="B113" i="8"/>
  <c r="C59" i="8"/>
  <c r="C113" i="8"/>
  <c r="D113" i="8"/>
  <c r="I113" i="8"/>
  <c r="B60" i="8"/>
  <c r="B114" i="8"/>
  <c r="C60" i="8"/>
  <c r="C114" i="8"/>
  <c r="D114" i="8"/>
  <c r="I114" i="8"/>
  <c r="B61" i="8"/>
  <c r="B115" i="8"/>
  <c r="C61" i="8"/>
  <c r="C115" i="8"/>
  <c r="D115" i="8"/>
  <c r="I115" i="8"/>
  <c r="B62" i="8"/>
  <c r="B116" i="8"/>
  <c r="C62" i="8"/>
  <c r="C116" i="8"/>
  <c r="D116" i="8"/>
  <c r="I116" i="8"/>
  <c r="B63" i="8"/>
  <c r="B117" i="8"/>
  <c r="C63" i="8"/>
  <c r="C117" i="8"/>
  <c r="D117" i="8"/>
  <c r="I117" i="8"/>
  <c r="B64" i="8"/>
  <c r="B118" i="8"/>
  <c r="C64" i="8"/>
  <c r="C118" i="8"/>
  <c r="D118" i="8"/>
  <c r="I118" i="8"/>
  <c r="I119" i="8"/>
  <c r="B124" i="8"/>
  <c r="I124" i="8"/>
  <c r="I30" i="8"/>
  <c r="I32" i="8"/>
  <c r="B125" i="8"/>
  <c r="I128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3" i="7"/>
  <c r="I83" i="7"/>
  <c r="T26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3" i="12"/>
  <c r="I83" i="12"/>
  <c r="T26" i="12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I91" i="12"/>
  <c r="B38" i="12"/>
  <c r="B92" i="12"/>
  <c r="C38" i="12"/>
  <c r="C92" i="12"/>
  <c r="D92" i="12"/>
  <c r="I92" i="12"/>
  <c r="B39" i="12"/>
  <c r="B93" i="12"/>
  <c r="C39" i="12"/>
  <c r="C93" i="12"/>
  <c r="D93" i="12"/>
  <c r="I93" i="12"/>
  <c r="B40" i="12"/>
  <c r="B94" i="12"/>
  <c r="C40" i="12"/>
  <c r="C94" i="12"/>
  <c r="D94" i="12"/>
  <c r="I94" i="12"/>
  <c r="B41" i="12"/>
  <c r="B95" i="12"/>
  <c r="C41" i="12"/>
  <c r="C95" i="12"/>
  <c r="D95" i="12"/>
  <c r="I95" i="12"/>
  <c r="B42" i="12"/>
  <c r="B96" i="12"/>
  <c r="C42" i="12"/>
  <c r="C96" i="12"/>
  <c r="D96" i="12"/>
  <c r="I96" i="12"/>
  <c r="B43" i="12"/>
  <c r="B97" i="12"/>
  <c r="C43" i="12"/>
  <c r="C97" i="12"/>
  <c r="D97" i="12"/>
  <c r="I97" i="12"/>
  <c r="B44" i="12"/>
  <c r="B98" i="12"/>
  <c r="C44" i="12"/>
  <c r="C98" i="12"/>
  <c r="D98" i="12"/>
  <c r="I98" i="12"/>
  <c r="B45" i="12"/>
  <c r="B99" i="12"/>
  <c r="C45" i="12"/>
  <c r="C99" i="12"/>
  <c r="D99" i="12"/>
  <c r="I99" i="12"/>
  <c r="B46" i="12"/>
  <c r="B100" i="12"/>
  <c r="C46" i="12"/>
  <c r="C100" i="12"/>
  <c r="D100" i="12"/>
  <c r="I100" i="12"/>
  <c r="B47" i="12"/>
  <c r="B101" i="12"/>
  <c r="C47" i="12"/>
  <c r="C101" i="12"/>
  <c r="D101" i="12"/>
  <c r="I101" i="12"/>
  <c r="B48" i="12"/>
  <c r="B102" i="12"/>
  <c r="C48" i="12"/>
  <c r="C102" i="12"/>
  <c r="D102" i="12"/>
  <c r="I102" i="12"/>
  <c r="B49" i="12"/>
  <c r="B103" i="12"/>
  <c r="C49" i="12"/>
  <c r="C103" i="12"/>
  <c r="D103" i="12"/>
  <c r="I103" i="12"/>
  <c r="B50" i="12"/>
  <c r="B104" i="12"/>
  <c r="C50" i="12"/>
  <c r="C104" i="12"/>
  <c r="D104" i="12"/>
  <c r="I104" i="12"/>
  <c r="B51" i="12"/>
  <c r="B105" i="12"/>
  <c r="C51" i="12"/>
  <c r="C105" i="12"/>
  <c r="D105" i="12"/>
  <c r="I105" i="12"/>
  <c r="B52" i="12"/>
  <c r="B106" i="12"/>
  <c r="C52" i="12"/>
  <c r="C106" i="12"/>
  <c r="D106" i="12"/>
  <c r="I106" i="12"/>
  <c r="B53" i="12"/>
  <c r="B107" i="12"/>
  <c r="C53" i="12"/>
  <c r="C107" i="12"/>
  <c r="D107" i="12"/>
  <c r="I107" i="12"/>
  <c r="B54" i="12"/>
  <c r="B108" i="12"/>
  <c r="C54" i="12"/>
  <c r="C108" i="12"/>
  <c r="D108" i="12"/>
  <c r="I108" i="12"/>
  <c r="B55" i="12"/>
  <c r="B109" i="12"/>
  <c r="C55" i="12"/>
  <c r="C109" i="12"/>
  <c r="D109" i="12"/>
  <c r="I109" i="12"/>
  <c r="B56" i="12"/>
  <c r="B110" i="12"/>
  <c r="C56" i="12"/>
  <c r="C110" i="12"/>
  <c r="D110" i="12"/>
  <c r="I110" i="12"/>
  <c r="B57" i="12"/>
  <c r="B111" i="12"/>
  <c r="C57" i="12"/>
  <c r="C111" i="12"/>
  <c r="D111" i="12"/>
  <c r="I111" i="12"/>
  <c r="B58" i="12"/>
  <c r="B112" i="12"/>
  <c r="C58" i="12"/>
  <c r="C112" i="12"/>
  <c r="D112" i="12"/>
  <c r="I112" i="12"/>
  <c r="B59" i="12"/>
  <c r="B113" i="12"/>
  <c r="C59" i="12"/>
  <c r="C113" i="12"/>
  <c r="D113" i="12"/>
  <c r="I113" i="12"/>
  <c r="B60" i="12"/>
  <c r="B114" i="12"/>
  <c r="C60" i="12"/>
  <c r="C114" i="12"/>
  <c r="D114" i="12"/>
  <c r="I114" i="12"/>
  <c r="B61" i="12"/>
  <c r="B115" i="12"/>
  <c r="C61" i="12"/>
  <c r="C115" i="12"/>
  <c r="D115" i="12"/>
  <c r="I115" i="12"/>
  <c r="B62" i="12"/>
  <c r="B116" i="12"/>
  <c r="C62" i="12"/>
  <c r="C116" i="12"/>
  <c r="D116" i="12"/>
  <c r="I116" i="12"/>
  <c r="B63" i="12"/>
  <c r="B117" i="12"/>
  <c r="C63" i="12"/>
  <c r="C117" i="12"/>
  <c r="D117" i="12"/>
  <c r="I117" i="12"/>
  <c r="B64" i="12"/>
  <c r="B118" i="12"/>
  <c r="C64" i="12"/>
  <c r="C118" i="12"/>
  <c r="D118" i="12"/>
  <c r="I118" i="12"/>
  <c r="I119" i="12"/>
  <c r="B124" i="12"/>
  <c r="I124" i="12"/>
  <c r="I30" i="12"/>
  <c r="I32" i="12"/>
  <c r="B125" i="12"/>
  <c r="I128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81" i="8"/>
  <c r="B79" i="8"/>
  <c r="B87" i="7"/>
  <c r="B81" i="7"/>
  <c r="B79" i="7"/>
  <c r="B87" i="1"/>
  <c r="B81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81" i="12"/>
  <c r="B79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G37" i="12"/>
  <c r="H91" i="12"/>
  <c r="G38" i="12"/>
  <c r="H92" i="12"/>
  <c r="G39" i="12"/>
  <c r="H93" i="12"/>
  <c r="G40" i="12"/>
  <c r="H94" i="12"/>
  <c r="G41" i="12"/>
  <c r="H95" i="12"/>
  <c r="G42" i="12"/>
  <c r="H96" i="12"/>
  <c r="G43" i="12"/>
  <c r="H97" i="12"/>
  <c r="G44" i="12"/>
  <c r="H98" i="12"/>
  <c r="G45" i="12"/>
  <c r="H99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H125" i="12"/>
  <c r="H126" i="12"/>
  <c r="H127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<sst xmlns="http://schemas.openxmlformats.org/spreadsheetml/2006/main" count="790" uniqueCount="145">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</sst>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38" fontId="7" fillId="0" borderId="0" xfId="0" applyNumberFormat="1" applyFont="1" applyBorder="1" applyAlignment="1" applyProtection="1"/>
    <xf numFmtId="174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</cellXfs>
  <cellStyles count="12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0.0400431183063512</c:v>
                </c:pt>
                <c:pt idx="2" formatCode="0.0%">
                  <c:v>0.0400431183063512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0.0324242839352428</c:v>
                </c:pt>
                <c:pt idx="2" formatCode="0.0%">
                  <c:v>0.0324242839352428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0.0615115479452055</c:v>
                </c:pt>
                <c:pt idx="2" formatCode="0.0%">
                  <c:v>0.0615115479452055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7.84557907845579E-5</c:v>
                </c:pt>
                <c:pt idx="2" formatCode="0.0%">
                  <c:v>-5.17518076409716E-5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-0.00106382316313823</c:v>
                </c:pt>
                <c:pt idx="2" formatCode="0.0%">
                  <c:v>-0.00139486435645671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0.000238804696671693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0.00883561643835616</c:v>
                </c:pt>
                <c:pt idx="2" formatCode="0.0%">
                  <c:v>0.00883561643835616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0.000494271481942715</c:v>
                </c:pt>
                <c:pt idx="2" formatCode="0.0%">
                  <c:v>-4.40555577978337E-5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-0.000182129514321295</c:v>
                </c:pt>
                <c:pt idx="2" formatCode="0.0%">
                  <c:v>-0.000442835353133125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0.0117310087173101</c:v>
                </c:pt>
                <c:pt idx="2" formatCode="0.0%">
                  <c:v>0.0111225982127622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0.0678241960166322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0.00073491594312952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0.203476540420269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0.714409899377335</c:v>
                </c:pt>
                <c:pt idx="2" formatCode="0.0%">
                  <c:v>0.320786300389015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8053448"/>
        <c:axId val="-2008311048"/>
      </c:barChart>
      <c:catAx>
        <c:axId val="-200805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8311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311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8053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0.0386454760639583</c:v>
                </c:pt>
                <c:pt idx="2">
                  <c:v>0.0396349452226977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0.0144920535239843</c:v>
                </c:pt>
                <c:pt idx="2">
                  <c:v>0.0144920535239843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0.0676295831119269</c:v>
                </c:pt>
                <c:pt idx="2">
                  <c:v>0.0676295831119269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0.0649243997874499</c:v>
                </c:pt>
                <c:pt idx="2">
                  <c:v>0.0627079888718735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0.00579682140959374</c:v>
                </c:pt>
                <c:pt idx="2">
                  <c:v>0.00579682140959374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0.00405777498671562</c:v>
                </c:pt>
                <c:pt idx="2">
                  <c:v>0.00405777498671562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0.0724602676199217</c:v>
                </c:pt>
                <c:pt idx="2">
                  <c:v>0.0687497582746488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0.00289841070479687</c:v>
                </c:pt>
                <c:pt idx="2">
                  <c:v>0.00274999033098595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0.00753586783247186</c:v>
                </c:pt>
                <c:pt idx="2">
                  <c:v>0.00749727853528102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0.00289841070479687</c:v>
                </c:pt>
                <c:pt idx="2">
                  <c:v>0.00297262089170233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0.00347809284575624</c:v>
                </c:pt>
                <c:pt idx="2">
                  <c:v>0.00350035590182788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0.00043476160571953</c:v>
                </c:pt>
                <c:pt idx="2">
                  <c:v>0.000412498549647893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0.00202888749335781</c:v>
                </c:pt>
                <c:pt idx="2">
                  <c:v>0.00192499323169016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0.00159412588763828</c:v>
                </c:pt>
                <c:pt idx="2">
                  <c:v>0.00151249468204227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0.0533790638133423</c:v>
                </c:pt>
                <c:pt idx="2">
                  <c:v>0.0506456552623246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0.00347809284575624</c:v>
                </c:pt>
                <c:pt idx="2">
                  <c:v>0.00329998839718314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0.023187285638375</c:v>
                </c:pt>
                <c:pt idx="2">
                  <c:v>0.0231872856383749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0.260856963431718</c:v>
                </c:pt>
                <c:pt idx="2">
                  <c:v>0.260856963431718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0.197091927926187</c:v>
                </c:pt>
                <c:pt idx="2">
                  <c:v>0.199110445010016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0.0811554997343123</c:v>
                </c:pt>
                <c:pt idx="2">
                  <c:v>0.0811554997343123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0.0823148640162311</c:v>
                </c:pt>
                <c:pt idx="2">
                  <c:v>0.0823148640162311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0.00966136901598956</c:v>
                </c:pt>
                <c:pt idx="2">
                  <c:v>0.00966136901598956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4215784"/>
        <c:axId val="1914218808"/>
      </c:barChart>
      <c:catAx>
        <c:axId val="191421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218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421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21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0.0333609116869946</c:v>
                </c:pt>
                <c:pt idx="2">
                  <c:v>0.0329627442326494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0.0467052763617924</c:v>
                </c:pt>
                <c:pt idx="2">
                  <c:v>0.0462407476650564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0.0098247884918199</c:v>
                </c:pt>
                <c:pt idx="2">
                  <c:v>0.00966844140474704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0.00216845925965465</c:v>
                </c:pt>
                <c:pt idx="2">
                  <c:v>0.00216845925965465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0.00350289572713443</c:v>
                </c:pt>
                <c:pt idx="2">
                  <c:v>0.00350289572713443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0.0500413675304919</c:v>
                </c:pt>
                <c:pt idx="2">
                  <c:v>0.0520322048022176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0.00200165470121967</c:v>
                </c:pt>
                <c:pt idx="2">
                  <c:v>0.0020812881920887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0.00193493287784569</c:v>
                </c:pt>
                <c:pt idx="2">
                  <c:v>0.00183870907637894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0.00200165470121967</c:v>
                </c:pt>
                <c:pt idx="2">
                  <c:v>0.00197511020426333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0.00300248205182951</c:v>
                </c:pt>
                <c:pt idx="2">
                  <c:v>0.00297261949275363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0.000667218233739891</c:v>
                </c:pt>
                <c:pt idx="2">
                  <c:v>0.000693762730696235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0.00165136512850623</c:v>
                </c:pt>
                <c:pt idx="2">
                  <c:v>0.00171706275847318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0.000840694974512263</c:v>
                </c:pt>
                <c:pt idx="2">
                  <c:v>0.000874141040677255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0.00100082735060984</c:v>
                </c:pt>
                <c:pt idx="2">
                  <c:v>0.00104064409604435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0.00200165470121967</c:v>
                </c:pt>
                <c:pt idx="2">
                  <c:v>0.0020812881920887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0.0232191945341482</c:v>
                </c:pt>
                <c:pt idx="2">
                  <c:v>0.024142943028229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0.00200165470121967</c:v>
                </c:pt>
                <c:pt idx="2">
                  <c:v>0.0020812881920887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0.30825482398783</c:v>
                </c:pt>
                <c:pt idx="2">
                  <c:v>0.30825482398783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0.472390509487843</c:v>
                </c:pt>
                <c:pt idx="2">
                  <c:v>0.472390509487843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0.0284234967573194</c:v>
                </c:pt>
                <c:pt idx="2">
                  <c:v>0.0284234967573194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0.00500413675304919</c:v>
                </c:pt>
                <c:pt idx="2">
                  <c:v>0.00500413675304919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3607656"/>
        <c:axId val="1918209624"/>
      </c:barChart>
      <c:catAx>
        <c:axId val="191360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20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820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60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0.0133600534402138</c:v>
                </c:pt>
                <c:pt idx="2">
                  <c:v>0.0133600534402138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0.00283395072974231</c:v>
                </c:pt>
                <c:pt idx="2">
                  <c:v>0.00283395072974231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0.00303637578186676</c:v>
                </c:pt>
                <c:pt idx="2">
                  <c:v>0.00367833808913109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0.00931155239772474</c:v>
                </c:pt>
                <c:pt idx="2">
                  <c:v>0.0112802368066687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0.00121455031274671</c:v>
                </c:pt>
                <c:pt idx="2">
                  <c:v>0.00147133523565244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0.000809700208497803</c:v>
                </c:pt>
                <c:pt idx="2">
                  <c:v>0.000980890157101625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0.0018420679743325</c:v>
                </c:pt>
                <c:pt idx="2">
                  <c:v>0.0022315251074062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0.121455031274671</c:v>
                </c:pt>
                <c:pt idx="2">
                  <c:v>0.121455031274671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0.573267747616445</c:v>
                </c:pt>
                <c:pt idx="2">
                  <c:v>0.573267747616445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0.252626465051315</c:v>
                </c:pt>
                <c:pt idx="2">
                  <c:v>0.252626465051315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0.0202425052124451</c:v>
                </c:pt>
                <c:pt idx="2">
                  <c:v>0.0202425052124451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5077224"/>
        <c:axId val="1855075288"/>
      </c:barChart>
      <c:catAx>
        <c:axId val="185507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07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507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077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1881.808990627203</c:v>
                </c:pt>
                <c:pt idx="1">
                  <c:v>2075.849676409001</c:v>
                </c:pt>
                <c:pt idx="2">
                  <c:v>3804.259451881809</c:v>
                </c:pt>
                <c:pt idx="3">
                  <c:v>10747.07013505499</c:v>
                </c:pt>
                <c:pt idx="4">
                  <c:v>1868.962581316857</c:v>
                </c:pt>
                <c:pt idx="5">
                  <c:v>2041.943310922226</c:v>
                </c:pt>
                <c:pt idx="6">
                  <c:v>3838.257736274927</c:v>
                </c:pt>
                <c:pt idx="7">
                  <c:v>10650.2725627718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801.0</c:v>
                </c:pt>
                <c:pt idx="1">
                  <c:v>2152.0</c:v>
                </c:pt>
                <c:pt idx="2">
                  <c:v>15545.0</c:v>
                </c:pt>
                <c:pt idx="3">
                  <c:v>33858.75</c:v>
                </c:pt>
                <c:pt idx="4">
                  <c:v>970.3505168858228</c:v>
                </c:pt>
                <c:pt idx="5">
                  <c:v>2743.865614050303</c:v>
                </c:pt>
                <c:pt idx="6">
                  <c:v>14828.70945310436</c:v>
                </c:pt>
                <c:pt idx="7">
                  <c:v>35045.15354809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685.8081351252305</c:v>
                </c:pt>
                <c:pt idx="1">
                  <c:v>1356.006172380823</c:v>
                </c:pt>
                <c:pt idx="2">
                  <c:v>1766.990780354899</c:v>
                </c:pt>
                <c:pt idx="3">
                  <c:v>2212.703069162816</c:v>
                </c:pt>
                <c:pt idx="4">
                  <c:v>685.8081351252305</c:v>
                </c:pt>
                <c:pt idx="5">
                  <c:v>1356.006172380823</c:v>
                </c:pt>
                <c:pt idx="6">
                  <c:v>1751.003697798224</c:v>
                </c:pt>
                <c:pt idx="7">
                  <c:v>2235.991674811352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800.0</c:v>
                </c:pt>
                <c:pt idx="1">
                  <c:v>4300.5</c:v>
                </c:pt>
                <c:pt idx="2">
                  <c:v>1474</c:v>
                </c:pt>
                <c:pt idx="3">
                  <c:v>23306.25</c:v>
                </c:pt>
                <c:pt idx="4">
                  <c:v>800.0</c:v>
                </c:pt>
                <c:pt idx="5">
                  <c:v>4711.569650978156</c:v>
                </c:pt>
                <c:pt idx="6">
                  <c:v>14510.59038818327</c:v>
                </c:pt>
                <c:pt idx="7">
                  <c:v>23073.61405256466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11520.0</c:v>
                </c:pt>
                <c:pt idx="2">
                  <c:v>1416.616381669695</c:v>
                </c:pt>
                <c:pt idx="3">
                  <c:v>0.0</c:v>
                </c:pt>
                <c:pt idx="4">
                  <c:v>0.0</c:v>
                </c:pt>
                <c:pt idx="5">
                  <c:v>11520.0</c:v>
                </c:pt>
                <c:pt idx="6">
                  <c:v>1416.616381669695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8213.463096358899</c:v>
                </c:pt>
                <c:pt idx="1">
                  <c:v>5370.770477087119</c:v>
                </c:pt>
                <c:pt idx="2">
                  <c:v>30728.07785781534</c:v>
                </c:pt>
                <c:pt idx="3">
                  <c:v>115500.0</c:v>
                </c:pt>
                <c:pt idx="4">
                  <c:v>8213.463096358899</c:v>
                </c:pt>
                <c:pt idx="5">
                  <c:v>5370.770477087119</c:v>
                </c:pt>
                <c:pt idx="6">
                  <c:v>30728.07785781534</c:v>
                </c:pt>
                <c:pt idx="7">
                  <c:v>115500.0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20400.0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20608.92661076167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1000.0</c:v>
                </c:pt>
                <c:pt idx="1">
                  <c:v>0.0</c:v>
                </c:pt>
                <c:pt idx="2">
                  <c:v>1000.0</c:v>
                </c:pt>
                <c:pt idx="3">
                  <c:v>1875.0</c:v>
                </c:pt>
                <c:pt idx="4">
                  <c:v>1000.0</c:v>
                </c:pt>
                <c:pt idx="5">
                  <c:v>0.0</c:v>
                </c:pt>
                <c:pt idx="6">
                  <c:v>1000.0</c:v>
                </c:pt>
                <c:pt idx="7">
                  <c:v>1875.0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177000.0</c:v>
                </c:pt>
                <c:pt idx="4">
                  <c:v>0.0</c:v>
                </c:pt>
                <c:pt idx="5">
                  <c:v>0.0</c:v>
                </c:pt>
                <c:pt idx="6">
                  <c:v>8400.0</c:v>
                </c:pt>
                <c:pt idx="7">
                  <c:v>177000.0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28320.00000000001</c:v>
                </c:pt>
                <c:pt idx="1">
                  <c:v>28320.00000000001</c:v>
                </c:pt>
                <c:pt idx="2">
                  <c:v>8520.0</c:v>
                </c:pt>
                <c:pt idx="3">
                  <c:v>10650.0</c:v>
                </c:pt>
                <c:pt idx="4">
                  <c:v>28320.00000000001</c:v>
                </c:pt>
                <c:pt idx="5">
                  <c:v>28320.00000000001</c:v>
                </c:pt>
                <c:pt idx="6">
                  <c:v>8520.0</c:v>
                </c:pt>
                <c:pt idx="7">
                  <c:v>10650.0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2450.373980115884</c:v>
                </c:pt>
                <c:pt idx="1">
                  <c:v>2450.373980115884</c:v>
                </c:pt>
                <c:pt idx="2">
                  <c:v>2227.612709196257</c:v>
                </c:pt>
                <c:pt idx="3">
                  <c:v>0.0</c:v>
                </c:pt>
                <c:pt idx="4">
                  <c:v>2450.373980115884</c:v>
                </c:pt>
                <c:pt idx="5">
                  <c:v>2450.373980115884</c:v>
                </c:pt>
                <c:pt idx="6">
                  <c:v>2227.612709196257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12480.0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12480.0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245736"/>
        <c:axId val="19182491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32335.23817999929</c:v>
                </c:pt>
                <c:pt idx="1">
                  <c:v>32335.2381799993</c:v>
                </c:pt>
                <c:pt idx="2">
                  <c:v>32335.2381799993</c:v>
                </c:pt>
                <c:pt idx="3">
                  <c:v>32335.2381799993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32335.23817999929</c:v>
                </c:pt>
                <c:pt idx="5" formatCode="#,##0">
                  <c:v>32335.2381799993</c:v>
                </c:pt>
                <c:pt idx="6" formatCode="#,##0">
                  <c:v>32335.2381799993</c:v>
                </c:pt>
                <c:pt idx="7" formatCode="#,##0">
                  <c:v>32335.2381799993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51808.57151333263</c:v>
                </c:pt>
                <c:pt idx="1">
                  <c:v>51808.57151333264</c:v>
                </c:pt>
                <c:pt idx="2">
                  <c:v>51808.57151333264</c:v>
                </c:pt>
                <c:pt idx="3">
                  <c:v>51808.57151333264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51808.57151333263</c:v>
                </c:pt>
                <c:pt idx="5" formatCode="#,##0">
                  <c:v>51808.57151333264</c:v>
                </c:pt>
                <c:pt idx="6" formatCode="#,##0">
                  <c:v>51808.57151333264</c:v>
                </c:pt>
                <c:pt idx="7" formatCode="#,##0">
                  <c:v>51808.57151333264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86488.57151333264</c:v>
                </c:pt>
                <c:pt idx="1">
                  <c:v>86488.57151333264</c:v>
                </c:pt>
                <c:pt idx="2">
                  <c:v>86488.57151333263</c:v>
                </c:pt>
                <c:pt idx="3">
                  <c:v>86488.57151333264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86488.57151333264</c:v>
                </c:pt>
                <c:pt idx="5" formatCode="#,##0">
                  <c:v>86488.57151333264</c:v>
                </c:pt>
                <c:pt idx="6" formatCode="#,##0">
                  <c:v>86488.57151333263</c:v>
                </c:pt>
                <c:pt idx="7" formatCode="#,##0">
                  <c:v>86488.57151333264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245736"/>
        <c:axId val="1918249112"/>
      </c:lineChart>
      <c:catAx>
        <c:axId val="191824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8249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8249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8245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1881.808990627203</c:v>
                </c:pt>
                <c:pt idx="1">
                  <c:v>2075.849676409001</c:v>
                </c:pt>
                <c:pt idx="2">
                  <c:v>3804.259451881809</c:v>
                </c:pt>
                <c:pt idx="3">
                  <c:v>10747.07013505499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801.0</c:v>
                </c:pt>
                <c:pt idx="1">
                  <c:v>2152.0</c:v>
                </c:pt>
                <c:pt idx="2">
                  <c:v>15545.0</c:v>
                </c:pt>
                <c:pt idx="3">
                  <c:v>33858.75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685.8081351252305</c:v>
                </c:pt>
                <c:pt idx="1">
                  <c:v>1356.006172380823</c:v>
                </c:pt>
                <c:pt idx="2">
                  <c:v>1766.990780354899</c:v>
                </c:pt>
                <c:pt idx="3">
                  <c:v>2212.703069162816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800.0</c:v>
                </c:pt>
                <c:pt idx="1">
                  <c:v>4300.5</c:v>
                </c:pt>
                <c:pt idx="2">
                  <c:v>1474</c:v>
                </c:pt>
                <c:pt idx="3">
                  <c:v>23306.25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11520.0</c:v>
                </c:pt>
                <c:pt idx="2">
                  <c:v>1416.616381669695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8213.463096358899</c:v>
                </c:pt>
                <c:pt idx="1">
                  <c:v>5370.770477087119</c:v>
                </c:pt>
                <c:pt idx="2">
                  <c:v>30728.07785781534</c:v>
                </c:pt>
                <c:pt idx="3">
                  <c:v>115500.0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20400.0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1000.0</c:v>
                </c:pt>
                <c:pt idx="1">
                  <c:v>0.0</c:v>
                </c:pt>
                <c:pt idx="2">
                  <c:v>1000.0</c:v>
                </c:pt>
                <c:pt idx="3">
                  <c:v>1875.0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177000.0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28320.00000000001</c:v>
                </c:pt>
                <c:pt idx="1">
                  <c:v>28320.00000000001</c:v>
                </c:pt>
                <c:pt idx="2">
                  <c:v>8520.0</c:v>
                </c:pt>
                <c:pt idx="3">
                  <c:v>10650.0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2450.373980115884</c:v>
                </c:pt>
                <c:pt idx="1">
                  <c:v>2450.373980115884</c:v>
                </c:pt>
                <c:pt idx="2">
                  <c:v>2227.612709196257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12480.0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888008"/>
        <c:axId val="191788476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32335.23817999929</c:v>
                </c:pt>
                <c:pt idx="1">
                  <c:v>32335.2381799993</c:v>
                </c:pt>
                <c:pt idx="2">
                  <c:v>32335.2381799993</c:v>
                </c:pt>
                <c:pt idx="3">
                  <c:v>32335.2381799993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51808.57151333263</c:v>
                </c:pt>
                <c:pt idx="1">
                  <c:v>51808.57151333264</c:v>
                </c:pt>
                <c:pt idx="2">
                  <c:v>51808.57151333264</c:v>
                </c:pt>
                <c:pt idx="3">
                  <c:v>51808.57151333264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86488.57151333264</c:v>
                </c:pt>
                <c:pt idx="1">
                  <c:v>86488.57151333264</c:v>
                </c:pt>
                <c:pt idx="2">
                  <c:v>86488.57151333263</c:v>
                </c:pt>
                <c:pt idx="3">
                  <c:v>86488.57151333264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888008"/>
        <c:axId val="1917884760"/>
      </c:lineChart>
      <c:catAx>
        <c:axId val="191788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788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7884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7888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1881.808990627203</c:v>
                </c:pt>
                <c:pt idx="1">
                  <c:v>1881.808990627203</c:v>
                </c:pt>
                <c:pt idx="2">
                  <c:v>1881.808990627203</c:v>
                </c:pt>
                <c:pt idx="3">
                  <c:v>1881.808990627203</c:v>
                </c:pt>
                <c:pt idx="4">
                  <c:v>1881.808990627203</c:v>
                </c:pt>
                <c:pt idx="5">
                  <c:v>1881.808990627203</c:v>
                </c:pt>
                <c:pt idx="6">
                  <c:v>1881.808990627203</c:v>
                </c:pt>
                <c:pt idx="7">
                  <c:v>1881.808990627203</c:v>
                </c:pt>
                <c:pt idx="8">
                  <c:v>1881.808990627203</c:v>
                </c:pt>
                <c:pt idx="9">
                  <c:v>1881.808990627203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801.0</c:v>
                </c:pt>
                <c:pt idx="1">
                  <c:v>801.0</c:v>
                </c:pt>
                <c:pt idx="2">
                  <c:v>801.0</c:v>
                </c:pt>
                <c:pt idx="3">
                  <c:v>801.0</c:v>
                </c:pt>
                <c:pt idx="4">
                  <c:v>801.0</c:v>
                </c:pt>
                <c:pt idx="5">
                  <c:v>801.0</c:v>
                </c:pt>
                <c:pt idx="6">
                  <c:v>801.0</c:v>
                </c:pt>
                <c:pt idx="7">
                  <c:v>801.0</c:v>
                </c:pt>
                <c:pt idx="8">
                  <c:v>801.0</c:v>
                </c:pt>
                <c:pt idx="9">
                  <c:v>801.0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685.8081351252305</c:v>
                </c:pt>
                <c:pt idx="1">
                  <c:v>685.8081351252305</c:v>
                </c:pt>
                <c:pt idx="2">
                  <c:v>685.8081351252305</c:v>
                </c:pt>
                <c:pt idx="3">
                  <c:v>685.8081351252305</c:v>
                </c:pt>
                <c:pt idx="4">
                  <c:v>685.8081351252305</c:v>
                </c:pt>
                <c:pt idx="5">
                  <c:v>685.8081351252305</c:v>
                </c:pt>
                <c:pt idx="6">
                  <c:v>685.8081351252305</c:v>
                </c:pt>
                <c:pt idx="7">
                  <c:v>685.8081351252305</c:v>
                </c:pt>
                <c:pt idx="8">
                  <c:v>685.8081351252305</c:v>
                </c:pt>
                <c:pt idx="9">
                  <c:v>685.8081351252305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8213.463096358899</c:v>
                </c:pt>
                <c:pt idx="1">
                  <c:v>8213.463096358899</c:v>
                </c:pt>
                <c:pt idx="2">
                  <c:v>8213.463096358899</c:v>
                </c:pt>
                <c:pt idx="3">
                  <c:v>8213.463096358899</c:v>
                </c:pt>
                <c:pt idx="4">
                  <c:v>8213.463096358899</c:v>
                </c:pt>
                <c:pt idx="5">
                  <c:v>8213.463096358899</c:v>
                </c:pt>
                <c:pt idx="6">
                  <c:v>8213.463096358899</c:v>
                </c:pt>
                <c:pt idx="7">
                  <c:v>8213.463096358899</c:v>
                </c:pt>
                <c:pt idx="8">
                  <c:v>8213.463096358899</c:v>
                </c:pt>
                <c:pt idx="9">
                  <c:v>8213.463096358899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28320.00000000001</c:v>
                </c:pt>
                <c:pt idx="1">
                  <c:v>28320.00000000001</c:v>
                </c:pt>
                <c:pt idx="2">
                  <c:v>28320.00000000001</c:v>
                </c:pt>
                <c:pt idx="3">
                  <c:v>28320.00000000001</c:v>
                </c:pt>
                <c:pt idx="4">
                  <c:v>28320.00000000001</c:v>
                </c:pt>
                <c:pt idx="5">
                  <c:v>28320.00000000001</c:v>
                </c:pt>
                <c:pt idx="6">
                  <c:v>28320.00000000001</c:v>
                </c:pt>
                <c:pt idx="7">
                  <c:v>28320.00000000001</c:v>
                </c:pt>
                <c:pt idx="8">
                  <c:v>28320.00000000001</c:v>
                </c:pt>
                <c:pt idx="9">
                  <c:v>28320.00000000001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2450.373980115884</c:v>
                </c:pt>
                <c:pt idx="1">
                  <c:v>2450.373980115884</c:v>
                </c:pt>
                <c:pt idx="2">
                  <c:v>2450.373980115884</c:v>
                </c:pt>
                <c:pt idx="3">
                  <c:v>2450.373980115884</c:v>
                </c:pt>
                <c:pt idx="4">
                  <c:v>2450.373980115884</c:v>
                </c:pt>
                <c:pt idx="5">
                  <c:v>2450.373980115884</c:v>
                </c:pt>
                <c:pt idx="6">
                  <c:v>2450.373980115884</c:v>
                </c:pt>
                <c:pt idx="7">
                  <c:v>2450.373980115884</c:v>
                </c:pt>
                <c:pt idx="8">
                  <c:v>2450.373980115884</c:v>
                </c:pt>
                <c:pt idx="9">
                  <c:v>2450.373980115884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926648"/>
        <c:axId val="186575644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32335.23817999929</c:v>
                </c:pt>
                <c:pt idx="1">
                  <c:v>32335.2381799993</c:v>
                </c:pt>
                <c:pt idx="2">
                  <c:v>32335.2381799993</c:v>
                </c:pt>
                <c:pt idx="3">
                  <c:v>32335.2381799993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51808.57151333263</c:v>
                </c:pt>
                <c:pt idx="1">
                  <c:v>51808.57151333264</c:v>
                </c:pt>
                <c:pt idx="2">
                  <c:v>51808.57151333264</c:v>
                </c:pt>
                <c:pt idx="3">
                  <c:v>51808.57151333264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926648"/>
        <c:axId val="1865756440"/>
      </c:lineChart>
      <c:catAx>
        <c:axId val="18659266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75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575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92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0.35730185451668</c:v>
                </c:pt>
                <c:pt idx="2">
                  <c:v>0.35730185451668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0.390305824188672</c:v>
                </c:pt>
                <c:pt idx="2">
                  <c:v>0.390305824188672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0.152184857080476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0.267936062534449</c:v>
                </c:pt>
                <c:pt idx="2">
                  <c:v>0.120309388652282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-0.390305824188672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6445304"/>
        <c:axId val="1866443400"/>
      </c:barChart>
      <c:catAx>
        <c:axId val="186644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443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6443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445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0.172230160634496</c:v>
                </c:pt>
                <c:pt idx="2">
                  <c:v>0.172230160634496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0.123072606374858</c:v>
                </c:pt>
                <c:pt idx="2">
                  <c:v>0.0353961867254991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0.181501896211425</c:v>
                </c:pt>
                <c:pt idx="2">
                  <c:v>0.263049543891552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0.335056277474518</c:v>
                </c:pt>
                <c:pt idx="2">
                  <c:v>0.335056277474518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0.123072606374858</c:v>
                </c:pt>
                <c:pt idx="2">
                  <c:v>0.0353961867254991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6320632"/>
        <c:axId val="1866323992"/>
      </c:barChart>
      <c:catAx>
        <c:axId val="186632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323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6323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320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0.0475771511822399</c:v>
                </c:pt>
                <c:pt idx="2">
                  <c:v>0.0475771511822399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0.0304912389768376</c:v>
                </c:pt>
                <c:pt idx="2">
                  <c:v>0.00173401347046349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0.145119965838426</c:v>
                </c:pt>
                <c:pt idx="2">
                  <c:v>0.145119965838426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0.632283278331319</c:v>
                </c:pt>
                <c:pt idx="2">
                  <c:v>0.663187820918976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0.0304912389768376</c:v>
                </c:pt>
                <c:pt idx="2">
                  <c:v>0.00173401347046349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6375208"/>
        <c:axId val="1866378728"/>
      </c:barChart>
      <c:catAx>
        <c:axId val="186637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378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637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375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0.360856719023369</c:v>
                </c:pt>
                <c:pt idx="2">
                  <c:v>0.360856719023369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0.394189051503681</c:v>
                </c:pt>
                <c:pt idx="2">
                  <c:v>0.394189051503681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0.109894636998462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0.249770334566994</c:v>
                </c:pt>
                <c:pt idx="2">
                  <c:v>0.13848767119528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-0.394189051503681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6257432"/>
        <c:axId val="1866260776"/>
      </c:barChart>
      <c:catAx>
        <c:axId val="186625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26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626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257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0.0525565927770859</c:v>
                </c:pt>
                <c:pt idx="2" formatCode="0.0%">
                  <c:v>0.0517022144077973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0.0418745641344956</c:v>
                </c:pt>
                <c:pt idx="2" formatCode="0.0%">
                  <c:v>0.0418745641344956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0.0769180023762725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1.33917503784675E-5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-0.000125155666251557</c:v>
                </c:pt>
                <c:pt idx="2" formatCode="0.0%">
                  <c:v>-0.000118746757141861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0.000546388542963885</c:v>
                </c:pt>
                <c:pt idx="2" formatCode="0.0%">
                  <c:v>0.000518409350208873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0.0109879643164361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0.0430666251556662</c:v>
                </c:pt>
                <c:pt idx="2" formatCode="0.0%">
                  <c:v>0.043142671166744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0.00296562889165629</c:v>
                </c:pt>
                <c:pt idx="2" formatCode="0.0%">
                  <c:v>0.00305421532040985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0.000210108707076308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0.0405697384806974</c:v>
                </c:pt>
                <c:pt idx="2" formatCode="0.0%">
                  <c:v>0.0409952454064132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0.00106878348262573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0.0757065205479452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0.0709748630136986</c:v>
                </c:pt>
                <c:pt idx="2" formatCode="0.0%">
                  <c:v>0.0709748630136986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0.0289545244294273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0.210822561604301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0.680775244184309</c:v>
                </c:pt>
                <c:pt idx="2" formatCode="0.0%">
                  <c:v>0.195793754361959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1846584"/>
        <c:axId val="1855795224"/>
      </c:barChart>
      <c:catAx>
        <c:axId val="188184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795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579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81846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1881.808990627203</c:v>
                </c:pt>
                <c:pt idx="1">
                  <c:v>1881.808990627203</c:v>
                </c:pt>
                <c:pt idx="2">
                  <c:v>1881.808990627203</c:v>
                </c:pt>
                <c:pt idx="3">
                  <c:v>1881.808990627203</c:v>
                </c:pt>
                <c:pt idx="4">
                  <c:v>1881.808990627203</c:v>
                </c:pt>
                <c:pt idx="5">
                  <c:v>1881.808990627203</c:v>
                </c:pt>
                <c:pt idx="6">
                  <c:v>1881.808990627203</c:v>
                </c:pt>
                <c:pt idx="7">
                  <c:v>1881.808990627203</c:v>
                </c:pt>
                <c:pt idx="8">
                  <c:v>1881.808990627203</c:v>
                </c:pt>
                <c:pt idx="9">
                  <c:v>1881.808990627203</c:v>
                </c:pt>
                <c:pt idx="10">
                  <c:v>1881.808990627203</c:v>
                </c:pt>
                <c:pt idx="11">
                  <c:v>1881.808990627203</c:v>
                </c:pt>
                <c:pt idx="12">
                  <c:v>1881.808990627203</c:v>
                </c:pt>
                <c:pt idx="13">
                  <c:v>1881.808990627203</c:v>
                </c:pt>
                <c:pt idx="14">
                  <c:v>1881.808990627203</c:v>
                </c:pt>
                <c:pt idx="15">
                  <c:v>1881.808990627203</c:v>
                </c:pt>
                <c:pt idx="16">
                  <c:v>1881.808990627203</c:v>
                </c:pt>
                <c:pt idx="17">
                  <c:v>1881.808990627203</c:v>
                </c:pt>
                <c:pt idx="18">
                  <c:v>1881.808990627203</c:v>
                </c:pt>
                <c:pt idx="19">
                  <c:v>1881.808990627203</c:v>
                </c:pt>
                <c:pt idx="20">
                  <c:v>1881.808990627203</c:v>
                </c:pt>
                <c:pt idx="21">
                  <c:v>1881.808990627203</c:v>
                </c:pt>
                <c:pt idx="22">
                  <c:v>1881.808990627203</c:v>
                </c:pt>
                <c:pt idx="23">
                  <c:v>1881.808990627203</c:v>
                </c:pt>
                <c:pt idx="24">
                  <c:v>1881.808990627203</c:v>
                </c:pt>
                <c:pt idx="25">
                  <c:v>1881.808990627203</c:v>
                </c:pt>
                <c:pt idx="26">
                  <c:v>1881.808990627203</c:v>
                </c:pt>
                <c:pt idx="27">
                  <c:v>1881.808990627203</c:v>
                </c:pt>
                <c:pt idx="28">
                  <c:v>1881.808990627203</c:v>
                </c:pt>
                <c:pt idx="29">
                  <c:v>1881.808990627203</c:v>
                </c:pt>
                <c:pt idx="30">
                  <c:v>1881.808990627203</c:v>
                </c:pt>
                <c:pt idx="31">
                  <c:v>1881.808990627203</c:v>
                </c:pt>
                <c:pt idx="32">
                  <c:v>1881.808990627203</c:v>
                </c:pt>
                <c:pt idx="33">
                  <c:v>1881.808990627203</c:v>
                </c:pt>
                <c:pt idx="34">
                  <c:v>1881.808990627203</c:v>
                </c:pt>
                <c:pt idx="35">
                  <c:v>2075.849676409001</c:v>
                </c:pt>
                <c:pt idx="36">
                  <c:v>2075.849676409001</c:v>
                </c:pt>
                <c:pt idx="37">
                  <c:v>2075.849676409001</c:v>
                </c:pt>
                <c:pt idx="38">
                  <c:v>2075.849676409001</c:v>
                </c:pt>
                <c:pt idx="39">
                  <c:v>2075.849676409001</c:v>
                </c:pt>
                <c:pt idx="40">
                  <c:v>2075.849676409001</c:v>
                </c:pt>
                <c:pt idx="41">
                  <c:v>2075.849676409001</c:v>
                </c:pt>
                <c:pt idx="42">
                  <c:v>2075.849676409001</c:v>
                </c:pt>
                <c:pt idx="43">
                  <c:v>2075.849676409001</c:v>
                </c:pt>
                <c:pt idx="44">
                  <c:v>2075.849676409001</c:v>
                </c:pt>
                <c:pt idx="45">
                  <c:v>2075.849676409001</c:v>
                </c:pt>
                <c:pt idx="46">
                  <c:v>2075.849676409001</c:v>
                </c:pt>
                <c:pt idx="47">
                  <c:v>2075.849676409001</c:v>
                </c:pt>
                <c:pt idx="48">
                  <c:v>2075.849676409001</c:v>
                </c:pt>
                <c:pt idx="49">
                  <c:v>2075.849676409001</c:v>
                </c:pt>
                <c:pt idx="50">
                  <c:v>2075.849676409001</c:v>
                </c:pt>
                <c:pt idx="51">
                  <c:v>2075.849676409001</c:v>
                </c:pt>
                <c:pt idx="52">
                  <c:v>2075.849676409001</c:v>
                </c:pt>
                <c:pt idx="53">
                  <c:v>2075.849676409001</c:v>
                </c:pt>
                <c:pt idx="54">
                  <c:v>2075.849676409001</c:v>
                </c:pt>
                <c:pt idx="55">
                  <c:v>2075.849676409001</c:v>
                </c:pt>
                <c:pt idx="56">
                  <c:v>2075.849676409001</c:v>
                </c:pt>
                <c:pt idx="57">
                  <c:v>2075.849676409001</c:v>
                </c:pt>
                <c:pt idx="58">
                  <c:v>2075.849676409001</c:v>
                </c:pt>
                <c:pt idx="59">
                  <c:v>2075.849676409001</c:v>
                </c:pt>
                <c:pt idx="60">
                  <c:v>2075.849676409001</c:v>
                </c:pt>
                <c:pt idx="61">
                  <c:v>2075.849676409001</c:v>
                </c:pt>
                <c:pt idx="62">
                  <c:v>2075.849676409001</c:v>
                </c:pt>
                <c:pt idx="63">
                  <c:v>2075.849676409001</c:v>
                </c:pt>
                <c:pt idx="64">
                  <c:v>2075.849676409001</c:v>
                </c:pt>
                <c:pt idx="65">
                  <c:v>2075.849676409001</c:v>
                </c:pt>
                <c:pt idx="66">
                  <c:v>2075.849676409001</c:v>
                </c:pt>
                <c:pt idx="67">
                  <c:v>2075.849676409001</c:v>
                </c:pt>
                <c:pt idx="68">
                  <c:v>2075.849676409001</c:v>
                </c:pt>
                <c:pt idx="69">
                  <c:v>2075.849676409001</c:v>
                </c:pt>
                <c:pt idx="70">
                  <c:v>3804.259451881809</c:v>
                </c:pt>
                <c:pt idx="71">
                  <c:v>3804.259451881809</c:v>
                </c:pt>
                <c:pt idx="72">
                  <c:v>3804.259451881809</c:v>
                </c:pt>
                <c:pt idx="73">
                  <c:v>3804.259451881809</c:v>
                </c:pt>
                <c:pt idx="74">
                  <c:v>3804.259451881809</c:v>
                </c:pt>
                <c:pt idx="75">
                  <c:v>3804.259451881809</c:v>
                </c:pt>
                <c:pt idx="76">
                  <c:v>3804.259451881809</c:v>
                </c:pt>
                <c:pt idx="77">
                  <c:v>3804.259451881809</c:v>
                </c:pt>
                <c:pt idx="78">
                  <c:v>3804.259451881809</c:v>
                </c:pt>
                <c:pt idx="79">
                  <c:v>3804.259451881809</c:v>
                </c:pt>
                <c:pt idx="80">
                  <c:v>3804.259451881809</c:v>
                </c:pt>
                <c:pt idx="81">
                  <c:v>3804.259451881809</c:v>
                </c:pt>
                <c:pt idx="82">
                  <c:v>3804.259451881809</c:v>
                </c:pt>
                <c:pt idx="83">
                  <c:v>3804.259451881809</c:v>
                </c:pt>
                <c:pt idx="84">
                  <c:v>3804.259451881809</c:v>
                </c:pt>
                <c:pt idx="85">
                  <c:v>3804.259451881809</c:v>
                </c:pt>
                <c:pt idx="86">
                  <c:v>3804.259451881809</c:v>
                </c:pt>
                <c:pt idx="87">
                  <c:v>3804.259451881809</c:v>
                </c:pt>
                <c:pt idx="88">
                  <c:v>3804.259451881809</c:v>
                </c:pt>
                <c:pt idx="89">
                  <c:v>3804.259451881809</c:v>
                </c:pt>
                <c:pt idx="90">
                  <c:v>10747.07013505499</c:v>
                </c:pt>
                <c:pt idx="91">
                  <c:v>10747.07013505499</c:v>
                </c:pt>
                <c:pt idx="92">
                  <c:v>10747.07013505499</c:v>
                </c:pt>
                <c:pt idx="93">
                  <c:v>10747.07013505499</c:v>
                </c:pt>
                <c:pt idx="94">
                  <c:v>10747.07013505499</c:v>
                </c:pt>
                <c:pt idx="95">
                  <c:v>10747.07013505499</c:v>
                </c:pt>
                <c:pt idx="96">
                  <c:v>10747.07013505499</c:v>
                </c:pt>
                <c:pt idx="97">
                  <c:v>10747.07013505499</c:v>
                </c:pt>
                <c:pt idx="98">
                  <c:v>10747.07013505499</c:v>
                </c:pt>
                <c:pt idx="99">
                  <c:v>10747.07013505499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801.0</c:v>
                </c:pt>
                <c:pt idx="1">
                  <c:v>801.0</c:v>
                </c:pt>
                <c:pt idx="2">
                  <c:v>801.0</c:v>
                </c:pt>
                <c:pt idx="3">
                  <c:v>801.0</c:v>
                </c:pt>
                <c:pt idx="4">
                  <c:v>801.0</c:v>
                </c:pt>
                <c:pt idx="5">
                  <c:v>801.0</c:v>
                </c:pt>
                <c:pt idx="6">
                  <c:v>801.0</c:v>
                </c:pt>
                <c:pt idx="7">
                  <c:v>801.0</c:v>
                </c:pt>
                <c:pt idx="8">
                  <c:v>801.0</c:v>
                </c:pt>
                <c:pt idx="9">
                  <c:v>801.0</c:v>
                </c:pt>
                <c:pt idx="10">
                  <c:v>801.0</c:v>
                </c:pt>
                <c:pt idx="11">
                  <c:v>801.0</c:v>
                </c:pt>
                <c:pt idx="12">
                  <c:v>801.0</c:v>
                </c:pt>
                <c:pt idx="13">
                  <c:v>801.0</c:v>
                </c:pt>
                <c:pt idx="14">
                  <c:v>801.0</c:v>
                </c:pt>
                <c:pt idx="15">
                  <c:v>801.0</c:v>
                </c:pt>
                <c:pt idx="16">
                  <c:v>801.0</c:v>
                </c:pt>
                <c:pt idx="17">
                  <c:v>801.0</c:v>
                </c:pt>
                <c:pt idx="18">
                  <c:v>801.0</c:v>
                </c:pt>
                <c:pt idx="19">
                  <c:v>801.0</c:v>
                </c:pt>
                <c:pt idx="20">
                  <c:v>801.0</c:v>
                </c:pt>
                <c:pt idx="21">
                  <c:v>801.0</c:v>
                </c:pt>
                <c:pt idx="22">
                  <c:v>801.0</c:v>
                </c:pt>
                <c:pt idx="23">
                  <c:v>801.0</c:v>
                </c:pt>
                <c:pt idx="24">
                  <c:v>801.0</c:v>
                </c:pt>
                <c:pt idx="25">
                  <c:v>801.0</c:v>
                </c:pt>
                <c:pt idx="26">
                  <c:v>801.0</c:v>
                </c:pt>
                <c:pt idx="27">
                  <c:v>801.0</c:v>
                </c:pt>
                <c:pt idx="28">
                  <c:v>801.0</c:v>
                </c:pt>
                <c:pt idx="29">
                  <c:v>801.0</c:v>
                </c:pt>
                <c:pt idx="30">
                  <c:v>801.0</c:v>
                </c:pt>
                <c:pt idx="31">
                  <c:v>801.0</c:v>
                </c:pt>
                <c:pt idx="32">
                  <c:v>801.0</c:v>
                </c:pt>
                <c:pt idx="33">
                  <c:v>801.0</c:v>
                </c:pt>
                <c:pt idx="34">
                  <c:v>801.0</c:v>
                </c:pt>
                <c:pt idx="35">
                  <c:v>2152.0</c:v>
                </c:pt>
                <c:pt idx="36">
                  <c:v>2152.0</c:v>
                </c:pt>
                <c:pt idx="37">
                  <c:v>2152.0</c:v>
                </c:pt>
                <c:pt idx="38">
                  <c:v>2152.0</c:v>
                </c:pt>
                <c:pt idx="39">
                  <c:v>2152.0</c:v>
                </c:pt>
                <c:pt idx="40">
                  <c:v>2152.0</c:v>
                </c:pt>
                <c:pt idx="41">
                  <c:v>2152.0</c:v>
                </c:pt>
                <c:pt idx="42">
                  <c:v>2152.0</c:v>
                </c:pt>
                <c:pt idx="43">
                  <c:v>2152.0</c:v>
                </c:pt>
                <c:pt idx="44">
                  <c:v>2152.0</c:v>
                </c:pt>
                <c:pt idx="45">
                  <c:v>2152.0</c:v>
                </c:pt>
                <c:pt idx="46">
                  <c:v>2152.0</c:v>
                </c:pt>
                <c:pt idx="47">
                  <c:v>2152.0</c:v>
                </c:pt>
                <c:pt idx="48">
                  <c:v>2152.0</c:v>
                </c:pt>
                <c:pt idx="49">
                  <c:v>2152.0</c:v>
                </c:pt>
                <c:pt idx="50">
                  <c:v>2152.0</c:v>
                </c:pt>
                <c:pt idx="51">
                  <c:v>2152.0</c:v>
                </c:pt>
                <c:pt idx="52">
                  <c:v>2152.0</c:v>
                </c:pt>
                <c:pt idx="53">
                  <c:v>2152.0</c:v>
                </c:pt>
                <c:pt idx="54">
                  <c:v>2152.0</c:v>
                </c:pt>
                <c:pt idx="55">
                  <c:v>2152.0</c:v>
                </c:pt>
                <c:pt idx="56">
                  <c:v>2152.0</c:v>
                </c:pt>
                <c:pt idx="57">
                  <c:v>2152.0</c:v>
                </c:pt>
                <c:pt idx="58">
                  <c:v>2152.0</c:v>
                </c:pt>
                <c:pt idx="59">
                  <c:v>2152.0</c:v>
                </c:pt>
                <c:pt idx="60">
                  <c:v>2152.0</c:v>
                </c:pt>
                <c:pt idx="61">
                  <c:v>2152.0</c:v>
                </c:pt>
                <c:pt idx="62">
                  <c:v>2152.0</c:v>
                </c:pt>
                <c:pt idx="63">
                  <c:v>2152.0</c:v>
                </c:pt>
                <c:pt idx="64">
                  <c:v>2152.0</c:v>
                </c:pt>
                <c:pt idx="65">
                  <c:v>2152.0</c:v>
                </c:pt>
                <c:pt idx="66">
                  <c:v>2152.0</c:v>
                </c:pt>
                <c:pt idx="67">
                  <c:v>2152.0</c:v>
                </c:pt>
                <c:pt idx="68">
                  <c:v>2152.0</c:v>
                </c:pt>
                <c:pt idx="69">
                  <c:v>2152.0</c:v>
                </c:pt>
                <c:pt idx="70">
                  <c:v>15545.0</c:v>
                </c:pt>
                <c:pt idx="71">
                  <c:v>15545.0</c:v>
                </c:pt>
                <c:pt idx="72">
                  <c:v>15545.0</c:v>
                </c:pt>
                <c:pt idx="73">
                  <c:v>15545.0</c:v>
                </c:pt>
                <c:pt idx="74">
                  <c:v>15545.0</c:v>
                </c:pt>
                <c:pt idx="75">
                  <c:v>15545.0</c:v>
                </c:pt>
                <c:pt idx="76">
                  <c:v>15545.0</c:v>
                </c:pt>
                <c:pt idx="77">
                  <c:v>15545.0</c:v>
                </c:pt>
                <c:pt idx="78">
                  <c:v>15545.0</c:v>
                </c:pt>
                <c:pt idx="79">
                  <c:v>15545.0</c:v>
                </c:pt>
                <c:pt idx="80">
                  <c:v>15545.0</c:v>
                </c:pt>
                <c:pt idx="81">
                  <c:v>15545.0</c:v>
                </c:pt>
                <c:pt idx="82">
                  <c:v>15545.0</c:v>
                </c:pt>
                <c:pt idx="83">
                  <c:v>15545.0</c:v>
                </c:pt>
                <c:pt idx="84">
                  <c:v>15545.0</c:v>
                </c:pt>
                <c:pt idx="85">
                  <c:v>15545.0</c:v>
                </c:pt>
                <c:pt idx="86">
                  <c:v>15545.0</c:v>
                </c:pt>
                <c:pt idx="87">
                  <c:v>15545.0</c:v>
                </c:pt>
                <c:pt idx="88">
                  <c:v>15545.0</c:v>
                </c:pt>
                <c:pt idx="89">
                  <c:v>15545.0</c:v>
                </c:pt>
                <c:pt idx="90">
                  <c:v>33858.75</c:v>
                </c:pt>
                <c:pt idx="91">
                  <c:v>33858.75</c:v>
                </c:pt>
                <c:pt idx="92">
                  <c:v>33858.75</c:v>
                </c:pt>
                <c:pt idx="93">
                  <c:v>33858.75</c:v>
                </c:pt>
                <c:pt idx="94">
                  <c:v>33858.75</c:v>
                </c:pt>
                <c:pt idx="95">
                  <c:v>33858.75</c:v>
                </c:pt>
                <c:pt idx="96">
                  <c:v>33858.75</c:v>
                </c:pt>
                <c:pt idx="97">
                  <c:v>33858.75</c:v>
                </c:pt>
                <c:pt idx="98">
                  <c:v>33858.75</c:v>
                </c:pt>
                <c:pt idx="99">
                  <c:v>33858.75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685.8081351252305</c:v>
                </c:pt>
                <c:pt idx="1">
                  <c:v>685.8081351252305</c:v>
                </c:pt>
                <c:pt idx="2">
                  <c:v>685.8081351252305</c:v>
                </c:pt>
                <c:pt idx="3">
                  <c:v>685.8081351252305</c:v>
                </c:pt>
                <c:pt idx="4">
                  <c:v>685.8081351252305</c:v>
                </c:pt>
                <c:pt idx="5">
                  <c:v>685.8081351252305</c:v>
                </c:pt>
                <c:pt idx="6">
                  <c:v>685.8081351252305</c:v>
                </c:pt>
                <c:pt idx="7">
                  <c:v>685.8081351252305</c:v>
                </c:pt>
                <c:pt idx="8">
                  <c:v>685.8081351252305</c:v>
                </c:pt>
                <c:pt idx="9">
                  <c:v>685.8081351252305</c:v>
                </c:pt>
                <c:pt idx="10">
                  <c:v>685.8081351252305</c:v>
                </c:pt>
                <c:pt idx="11">
                  <c:v>685.8081351252305</c:v>
                </c:pt>
                <c:pt idx="12">
                  <c:v>685.8081351252305</c:v>
                </c:pt>
                <c:pt idx="13">
                  <c:v>685.8081351252305</c:v>
                </c:pt>
                <c:pt idx="14">
                  <c:v>685.8081351252305</c:v>
                </c:pt>
                <c:pt idx="15">
                  <c:v>685.8081351252305</c:v>
                </c:pt>
                <c:pt idx="16">
                  <c:v>685.8081351252305</c:v>
                </c:pt>
                <c:pt idx="17">
                  <c:v>685.8081351252305</c:v>
                </c:pt>
                <c:pt idx="18">
                  <c:v>685.8081351252305</c:v>
                </c:pt>
                <c:pt idx="19">
                  <c:v>685.8081351252305</c:v>
                </c:pt>
                <c:pt idx="20">
                  <c:v>685.8081351252305</c:v>
                </c:pt>
                <c:pt idx="21">
                  <c:v>685.8081351252305</c:v>
                </c:pt>
                <c:pt idx="22">
                  <c:v>685.8081351252305</c:v>
                </c:pt>
                <c:pt idx="23">
                  <c:v>685.8081351252305</c:v>
                </c:pt>
                <c:pt idx="24">
                  <c:v>685.8081351252305</c:v>
                </c:pt>
                <c:pt idx="25">
                  <c:v>685.8081351252305</c:v>
                </c:pt>
                <c:pt idx="26">
                  <c:v>685.8081351252305</c:v>
                </c:pt>
                <c:pt idx="27">
                  <c:v>685.8081351252305</c:v>
                </c:pt>
                <c:pt idx="28">
                  <c:v>685.8081351252305</c:v>
                </c:pt>
                <c:pt idx="29">
                  <c:v>685.8081351252305</c:v>
                </c:pt>
                <c:pt idx="30">
                  <c:v>685.8081351252305</c:v>
                </c:pt>
                <c:pt idx="31">
                  <c:v>685.8081351252305</c:v>
                </c:pt>
                <c:pt idx="32">
                  <c:v>685.8081351252305</c:v>
                </c:pt>
                <c:pt idx="33">
                  <c:v>685.8081351252305</c:v>
                </c:pt>
                <c:pt idx="34">
                  <c:v>685.8081351252305</c:v>
                </c:pt>
                <c:pt idx="35">
                  <c:v>1356.006172380823</c:v>
                </c:pt>
                <c:pt idx="36">
                  <c:v>1356.006172380823</c:v>
                </c:pt>
                <c:pt idx="37">
                  <c:v>1356.006172380823</c:v>
                </c:pt>
                <c:pt idx="38">
                  <c:v>1356.006172380823</c:v>
                </c:pt>
                <c:pt idx="39">
                  <c:v>1356.006172380823</c:v>
                </c:pt>
                <c:pt idx="40">
                  <c:v>1356.006172380823</c:v>
                </c:pt>
                <c:pt idx="41">
                  <c:v>1356.006172380823</c:v>
                </c:pt>
                <c:pt idx="42">
                  <c:v>1356.006172380823</c:v>
                </c:pt>
                <c:pt idx="43">
                  <c:v>1356.006172380823</c:v>
                </c:pt>
                <c:pt idx="44">
                  <c:v>1356.006172380823</c:v>
                </c:pt>
                <c:pt idx="45">
                  <c:v>1356.006172380823</c:v>
                </c:pt>
                <c:pt idx="46">
                  <c:v>1356.006172380823</c:v>
                </c:pt>
                <c:pt idx="47">
                  <c:v>1356.006172380823</c:v>
                </c:pt>
                <c:pt idx="48">
                  <c:v>1356.006172380823</c:v>
                </c:pt>
                <c:pt idx="49">
                  <c:v>1356.006172380823</c:v>
                </c:pt>
                <c:pt idx="50">
                  <c:v>1356.006172380823</c:v>
                </c:pt>
                <c:pt idx="51">
                  <c:v>1356.006172380823</c:v>
                </c:pt>
                <c:pt idx="52">
                  <c:v>1356.006172380823</c:v>
                </c:pt>
                <c:pt idx="53">
                  <c:v>1356.006172380823</c:v>
                </c:pt>
                <c:pt idx="54">
                  <c:v>1356.006172380823</c:v>
                </c:pt>
                <c:pt idx="55">
                  <c:v>1356.006172380823</c:v>
                </c:pt>
                <c:pt idx="56">
                  <c:v>1356.006172380823</c:v>
                </c:pt>
                <c:pt idx="57">
                  <c:v>1356.006172380823</c:v>
                </c:pt>
                <c:pt idx="58">
                  <c:v>1356.006172380823</c:v>
                </c:pt>
                <c:pt idx="59">
                  <c:v>1356.006172380823</c:v>
                </c:pt>
                <c:pt idx="60">
                  <c:v>1356.006172380823</c:v>
                </c:pt>
                <c:pt idx="61">
                  <c:v>1356.006172380823</c:v>
                </c:pt>
                <c:pt idx="62">
                  <c:v>1356.006172380823</c:v>
                </c:pt>
                <c:pt idx="63">
                  <c:v>1356.006172380823</c:v>
                </c:pt>
                <c:pt idx="64">
                  <c:v>1356.006172380823</c:v>
                </c:pt>
                <c:pt idx="65">
                  <c:v>1356.006172380823</c:v>
                </c:pt>
                <c:pt idx="66">
                  <c:v>1356.006172380823</c:v>
                </c:pt>
                <c:pt idx="67">
                  <c:v>1356.006172380823</c:v>
                </c:pt>
                <c:pt idx="68">
                  <c:v>1356.006172380823</c:v>
                </c:pt>
                <c:pt idx="69">
                  <c:v>1356.006172380823</c:v>
                </c:pt>
                <c:pt idx="70">
                  <c:v>1766.990780354899</c:v>
                </c:pt>
                <c:pt idx="71">
                  <c:v>1766.990780354899</c:v>
                </c:pt>
                <c:pt idx="72">
                  <c:v>1766.990780354899</c:v>
                </c:pt>
                <c:pt idx="73">
                  <c:v>1766.990780354899</c:v>
                </c:pt>
                <c:pt idx="74">
                  <c:v>1766.990780354899</c:v>
                </c:pt>
                <c:pt idx="75">
                  <c:v>1766.990780354899</c:v>
                </c:pt>
                <c:pt idx="76">
                  <c:v>1766.990780354899</c:v>
                </c:pt>
                <c:pt idx="77">
                  <c:v>1766.990780354899</c:v>
                </c:pt>
                <c:pt idx="78">
                  <c:v>1766.990780354899</c:v>
                </c:pt>
                <c:pt idx="79">
                  <c:v>1766.990780354899</c:v>
                </c:pt>
                <c:pt idx="80">
                  <c:v>1766.990780354899</c:v>
                </c:pt>
                <c:pt idx="81">
                  <c:v>1766.990780354899</c:v>
                </c:pt>
                <c:pt idx="82">
                  <c:v>1766.990780354899</c:v>
                </c:pt>
                <c:pt idx="83">
                  <c:v>1766.990780354899</c:v>
                </c:pt>
                <c:pt idx="84">
                  <c:v>1766.990780354899</c:v>
                </c:pt>
                <c:pt idx="85">
                  <c:v>1766.990780354899</c:v>
                </c:pt>
                <c:pt idx="86">
                  <c:v>1766.990780354899</c:v>
                </c:pt>
                <c:pt idx="87">
                  <c:v>1766.990780354899</c:v>
                </c:pt>
                <c:pt idx="88">
                  <c:v>1766.990780354899</c:v>
                </c:pt>
                <c:pt idx="89">
                  <c:v>1766.990780354899</c:v>
                </c:pt>
                <c:pt idx="90">
                  <c:v>2212.703069162816</c:v>
                </c:pt>
                <c:pt idx="91">
                  <c:v>2212.703069162816</c:v>
                </c:pt>
                <c:pt idx="92">
                  <c:v>2212.703069162816</c:v>
                </c:pt>
                <c:pt idx="93">
                  <c:v>2212.703069162816</c:v>
                </c:pt>
                <c:pt idx="94">
                  <c:v>2212.703069162816</c:v>
                </c:pt>
                <c:pt idx="95">
                  <c:v>2212.703069162816</c:v>
                </c:pt>
                <c:pt idx="96">
                  <c:v>2212.703069162816</c:v>
                </c:pt>
                <c:pt idx="97">
                  <c:v>2212.703069162816</c:v>
                </c:pt>
                <c:pt idx="98">
                  <c:v>2212.703069162816</c:v>
                </c:pt>
                <c:pt idx="99">
                  <c:v>2212.703069162816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5500.0</c:v>
                </c:pt>
                <c:pt idx="71">
                  <c:v>5500.0</c:v>
                </c:pt>
                <c:pt idx="72">
                  <c:v>5500.0</c:v>
                </c:pt>
                <c:pt idx="73">
                  <c:v>5500.0</c:v>
                </c:pt>
                <c:pt idx="74">
                  <c:v>5500.0</c:v>
                </c:pt>
                <c:pt idx="75">
                  <c:v>5500.0</c:v>
                </c:pt>
                <c:pt idx="76">
                  <c:v>5500.0</c:v>
                </c:pt>
                <c:pt idx="77">
                  <c:v>5500.0</c:v>
                </c:pt>
                <c:pt idx="78">
                  <c:v>5500.0</c:v>
                </c:pt>
                <c:pt idx="79">
                  <c:v>5500.0</c:v>
                </c:pt>
                <c:pt idx="80">
                  <c:v>5500.0</c:v>
                </c:pt>
                <c:pt idx="81">
                  <c:v>5500.0</c:v>
                </c:pt>
                <c:pt idx="82">
                  <c:v>5500.0</c:v>
                </c:pt>
                <c:pt idx="83">
                  <c:v>5500.0</c:v>
                </c:pt>
                <c:pt idx="84">
                  <c:v>5500.0</c:v>
                </c:pt>
                <c:pt idx="85">
                  <c:v>5500.0</c:v>
                </c:pt>
                <c:pt idx="86">
                  <c:v>5500.0</c:v>
                </c:pt>
                <c:pt idx="87">
                  <c:v>5500.0</c:v>
                </c:pt>
                <c:pt idx="88">
                  <c:v>5500.0</c:v>
                </c:pt>
                <c:pt idx="89">
                  <c:v>5500.0</c:v>
                </c:pt>
                <c:pt idx="90">
                  <c:v>12500.0</c:v>
                </c:pt>
                <c:pt idx="91">
                  <c:v>12500.0</c:v>
                </c:pt>
                <c:pt idx="92">
                  <c:v>12500.0</c:v>
                </c:pt>
                <c:pt idx="93">
                  <c:v>12500.0</c:v>
                </c:pt>
                <c:pt idx="94">
                  <c:v>12500.0</c:v>
                </c:pt>
                <c:pt idx="95">
                  <c:v>12500.0</c:v>
                </c:pt>
                <c:pt idx="96">
                  <c:v>12500.0</c:v>
                </c:pt>
                <c:pt idx="97">
                  <c:v>12500.0</c:v>
                </c:pt>
                <c:pt idx="98">
                  <c:v>12500.0</c:v>
                </c:pt>
                <c:pt idx="99">
                  <c:v>12500.0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  <c:pt idx="10">
                  <c:v>800.0</c:v>
                </c:pt>
                <c:pt idx="11">
                  <c:v>800.0</c:v>
                </c:pt>
                <c:pt idx="12">
                  <c:v>800.0</c:v>
                </c:pt>
                <c:pt idx="13">
                  <c:v>800.0</c:v>
                </c:pt>
                <c:pt idx="14">
                  <c:v>800.0</c:v>
                </c:pt>
                <c:pt idx="15">
                  <c:v>800.0</c:v>
                </c:pt>
                <c:pt idx="16">
                  <c:v>800.0</c:v>
                </c:pt>
                <c:pt idx="17">
                  <c:v>800.0</c:v>
                </c:pt>
                <c:pt idx="18">
                  <c:v>800.0</c:v>
                </c:pt>
                <c:pt idx="19">
                  <c:v>800.0</c:v>
                </c:pt>
                <c:pt idx="20">
                  <c:v>800.0</c:v>
                </c:pt>
                <c:pt idx="21">
                  <c:v>800.0</c:v>
                </c:pt>
                <c:pt idx="22">
                  <c:v>800.0</c:v>
                </c:pt>
                <c:pt idx="23">
                  <c:v>800.0</c:v>
                </c:pt>
                <c:pt idx="24">
                  <c:v>800.0</c:v>
                </c:pt>
                <c:pt idx="25">
                  <c:v>800.0</c:v>
                </c:pt>
                <c:pt idx="26">
                  <c:v>800.0</c:v>
                </c:pt>
                <c:pt idx="27">
                  <c:v>800.0</c:v>
                </c:pt>
                <c:pt idx="28">
                  <c:v>800.0</c:v>
                </c:pt>
                <c:pt idx="29">
                  <c:v>800.0</c:v>
                </c:pt>
                <c:pt idx="30">
                  <c:v>800.0</c:v>
                </c:pt>
                <c:pt idx="31">
                  <c:v>800.0</c:v>
                </c:pt>
                <c:pt idx="32">
                  <c:v>800.0</c:v>
                </c:pt>
                <c:pt idx="33">
                  <c:v>800.0</c:v>
                </c:pt>
                <c:pt idx="34">
                  <c:v>800.0</c:v>
                </c:pt>
                <c:pt idx="35">
                  <c:v>4300.5</c:v>
                </c:pt>
                <c:pt idx="36">
                  <c:v>4300.5</c:v>
                </c:pt>
                <c:pt idx="37">
                  <c:v>4300.5</c:v>
                </c:pt>
                <c:pt idx="38">
                  <c:v>4300.5</c:v>
                </c:pt>
                <c:pt idx="39">
                  <c:v>4300.5</c:v>
                </c:pt>
                <c:pt idx="40">
                  <c:v>4300.5</c:v>
                </c:pt>
                <c:pt idx="41">
                  <c:v>4300.5</c:v>
                </c:pt>
                <c:pt idx="42">
                  <c:v>4300.5</c:v>
                </c:pt>
                <c:pt idx="43">
                  <c:v>4300.5</c:v>
                </c:pt>
                <c:pt idx="44">
                  <c:v>4300.5</c:v>
                </c:pt>
                <c:pt idx="45">
                  <c:v>4300.5</c:v>
                </c:pt>
                <c:pt idx="46">
                  <c:v>4300.5</c:v>
                </c:pt>
                <c:pt idx="47">
                  <c:v>4300.5</c:v>
                </c:pt>
                <c:pt idx="48">
                  <c:v>4300.5</c:v>
                </c:pt>
                <c:pt idx="49">
                  <c:v>4300.5</c:v>
                </c:pt>
                <c:pt idx="50">
                  <c:v>4300.5</c:v>
                </c:pt>
                <c:pt idx="51">
                  <c:v>4300.5</c:v>
                </c:pt>
                <c:pt idx="52">
                  <c:v>4300.5</c:v>
                </c:pt>
                <c:pt idx="53">
                  <c:v>4300.5</c:v>
                </c:pt>
                <c:pt idx="54">
                  <c:v>4300.5</c:v>
                </c:pt>
                <c:pt idx="55">
                  <c:v>4300.5</c:v>
                </c:pt>
                <c:pt idx="56">
                  <c:v>4300.5</c:v>
                </c:pt>
                <c:pt idx="57">
                  <c:v>4300.5</c:v>
                </c:pt>
                <c:pt idx="58">
                  <c:v>4300.5</c:v>
                </c:pt>
                <c:pt idx="59">
                  <c:v>4300.5</c:v>
                </c:pt>
                <c:pt idx="60">
                  <c:v>4300.5</c:v>
                </c:pt>
                <c:pt idx="61">
                  <c:v>4300.5</c:v>
                </c:pt>
                <c:pt idx="62">
                  <c:v>4300.5</c:v>
                </c:pt>
                <c:pt idx="63">
                  <c:v>4300.5</c:v>
                </c:pt>
                <c:pt idx="64">
                  <c:v>4300.5</c:v>
                </c:pt>
                <c:pt idx="65">
                  <c:v>4300.5</c:v>
                </c:pt>
                <c:pt idx="66">
                  <c:v>4300.5</c:v>
                </c:pt>
                <c:pt idx="67">
                  <c:v>4300.5</c:v>
                </c:pt>
                <c:pt idx="68">
                  <c:v>4300.5</c:v>
                </c:pt>
                <c:pt idx="69">
                  <c:v>4300.5</c:v>
                </c:pt>
                <c:pt idx="70">
                  <c:v>1474</c:v>
                </c:pt>
                <c:pt idx="71">
                  <c:v>1474</c:v>
                </c:pt>
                <c:pt idx="72">
                  <c:v>1474</c:v>
                </c:pt>
                <c:pt idx="73">
                  <c:v>1474</c:v>
                </c:pt>
                <c:pt idx="74">
                  <c:v>1474</c:v>
                </c:pt>
                <c:pt idx="75">
                  <c:v>1474</c:v>
                </c:pt>
                <c:pt idx="76">
                  <c:v>1474</c:v>
                </c:pt>
                <c:pt idx="77">
                  <c:v>1474</c:v>
                </c:pt>
                <c:pt idx="78">
                  <c:v>1474</c:v>
                </c:pt>
                <c:pt idx="79">
                  <c:v>1474</c:v>
                </c:pt>
                <c:pt idx="80">
                  <c:v>1474</c:v>
                </c:pt>
                <c:pt idx="81">
                  <c:v>1474</c:v>
                </c:pt>
                <c:pt idx="82">
                  <c:v>1474</c:v>
                </c:pt>
                <c:pt idx="83">
                  <c:v>1474</c:v>
                </c:pt>
                <c:pt idx="84">
                  <c:v>1474</c:v>
                </c:pt>
                <c:pt idx="85">
                  <c:v>1474</c:v>
                </c:pt>
                <c:pt idx="86">
                  <c:v>1474</c:v>
                </c:pt>
                <c:pt idx="87">
                  <c:v>1474</c:v>
                </c:pt>
                <c:pt idx="88">
                  <c:v>1474</c:v>
                </c:pt>
                <c:pt idx="89">
                  <c:v>1474</c:v>
                </c:pt>
                <c:pt idx="90">
                  <c:v>23306.25</c:v>
                </c:pt>
                <c:pt idx="91">
                  <c:v>23306.25</c:v>
                </c:pt>
                <c:pt idx="92">
                  <c:v>23306.25</c:v>
                </c:pt>
                <c:pt idx="93">
                  <c:v>23306.25</c:v>
                </c:pt>
                <c:pt idx="94">
                  <c:v>23306.25</c:v>
                </c:pt>
                <c:pt idx="95">
                  <c:v>23306.25</c:v>
                </c:pt>
                <c:pt idx="96">
                  <c:v>23306.25</c:v>
                </c:pt>
                <c:pt idx="97">
                  <c:v>23306.25</c:v>
                </c:pt>
                <c:pt idx="98">
                  <c:v>23306.25</c:v>
                </c:pt>
                <c:pt idx="99">
                  <c:v>23306.25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11520.0</c:v>
                </c:pt>
                <c:pt idx="36">
                  <c:v>11520.0</c:v>
                </c:pt>
                <c:pt idx="37">
                  <c:v>11520.0</c:v>
                </c:pt>
                <c:pt idx="38">
                  <c:v>11520.0</c:v>
                </c:pt>
                <c:pt idx="39">
                  <c:v>11520.0</c:v>
                </c:pt>
                <c:pt idx="40">
                  <c:v>11520.0</c:v>
                </c:pt>
                <c:pt idx="41">
                  <c:v>11520.0</c:v>
                </c:pt>
                <c:pt idx="42">
                  <c:v>11520.0</c:v>
                </c:pt>
                <c:pt idx="43">
                  <c:v>11520.0</c:v>
                </c:pt>
                <c:pt idx="44">
                  <c:v>11520.0</c:v>
                </c:pt>
                <c:pt idx="45">
                  <c:v>11520.0</c:v>
                </c:pt>
                <c:pt idx="46">
                  <c:v>11520.0</c:v>
                </c:pt>
                <c:pt idx="47">
                  <c:v>11520.0</c:v>
                </c:pt>
                <c:pt idx="48">
                  <c:v>11520.0</c:v>
                </c:pt>
                <c:pt idx="49">
                  <c:v>11520.0</c:v>
                </c:pt>
                <c:pt idx="50">
                  <c:v>11520.0</c:v>
                </c:pt>
                <c:pt idx="51">
                  <c:v>11520.0</c:v>
                </c:pt>
                <c:pt idx="52">
                  <c:v>11520.0</c:v>
                </c:pt>
                <c:pt idx="53">
                  <c:v>11520.0</c:v>
                </c:pt>
                <c:pt idx="54">
                  <c:v>11520.0</c:v>
                </c:pt>
                <c:pt idx="55">
                  <c:v>11520.0</c:v>
                </c:pt>
                <c:pt idx="56">
                  <c:v>11520.0</c:v>
                </c:pt>
                <c:pt idx="57">
                  <c:v>11520.0</c:v>
                </c:pt>
                <c:pt idx="58">
                  <c:v>11520.0</c:v>
                </c:pt>
                <c:pt idx="59">
                  <c:v>11520.0</c:v>
                </c:pt>
                <c:pt idx="60">
                  <c:v>11520.0</c:v>
                </c:pt>
                <c:pt idx="61">
                  <c:v>11520.0</c:v>
                </c:pt>
                <c:pt idx="62">
                  <c:v>11520.0</c:v>
                </c:pt>
                <c:pt idx="63">
                  <c:v>11520.0</c:v>
                </c:pt>
                <c:pt idx="64">
                  <c:v>11520.0</c:v>
                </c:pt>
                <c:pt idx="65">
                  <c:v>11520.0</c:v>
                </c:pt>
                <c:pt idx="66">
                  <c:v>11520.0</c:v>
                </c:pt>
                <c:pt idx="67">
                  <c:v>11520.0</c:v>
                </c:pt>
                <c:pt idx="68">
                  <c:v>11520.0</c:v>
                </c:pt>
                <c:pt idx="69">
                  <c:v>11520.0</c:v>
                </c:pt>
                <c:pt idx="70">
                  <c:v>1416.616381669695</c:v>
                </c:pt>
                <c:pt idx="71">
                  <c:v>1416.616381669695</c:v>
                </c:pt>
                <c:pt idx="72">
                  <c:v>1416.616381669695</c:v>
                </c:pt>
                <c:pt idx="73">
                  <c:v>1416.616381669695</c:v>
                </c:pt>
                <c:pt idx="74">
                  <c:v>1416.616381669695</c:v>
                </c:pt>
                <c:pt idx="75">
                  <c:v>1416.616381669695</c:v>
                </c:pt>
                <c:pt idx="76">
                  <c:v>1416.616381669695</c:v>
                </c:pt>
                <c:pt idx="77">
                  <c:v>1416.616381669695</c:v>
                </c:pt>
                <c:pt idx="78">
                  <c:v>1416.616381669695</c:v>
                </c:pt>
                <c:pt idx="79">
                  <c:v>1416.616381669695</c:v>
                </c:pt>
                <c:pt idx="80">
                  <c:v>1416.616381669695</c:v>
                </c:pt>
                <c:pt idx="81">
                  <c:v>1416.616381669695</c:v>
                </c:pt>
                <c:pt idx="82">
                  <c:v>1416.616381669695</c:v>
                </c:pt>
                <c:pt idx="83">
                  <c:v>1416.616381669695</c:v>
                </c:pt>
                <c:pt idx="84">
                  <c:v>1416.616381669695</c:v>
                </c:pt>
                <c:pt idx="85">
                  <c:v>1416.616381669695</c:v>
                </c:pt>
                <c:pt idx="86">
                  <c:v>1416.616381669695</c:v>
                </c:pt>
                <c:pt idx="87">
                  <c:v>1416.616381669695</c:v>
                </c:pt>
                <c:pt idx="88">
                  <c:v>1416.616381669695</c:v>
                </c:pt>
                <c:pt idx="89">
                  <c:v>1416.616381669695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8213.463096358899</c:v>
                </c:pt>
                <c:pt idx="1">
                  <c:v>8213.463096358899</c:v>
                </c:pt>
                <c:pt idx="2">
                  <c:v>8213.463096358899</c:v>
                </c:pt>
                <c:pt idx="3">
                  <c:v>8213.463096358899</c:v>
                </c:pt>
                <c:pt idx="4">
                  <c:v>8213.463096358899</c:v>
                </c:pt>
                <c:pt idx="5">
                  <c:v>8213.463096358899</c:v>
                </c:pt>
                <c:pt idx="6">
                  <c:v>8213.463096358899</c:v>
                </c:pt>
                <c:pt idx="7">
                  <c:v>8213.463096358899</c:v>
                </c:pt>
                <c:pt idx="8">
                  <c:v>8213.463096358899</c:v>
                </c:pt>
                <c:pt idx="9">
                  <c:v>8213.463096358899</c:v>
                </c:pt>
                <c:pt idx="10">
                  <c:v>8213.463096358899</c:v>
                </c:pt>
                <c:pt idx="11">
                  <c:v>8213.463096358899</c:v>
                </c:pt>
                <c:pt idx="12">
                  <c:v>8213.463096358899</c:v>
                </c:pt>
                <c:pt idx="13">
                  <c:v>8213.463096358899</c:v>
                </c:pt>
                <c:pt idx="14">
                  <c:v>8213.463096358899</c:v>
                </c:pt>
                <c:pt idx="15">
                  <c:v>8213.463096358899</c:v>
                </c:pt>
                <c:pt idx="16">
                  <c:v>8213.463096358899</c:v>
                </c:pt>
                <c:pt idx="17">
                  <c:v>8213.463096358899</c:v>
                </c:pt>
                <c:pt idx="18">
                  <c:v>8213.463096358899</c:v>
                </c:pt>
                <c:pt idx="19">
                  <c:v>8213.463096358899</c:v>
                </c:pt>
                <c:pt idx="20">
                  <c:v>8213.463096358899</c:v>
                </c:pt>
                <c:pt idx="21">
                  <c:v>8213.463096358899</c:v>
                </c:pt>
                <c:pt idx="22">
                  <c:v>8213.463096358899</c:v>
                </c:pt>
                <c:pt idx="23">
                  <c:v>8213.463096358899</c:v>
                </c:pt>
                <c:pt idx="24">
                  <c:v>8213.463096358899</c:v>
                </c:pt>
                <c:pt idx="25">
                  <c:v>8213.463096358899</c:v>
                </c:pt>
                <c:pt idx="26">
                  <c:v>8213.463096358899</c:v>
                </c:pt>
                <c:pt idx="27">
                  <c:v>8213.463096358899</c:v>
                </c:pt>
                <c:pt idx="28">
                  <c:v>8213.463096358899</c:v>
                </c:pt>
                <c:pt idx="29">
                  <c:v>8213.463096358899</c:v>
                </c:pt>
                <c:pt idx="30">
                  <c:v>8213.463096358899</c:v>
                </c:pt>
                <c:pt idx="31">
                  <c:v>8213.463096358899</c:v>
                </c:pt>
                <c:pt idx="32">
                  <c:v>8213.463096358899</c:v>
                </c:pt>
                <c:pt idx="33">
                  <c:v>8213.463096358899</c:v>
                </c:pt>
                <c:pt idx="34">
                  <c:v>8213.463096358899</c:v>
                </c:pt>
                <c:pt idx="35">
                  <c:v>5370.770477087119</c:v>
                </c:pt>
                <c:pt idx="36">
                  <c:v>5370.770477087119</c:v>
                </c:pt>
                <c:pt idx="37">
                  <c:v>5370.770477087119</c:v>
                </c:pt>
                <c:pt idx="38">
                  <c:v>5370.770477087119</c:v>
                </c:pt>
                <c:pt idx="39">
                  <c:v>5370.770477087119</c:v>
                </c:pt>
                <c:pt idx="40">
                  <c:v>5370.770477087119</c:v>
                </c:pt>
                <c:pt idx="41">
                  <c:v>5370.770477087119</c:v>
                </c:pt>
                <c:pt idx="42">
                  <c:v>5370.770477087119</c:v>
                </c:pt>
                <c:pt idx="43">
                  <c:v>5370.770477087119</c:v>
                </c:pt>
                <c:pt idx="44">
                  <c:v>5370.770477087119</c:v>
                </c:pt>
                <c:pt idx="45">
                  <c:v>5370.770477087119</c:v>
                </c:pt>
                <c:pt idx="46">
                  <c:v>5370.770477087119</c:v>
                </c:pt>
                <c:pt idx="47">
                  <c:v>5370.770477087119</c:v>
                </c:pt>
                <c:pt idx="48">
                  <c:v>5370.770477087119</c:v>
                </c:pt>
                <c:pt idx="49">
                  <c:v>5370.770477087119</c:v>
                </c:pt>
                <c:pt idx="50">
                  <c:v>5370.770477087119</c:v>
                </c:pt>
                <c:pt idx="51">
                  <c:v>5370.770477087119</c:v>
                </c:pt>
                <c:pt idx="52">
                  <c:v>5370.770477087119</c:v>
                </c:pt>
                <c:pt idx="53">
                  <c:v>5370.770477087119</c:v>
                </c:pt>
                <c:pt idx="54">
                  <c:v>5370.770477087119</c:v>
                </c:pt>
                <c:pt idx="55">
                  <c:v>5370.770477087119</c:v>
                </c:pt>
                <c:pt idx="56">
                  <c:v>5370.770477087119</c:v>
                </c:pt>
                <c:pt idx="57">
                  <c:v>5370.770477087119</c:v>
                </c:pt>
                <c:pt idx="58">
                  <c:v>5370.770477087119</c:v>
                </c:pt>
                <c:pt idx="59">
                  <c:v>5370.770477087119</c:v>
                </c:pt>
                <c:pt idx="60">
                  <c:v>5370.770477087119</c:v>
                </c:pt>
                <c:pt idx="61">
                  <c:v>5370.770477087119</c:v>
                </c:pt>
                <c:pt idx="62">
                  <c:v>5370.770477087119</c:v>
                </c:pt>
                <c:pt idx="63">
                  <c:v>5370.770477087119</c:v>
                </c:pt>
                <c:pt idx="64">
                  <c:v>5370.770477087119</c:v>
                </c:pt>
                <c:pt idx="65">
                  <c:v>5370.770477087119</c:v>
                </c:pt>
                <c:pt idx="66">
                  <c:v>5370.770477087119</c:v>
                </c:pt>
                <c:pt idx="67">
                  <c:v>5370.770477087119</c:v>
                </c:pt>
                <c:pt idx="68">
                  <c:v>5370.770477087119</c:v>
                </c:pt>
                <c:pt idx="69">
                  <c:v>5370.770477087119</c:v>
                </c:pt>
                <c:pt idx="70">
                  <c:v>30728.07785781534</c:v>
                </c:pt>
                <c:pt idx="71">
                  <c:v>30728.07785781534</c:v>
                </c:pt>
                <c:pt idx="72">
                  <c:v>30728.07785781534</c:v>
                </c:pt>
                <c:pt idx="73">
                  <c:v>30728.07785781534</c:v>
                </c:pt>
                <c:pt idx="74">
                  <c:v>30728.07785781534</c:v>
                </c:pt>
                <c:pt idx="75">
                  <c:v>30728.07785781534</c:v>
                </c:pt>
                <c:pt idx="76">
                  <c:v>30728.07785781534</c:v>
                </c:pt>
                <c:pt idx="77">
                  <c:v>30728.07785781534</c:v>
                </c:pt>
                <c:pt idx="78">
                  <c:v>30728.07785781534</c:v>
                </c:pt>
                <c:pt idx="79">
                  <c:v>30728.07785781534</c:v>
                </c:pt>
                <c:pt idx="80">
                  <c:v>30728.07785781534</c:v>
                </c:pt>
                <c:pt idx="81">
                  <c:v>30728.07785781534</c:v>
                </c:pt>
                <c:pt idx="82">
                  <c:v>30728.07785781534</c:v>
                </c:pt>
                <c:pt idx="83">
                  <c:v>30728.07785781534</c:v>
                </c:pt>
                <c:pt idx="84">
                  <c:v>30728.07785781534</c:v>
                </c:pt>
                <c:pt idx="85">
                  <c:v>30728.07785781534</c:v>
                </c:pt>
                <c:pt idx="86">
                  <c:v>30728.07785781534</c:v>
                </c:pt>
                <c:pt idx="87">
                  <c:v>30728.07785781534</c:v>
                </c:pt>
                <c:pt idx="88">
                  <c:v>30728.07785781534</c:v>
                </c:pt>
                <c:pt idx="89">
                  <c:v>30728.07785781534</c:v>
                </c:pt>
                <c:pt idx="90">
                  <c:v>115500.0</c:v>
                </c:pt>
                <c:pt idx="91">
                  <c:v>115500.0</c:v>
                </c:pt>
                <c:pt idx="92">
                  <c:v>115500.0</c:v>
                </c:pt>
                <c:pt idx="93">
                  <c:v>115500.0</c:v>
                </c:pt>
                <c:pt idx="94">
                  <c:v>115500.0</c:v>
                </c:pt>
                <c:pt idx="95">
                  <c:v>115500.0</c:v>
                </c:pt>
                <c:pt idx="96">
                  <c:v>115500.0</c:v>
                </c:pt>
                <c:pt idx="97">
                  <c:v>115500.0</c:v>
                </c:pt>
                <c:pt idx="98">
                  <c:v>115500.0</c:v>
                </c:pt>
                <c:pt idx="99">
                  <c:v>115500.0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20400.0</c:v>
                </c:pt>
                <c:pt idx="71">
                  <c:v>20400.0</c:v>
                </c:pt>
                <c:pt idx="72">
                  <c:v>20400.0</c:v>
                </c:pt>
                <c:pt idx="73">
                  <c:v>20400.0</c:v>
                </c:pt>
                <c:pt idx="74">
                  <c:v>20400.0</c:v>
                </c:pt>
                <c:pt idx="75">
                  <c:v>20400.0</c:v>
                </c:pt>
                <c:pt idx="76">
                  <c:v>20400.0</c:v>
                </c:pt>
                <c:pt idx="77">
                  <c:v>20400.0</c:v>
                </c:pt>
                <c:pt idx="78">
                  <c:v>20400.0</c:v>
                </c:pt>
                <c:pt idx="79">
                  <c:v>20400.0</c:v>
                </c:pt>
                <c:pt idx="80">
                  <c:v>20400.0</c:v>
                </c:pt>
                <c:pt idx="81">
                  <c:v>20400.0</c:v>
                </c:pt>
                <c:pt idx="82">
                  <c:v>20400.0</c:v>
                </c:pt>
                <c:pt idx="83">
                  <c:v>20400.0</c:v>
                </c:pt>
                <c:pt idx="84">
                  <c:v>20400.0</c:v>
                </c:pt>
                <c:pt idx="85">
                  <c:v>20400.0</c:v>
                </c:pt>
                <c:pt idx="86">
                  <c:v>20400.0</c:v>
                </c:pt>
                <c:pt idx="87">
                  <c:v>20400.0</c:v>
                </c:pt>
                <c:pt idx="88">
                  <c:v>20400.0</c:v>
                </c:pt>
                <c:pt idx="89">
                  <c:v>20400.0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8400.0</c:v>
                </c:pt>
                <c:pt idx="71">
                  <c:v>8400.0</c:v>
                </c:pt>
                <c:pt idx="72">
                  <c:v>8400.0</c:v>
                </c:pt>
                <c:pt idx="73">
                  <c:v>8400.0</c:v>
                </c:pt>
                <c:pt idx="74">
                  <c:v>8400.0</c:v>
                </c:pt>
                <c:pt idx="75">
                  <c:v>8400.0</c:v>
                </c:pt>
                <c:pt idx="76">
                  <c:v>8400.0</c:v>
                </c:pt>
                <c:pt idx="77">
                  <c:v>8400.0</c:v>
                </c:pt>
                <c:pt idx="78">
                  <c:v>8400.0</c:v>
                </c:pt>
                <c:pt idx="79">
                  <c:v>8400.0</c:v>
                </c:pt>
                <c:pt idx="80">
                  <c:v>8400.0</c:v>
                </c:pt>
                <c:pt idx="81">
                  <c:v>8400.0</c:v>
                </c:pt>
                <c:pt idx="82">
                  <c:v>8400.0</c:v>
                </c:pt>
                <c:pt idx="83">
                  <c:v>8400.0</c:v>
                </c:pt>
                <c:pt idx="84">
                  <c:v>8400.0</c:v>
                </c:pt>
                <c:pt idx="85">
                  <c:v>8400.0</c:v>
                </c:pt>
                <c:pt idx="86">
                  <c:v>8400.0</c:v>
                </c:pt>
                <c:pt idx="87">
                  <c:v>8400.0</c:v>
                </c:pt>
                <c:pt idx="88">
                  <c:v>8400.0</c:v>
                </c:pt>
                <c:pt idx="89">
                  <c:v>8400.0</c:v>
                </c:pt>
                <c:pt idx="90">
                  <c:v>177000.0</c:v>
                </c:pt>
                <c:pt idx="91">
                  <c:v>177000.0</c:v>
                </c:pt>
                <c:pt idx="92">
                  <c:v>177000.0</c:v>
                </c:pt>
                <c:pt idx="93">
                  <c:v>177000.0</c:v>
                </c:pt>
                <c:pt idx="94">
                  <c:v>177000.0</c:v>
                </c:pt>
                <c:pt idx="95">
                  <c:v>177000.0</c:v>
                </c:pt>
                <c:pt idx="96">
                  <c:v>177000.0</c:v>
                </c:pt>
                <c:pt idx="97">
                  <c:v>177000.0</c:v>
                </c:pt>
                <c:pt idx="98">
                  <c:v>177000.0</c:v>
                </c:pt>
                <c:pt idx="99">
                  <c:v>177000.0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28320.00000000001</c:v>
                </c:pt>
                <c:pt idx="1">
                  <c:v>28320.00000000001</c:v>
                </c:pt>
                <c:pt idx="2">
                  <c:v>28320.00000000001</c:v>
                </c:pt>
                <c:pt idx="3">
                  <c:v>28320.00000000001</c:v>
                </c:pt>
                <c:pt idx="4">
                  <c:v>28320.00000000001</c:v>
                </c:pt>
                <c:pt idx="5">
                  <c:v>28320.00000000001</c:v>
                </c:pt>
                <c:pt idx="6">
                  <c:v>28320.00000000001</c:v>
                </c:pt>
                <c:pt idx="7">
                  <c:v>28320.00000000001</c:v>
                </c:pt>
                <c:pt idx="8">
                  <c:v>28320.00000000001</c:v>
                </c:pt>
                <c:pt idx="9">
                  <c:v>28320.00000000001</c:v>
                </c:pt>
                <c:pt idx="10">
                  <c:v>28320.00000000001</c:v>
                </c:pt>
                <c:pt idx="11">
                  <c:v>28320.00000000001</c:v>
                </c:pt>
                <c:pt idx="12">
                  <c:v>28320.00000000001</c:v>
                </c:pt>
                <c:pt idx="13">
                  <c:v>28320.00000000001</c:v>
                </c:pt>
                <c:pt idx="14">
                  <c:v>28320.00000000001</c:v>
                </c:pt>
                <c:pt idx="15">
                  <c:v>28320.00000000001</c:v>
                </c:pt>
                <c:pt idx="16">
                  <c:v>28320.00000000001</c:v>
                </c:pt>
                <c:pt idx="17">
                  <c:v>28320.00000000001</c:v>
                </c:pt>
                <c:pt idx="18">
                  <c:v>28320.00000000001</c:v>
                </c:pt>
                <c:pt idx="19">
                  <c:v>28320.00000000001</c:v>
                </c:pt>
                <c:pt idx="20">
                  <c:v>28320.00000000001</c:v>
                </c:pt>
                <c:pt idx="21">
                  <c:v>28320.00000000001</c:v>
                </c:pt>
                <c:pt idx="22">
                  <c:v>28320.00000000001</c:v>
                </c:pt>
                <c:pt idx="23">
                  <c:v>28320.00000000001</c:v>
                </c:pt>
                <c:pt idx="24">
                  <c:v>28320.00000000001</c:v>
                </c:pt>
                <c:pt idx="25">
                  <c:v>28320.00000000001</c:v>
                </c:pt>
                <c:pt idx="26">
                  <c:v>28320.00000000001</c:v>
                </c:pt>
                <c:pt idx="27">
                  <c:v>28320.00000000001</c:v>
                </c:pt>
                <c:pt idx="28">
                  <c:v>28320.00000000001</c:v>
                </c:pt>
                <c:pt idx="29">
                  <c:v>28320.00000000001</c:v>
                </c:pt>
                <c:pt idx="30">
                  <c:v>28320.00000000001</c:v>
                </c:pt>
                <c:pt idx="31">
                  <c:v>28320.00000000001</c:v>
                </c:pt>
                <c:pt idx="32">
                  <c:v>28320.00000000001</c:v>
                </c:pt>
                <c:pt idx="33">
                  <c:v>28320.00000000001</c:v>
                </c:pt>
                <c:pt idx="34">
                  <c:v>28320.00000000001</c:v>
                </c:pt>
                <c:pt idx="35">
                  <c:v>28320.00000000001</c:v>
                </c:pt>
                <c:pt idx="36">
                  <c:v>28320.00000000001</c:v>
                </c:pt>
                <c:pt idx="37">
                  <c:v>28320.00000000001</c:v>
                </c:pt>
                <c:pt idx="38">
                  <c:v>28320.00000000001</c:v>
                </c:pt>
                <c:pt idx="39">
                  <c:v>28320.00000000001</c:v>
                </c:pt>
                <c:pt idx="40">
                  <c:v>28320.00000000001</c:v>
                </c:pt>
                <c:pt idx="41">
                  <c:v>28320.00000000001</c:v>
                </c:pt>
                <c:pt idx="42">
                  <c:v>28320.00000000001</c:v>
                </c:pt>
                <c:pt idx="43">
                  <c:v>28320.00000000001</c:v>
                </c:pt>
                <c:pt idx="44">
                  <c:v>28320.00000000001</c:v>
                </c:pt>
                <c:pt idx="45">
                  <c:v>28320.00000000001</c:v>
                </c:pt>
                <c:pt idx="46">
                  <c:v>28320.00000000001</c:v>
                </c:pt>
                <c:pt idx="47">
                  <c:v>28320.00000000001</c:v>
                </c:pt>
                <c:pt idx="48">
                  <c:v>28320.00000000001</c:v>
                </c:pt>
                <c:pt idx="49">
                  <c:v>28320.00000000001</c:v>
                </c:pt>
                <c:pt idx="50">
                  <c:v>28320.00000000001</c:v>
                </c:pt>
                <c:pt idx="51">
                  <c:v>28320.00000000001</c:v>
                </c:pt>
                <c:pt idx="52">
                  <c:v>28320.00000000001</c:v>
                </c:pt>
                <c:pt idx="53">
                  <c:v>28320.00000000001</c:v>
                </c:pt>
                <c:pt idx="54">
                  <c:v>28320.00000000001</c:v>
                </c:pt>
                <c:pt idx="55">
                  <c:v>28320.00000000001</c:v>
                </c:pt>
                <c:pt idx="56">
                  <c:v>28320.00000000001</c:v>
                </c:pt>
                <c:pt idx="57">
                  <c:v>28320.00000000001</c:v>
                </c:pt>
                <c:pt idx="58">
                  <c:v>28320.00000000001</c:v>
                </c:pt>
                <c:pt idx="59">
                  <c:v>28320.00000000001</c:v>
                </c:pt>
                <c:pt idx="60">
                  <c:v>28320.00000000001</c:v>
                </c:pt>
                <c:pt idx="61">
                  <c:v>28320.00000000001</c:v>
                </c:pt>
                <c:pt idx="62">
                  <c:v>28320.00000000001</c:v>
                </c:pt>
                <c:pt idx="63">
                  <c:v>28320.00000000001</c:v>
                </c:pt>
                <c:pt idx="64">
                  <c:v>28320.00000000001</c:v>
                </c:pt>
                <c:pt idx="65">
                  <c:v>28320.00000000001</c:v>
                </c:pt>
                <c:pt idx="66">
                  <c:v>28320.00000000001</c:v>
                </c:pt>
                <c:pt idx="67">
                  <c:v>28320.00000000001</c:v>
                </c:pt>
                <c:pt idx="68">
                  <c:v>28320.00000000001</c:v>
                </c:pt>
                <c:pt idx="69">
                  <c:v>28320.00000000001</c:v>
                </c:pt>
                <c:pt idx="70">
                  <c:v>8520.0</c:v>
                </c:pt>
                <c:pt idx="71">
                  <c:v>8520.0</c:v>
                </c:pt>
                <c:pt idx="72">
                  <c:v>8520.0</c:v>
                </c:pt>
                <c:pt idx="73">
                  <c:v>8520.0</c:v>
                </c:pt>
                <c:pt idx="74">
                  <c:v>8520.0</c:v>
                </c:pt>
                <c:pt idx="75">
                  <c:v>8520.0</c:v>
                </c:pt>
                <c:pt idx="76">
                  <c:v>8520.0</c:v>
                </c:pt>
                <c:pt idx="77">
                  <c:v>8520.0</c:v>
                </c:pt>
                <c:pt idx="78">
                  <c:v>8520.0</c:v>
                </c:pt>
                <c:pt idx="79">
                  <c:v>8520.0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10650.0</c:v>
                </c:pt>
                <c:pt idx="91">
                  <c:v>10650.0</c:v>
                </c:pt>
                <c:pt idx="92">
                  <c:v>10650.0</c:v>
                </c:pt>
                <c:pt idx="93">
                  <c:v>10650.0</c:v>
                </c:pt>
                <c:pt idx="94">
                  <c:v>10650.0</c:v>
                </c:pt>
                <c:pt idx="95">
                  <c:v>10650.0</c:v>
                </c:pt>
                <c:pt idx="96">
                  <c:v>10650.0</c:v>
                </c:pt>
                <c:pt idx="97">
                  <c:v>10650.0</c:v>
                </c:pt>
                <c:pt idx="98">
                  <c:v>10650.0</c:v>
                </c:pt>
                <c:pt idx="99">
                  <c:v>10650.0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2450.373980115884</c:v>
                </c:pt>
                <c:pt idx="1">
                  <c:v>2450.373980115884</c:v>
                </c:pt>
                <c:pt idx="2">
                  <c:v>2450.373980115884</c:v>
                </c:pt>
                <c:pt idx="3">
                  <c:v>2450.373980115884</c:v>
                </c:pt>
                <c:pt idx="4">
                  <c:v>2450.373980115884</c:v>
                </c:pt>
                <c:pt idx="5">
                  <c:v>2450.373980115884</c:v>
                </c:pt>
                <c:pt idx="6">
                  <c:v>2450.373980115884</c:v>
                </c:pt>
                <c:pt idx="7">
                  <c:v>2450.373980115884</c:v>
                </c:pt>
                <c:pt idx="8">
                  <c:v>2450.373980115884</c:v>
                </c:pt>
                <c:pt idx="9">
                  <c:v>2450.373980115884</c:v>
                </c:pt>
                <c:pt idx="10">
                  <c:v>2450.373980115884</c:v>
                </c:pt>
                <c:pt idx="11">
                  <c:v>2450.373980115884</c:v>
                </c:pt>
                <c:pt idx="12">
                  <c:v>2450.373980115884</c:v>
                </c:pt>
                <c:pt idx="13">
                  <c:v>2450.373980115884</c:v>
                </c:pt>
                <c:pt idx="14">
                  <c:v>2450.373980115884</c:v>
                </c:pt>
                <c:pt idx="15">
                  <c:v>2450.373980115884</c:v>
                </c:pt>
                <c:pt idx="16">
                  <c:v>2450.373980115884</c:v>
                </c:pt>
                <c:pt idx="17">
                  <c:v>2450.373980115884</c:v>
                </c:pt>
                <c:pt idx="18">
                  <c:v>2450.373980115884</c:v>
                </c:pt>
                <c:pt idx="19">
                  <c:v>2450.373980115884</c:v>
                </c:pt>
                <c:pt idx="20">
                  <c:v>2450.373980115884</c:v>
                </c:pt>
                <c:pt idx="21">
                  <c:v>2450.373980115884</c:v>
                </c:pt>
                <c:pt idx="22">
                  <c:v>2450.373980115884</c:v>
                </c:pt>
                <c:pt idx="23">
                  <c:v>2450.373980115884</c:v>
                </c:pt>
                <c:pt idx="24">
                  <c:v>2450.373980115884</c:v>
                </c:pt>
                <c:pt idx="25">
                  <c:v>2450.373980115884</c:v>
                </c:pt>
                <c:pt idx="26">
                  <c:v>2450.373980115884</c:v>
                </c:pt>
                <c:pt idx="27">
                  <c:v>2450.373980115884</c:v>
                </c:pt>
                <c:pt idx="28">
                  <c:v>2450.373980115884</c:v>
                </c:pt>
                <c:pt idx="29">
                  <c:v>2450.373980115884</c:v>
                </c:pt>
                <c:pt idx="30">
                  <c:v>2450.373980115884</c:v>
                </c:pt>
                <c:pt idx="31">
                  <c:v>2450.373980115884</c:v>
                </c:pt>
                <c:pt idx="32">
                  <c:v>2450.373980115884</c:v>
                </c:pt>
                <c:pt idx="33">
                  <c:v>2450.373980115884</c:v>
                </c:pt>
                <c:pt idx="34">
                  <c:v>2450.373980115884</c:v>
                </c:pt>
                <c:pt idx="35">
                  <c:v>2450.373980115884</c:v>
                </c:pt>
                <c:pt idx="36">
                  <c:v>2450.373980115884</c:v>
                </c:pt>
                <c:pt idx="37">
                  <c:v>2450.373980115884</c:v>
                </c:pt>
                <c:pt idx="38">
                  <c:v>2450.373980115884</c:v>
                </c:pt>
                <c:pt idx="39">
                  <c:v>2450.373980115884</c:v>
                </c:pt>
                <c:pt idx="40">
                  <c:v>2450.373980115884</c:v>
                </c:pt>
                <c:pt idx="41">
                  <c:v>2450.373980115884</c:v>
                </c:pt>
                <c:pt idx="42">
                  <c:v>2450.373980115884</c:v>
                </c:pt>
                <c:pt idx="43">
                  <c:v>2450.373980115884</c:v>
                </c:pt>
                <c:pt idx="44">
                  <c:v>2450.373980115884</c:v>
                </c:pt>
                <c:pt idx="45">
                  <c:v>2450.373980115884</c:v>
                </c:pt>
                <c:pt idx="46">
                  <c:v>2450.373980115884</c:v>
                </c:pt>
                <c:pt idx="47">
                  <c:v>2450.373980115884</c:v>
                </c:pt>
                <c:pt idx="48">
                  <c:v>2450.373980115884</c:v>
                </c:pt>
                <c:pt idx="49">
                  <c:v>2450.373980115884</c:v>
                </c:pt>
                <c:pt idx="50">
                  <c:v>2450.373980115884</c:v>
                </c:pt>
                <c:pt idx="51">
                  <c:v>2450.373980115884</c:v>
                </c:pt>
                <c:pt idx="52">
                  <c:v>2450.373980115884</c:v>
                </c:pt>
                <c:pt idx="53">
                  <c:v>2450.373980115884</c:v>
                </c:pt>
                <c:pt idx="54">
                  <c:v>2450.373980115884</c:v>
                </c:pt>
                <c:pt idx="55">
                  <c:v>2450.373980115884</c:v>
                </c:pt>
                <c:pt idx="56">
                  <c:v>2450.373980115884</c:v>
                </c:pt>
                <c:pt idx="57">
                  <c:v>2450.373980115884</c:v>
                </c:pt>
                <c:pt idx="58">
                  <c:v>2450.373980115884</c:v>
                </c:pt>
                <c:pt idx="59">
                  <c:v>2450.373980115884</c:v>
                </c:pt>
                <c:pt idx="60">
                  <c:v>2450.373980115884</c:v>
                </c:pt>
                <c:pt idx="61">
                  <c:v>2450.373980115884</c:v>
                </c:pt>
                <c:pt idx="62">
                  <c:v>2450.373980115884</c:v>
                </c:pt>
                <c:pt idx="63">
                  <c:v>2450.373980115884</c:v>
                </c:pt>
                <c:pt idx="64">
                  <c:v>2450.373980115884</c:v>
                </c:pt>
                <c:pt idx="65">
                  <c:v>2450.373980115884</c:v>
                </c:pt>
                <c:pt idx="66">
                  <c:v>2450.373980115884</c:v>
                </c:pt>
                <c:pt idx="67">
                  <c:v>2450.373980115884</c:v>
                </c:pt>
                <c:pt idx="68">
                  <c:v>2450.373980115884</c:v>
                </c:pt>
                <c:pt idx="69">
                  <c:v>2450.373980115884</c:v>
                </c:pt>
                <c:pt idx="70">
                  <c:v>2227.612709196257</c:v>
                </c:pt>
                <c:pt idx="71">
                  <c:v>2227.612709196257</c:v>
                </c:pt>
                <c:pt idx="72">
                  <c:v>2227.612709196257</c:v>
                </c:pt>
                <c:pt idx="73">
                  <c:v>2227.612709196257</c:v>
                </c:pt>
                <c:pt idx="74">
                  <c:v>2227.612709196257</c:v>
                </c:pt>
                <c:pt idx="75">
                  <c:v>2227.612709196257</c:v>
                </c:pt>
                <c:pt idx="76">
                  <c:v>2227.612709196257</c:v>
                </c:pt>
                <c:pt idx="77">
                  <c:v>2227.612709196257</c:v>
                </c:pt>
                <c:pt idx="78">
                  <c:v>2227.612709196257</c:v>
                </c:pt>
                <c:pt idx="79">
                  <c:v>2227.612709196257</c:v>
                </c:pt>
                <c:pt idx="80">
                  <c:v>2227.612709196257</c:v>
                </c:pt>
                <c:pt idx="81">
                  <c:v>2227.612709196257</c:v>
                </c:pt>
                <c:pt idx="82">
                  <c:v>2227.612709196257</c:v>
                </c:pt>
                <c:pt idx="83">
                  <c:v>2227.612709196257</c:v>
                </c:pt>
                <c:pt idx="84">
                  <c:v>2227.612709196257</c:v>
                </c:pt>
                <c:pt idx="85">
                  <c:v>2227.612709196257</c:v>
                </c:pt>
                <c:pt idx="86">
                  <c:v>2227.612709196257</c:v>
                </c:pt>
                <c:pt idx="87">
                  <c:v>2227.612709196257</c:v>
                </c:pt>
                <c:pt idx="88">
                  <c:v>2227.612709196257</c:v>
                </c:pt>
                <c:pt idx="89">
                  <c:v>2227.612709196257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12480.0</c:v>
                </c:pt>
                <c:pt idx="1">
                  <c:v>12480.0</c:v>
                </c:pt>
                <c:pt idx="2">
                  <c:v>12480.0</c:v>
                </c:pt>
                <c:pt idx="3">
                  <c:v>12480.0</c:v>
                </c:pt>
                <c:pt idx="4">
                  <c:v>12480.0</c:v>
                </c:pt>
                <c:pt idx="5">
                  <c:v>12480.0</c:v>
                </c:pt>
                <c:pt idx="6">
                  <c:v>12480.0</c:v>
                </c:pt>
                <c:pt idx="7">
                  <c:v>12480.0</c:v>
                </c:pt>
                <c:pt idx="8">
                  <c:v>12480.0</c:v>
                </c:pt>
                <c:pt idx="9">
                  <c:v>12480.0</c:v>
                </c:pt>
                <c:pt idx="10">
                  <c:v>12480.0</c:v>
                </c:pt>
                <c:pt idx="11">
                  <c:v>12480.0</c:v>
                </c:pt>
                <c:pt idx="12">
                  <c:v>12480.0</c:v>
                </c:pt>
                <c:pt idx="13">
                  <c:v>12480.0</c:v>
                </c:pt>
                <c:pt idx="14">
                  <c:v>12480.0</c:v>
                </c:pt>
                <c:pt idx="15">
                  <c:v>12480.0</c:v>
                </c:pt>
                <c:pt idx="16">
                  <c:v>12480.0</c:v>
                </c:pt>
                <c:pt idx="17">
                  <c:v>12480.0</c:v>
                </c:pt>
                <c:pt idx="18">
                  <c:v>12480.0</c:v>
                </c:pt>
                <c:pt idx="19">
                  <c:v>12480.0</c:v>
                </c:pt>
                <c:pt idx="20">
                  <c:v>12480.0</c:v>
                </c:pt>
                <c:pt idx="21">
                  <c:v>12480.0</c:v>
                </c:pt>
                <c:pt idx="22">
                  <c:v>12480.0</c:v>
                </c:pt>
                <c:pt idx="23">
                  <c:v>12480.0</c:v>
                </c:pt>
                <c:pt idx="24">
                  <c:v>12480.0</c:v>
                </c:pt>
                <c:pt idx="25">
                  <c:v>12480.0</c:v>
                </c:pt>
                <c:pt idx="26">
                  <c:v>12480.0</c:v>
                </c:pt>
                <c:pt idx="27">
                  <c:v>12480.0</c:v>
                </c:pt>
                <c:pt idx="28">
                  <c:v>12480.0</c:v>
                </c:pt>
                <c:pt idx="29">
                  <c:v>12480.0</c:v>
                </c:pt>
                <c:pt idx="30">
                  <c:v>12480.0</c:v>
                </c:pt>
                <c:pt idx="31">
                  <c:v>12480.0</c:v>
                </c:pt>
                <c:pt idx="32">
                  <c:v>12480.0</c:v>
                </c:pt>
                <c:pt idx="33">
                  <c:v>12480.0</c:v>
                </c:pt>
                <c:pt idx="34">
                  <c:v>12480.0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4974296"/>
        <c:axId val="18549706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32335.23817999929</c:v>
                </c:pt>
                <c:pt idx="1">
                  <c:v>32335.23817999929</c:v>
                </c:pt>
                <c:pt idx="2">
                  <c:v>32335.23817999929</c:v>
                </c:pt>
                <c:pt idx="3">
                  <c:v>32335.23817999929</c:v>
                </c:pt>
                <c:pt idx="4">
                  <c:v>32335.23817999929</c:v>
                </c:pt>
                <c:pt idx="5">
                  <c:v>32335.23817999929</c:v>
                </c:pt>
                <c:pt idx="6">
                  <c:v>32335.23817999929</c:v>
                </c:pt>
                <c:pt idx="7">
                  <c:v>32335.23817999929</c:v>
                </c:pt>
                <c:pt idx="8">
                  <c:v>32335.23817999929</c:v>
                </c:pt>
                <c:pt idx="9">
                  <c:v>32335.23817999929</c:v>
                </c:pt>
                <c:pt idx="10">
                  <c:v>32335.23817999929</c:v>
                </c:pt>
                <c:pt idx="11">
                  <c:v>32335.23817999929</c:v>
                </c:pt>
                <c:pt idx="12">
                  <c:v>32335.23817999929</c:v>
                </c:pt>
                <c:pt idx="13">
                  <c:v>32335.23817999929</c:v>
                </c:pt>
                <c:pt idx="14">
                  <c:v>32335.23817999929</c:v>
                </c:pt>
                <c:pt idx="15">
                  <c:v>32335.23817999929</c:v>
                </c:pt>
                <c:pt idx="16">
                  <c:v>32335.23817999929</c:v>
                </c:pt>
                <c:pt idx="17">
                  <c:v>32335.23817999929</c:v>
                </c:pt>
                <c:pt idx="18">
                  <c:v>32335.23817999929</c:v>
                </c:pt>
                <c:pt idx="19">
                  <c:v>32335.23817999929</c:v>
                </c:pt>
                <c:pt idx="20">
                  <c:v>32335.23817999929</c:v>
                </c:pt>
                <c:pt idx="21">
                  <c:v>32335.23817999929</c:v>
                </c:pt>
                <c:pt idx="22">
                  <c:v>32335.23817999929</c:v>
                </c:pt>
                <c:pt idx="23">
                  <c:v>32335.23817999929</c:v>
                </c:pt>
                <c:pt idx="24">
                  <c:v>32335.23817999929</c:v>
                </c:pt>
                <c:pt idx="25">
                  <c:v>32335.23817999929</c:v>
                </c:pt>
                <c:pt idx="26">
                  <c:v>32335.23817999929</c:v>
                </c:pt>
                <c:pt idx="27">
                  <c:v>32335.23817999929</c:v>
                </c:pt>
                <c:pt idx="28">
                  <c:v>32335.23817999929</c:v>
                </c:pt>
                <c:pt idx="29">
                  <c:v>32335.23817999929</c:v>
                </c:pt>
                <c:pt idx="30">
                  <c:v>32335.23817999929</c:v>
                </c:pt>
                <c:pt idx="31">
                  <c:v>32335.23817999929</c:v>
                </c:pt>
                <c:pt idx="32">
                  <c:v>32335.23817999929</c:v>
                </c:pt>
                <c:pt idx="33">
                  <c:v>32335.23817999929</c:v>
                </c:pt>
                <c:pt idx="34">
                  <c:v>32335.23817999929</c:v>
                </c:pt>
                <c:pt idx="35">
                  <c:v>32335.2381799993</c:v>
                </c:pt>
                <c:pt idx="36">
                  <c:v>32335.2381799993</c:v>
                </c:pt>
                <c:pt idx="37">
                  <c:v>32335.2381799993</c:v>
                </c:pt>
                <c:pt idx="38">
                  <c:v>32335.2381799993</c:v>
                </c:pt>
                <c:pt idx="39">
                  <c:v>32335.2381799993</c:v>
                </c:pt>
                <c:pt idx="40">
                  <c:v>32335.2381799993</c:v>
                </c:pt>
                <c:pt idx="41">
                  <c:v>32335.2381799993</c:v>
                </c:pt>
                <c:pt idx="42">
                  <c:v>32335.2381799993</c:v>
                </c:pt>
                <c:pt idx="43">
                  <c:v>32335.2381799993</c:v>
                </c:pt>
                <c:pt idx="44">
                  <c:v>32335.2381799993</c:v>
                </c:pt>
                <c:pt idx="45">
                  <c:v>32335.2381799993</c:v>
                </c:pt>
                <c:pt idx="46">
                  <c:v>32335.2381799993</c:v>
                </c:pt>
                <c:pt idx="47">
                  <c:v>32335.2381799993</c:v>
                </c:pt>
                <c:pt idx="48">
                  <c:v>32335.2381799993</c:v>
                </c:pt>
                <c:pt idx="49">
                  <c:v>32335.2381799993</c:v>
                </c:pt>
                <c:pt idx="50">
                  <c:v>32335.2381799993</c:v>
                </c:pt>
                <c:pt idx="51">
                  <c:v>32335.2381799993</c:v>
                </c:pt>
                <c:pt idx="52">
                  <c:v>32335.2381799993</c:v>
                </c:pt>
                <c:pt idx="53">
                  <c:v>32335.2381799993</c:v>
                </c:pt>
                <c:pt idx="54">
                  <c:v>32335.2381799993</c:v>
                </c:pt>
                <c:pt idx="55">
                  <c:v>32335.2381799993</c:v>
                </c:pt>
                <c:pt idx="56">
                  <c:v>32335.2381799993</c:v>
                </c:pt>
                <c:pt idx="57">
                  <c:v>32335.2381799993</c:v>
                </c:pt>
                <c:pt idx="58">
                  <c:v>32335.2381799993</c:v>
                </c:pt>
                <c:pt idx="59">
                  <c:v>32335.2381799993</c:v>
                </c:pt>
                <c:pt idx="60">
                  <c:v>32335.2381799993</c:v>
                </c:pt>
                <c:pt idx="61">
                  <c:v>32335.2381799993</c:v>
                </c:pt>
                <c:pt idx="62">
                  <c:v>32335.2381799993</c:v>
                </c:pt>
                <c:pt idx="63">
                  <c:v>32335.2381799993</c:v>
                </c:pt>
                <c:pt idx="64">
                  <c:v>32335.2381799993</c:v>
                </c:pt>
                <c:pt idx="65">
                  <c:v>32335.2381799993</c:v>
                </c:pt>
                <c:pt idx="66">
                  <c:v>32335.2381799993</c:v>
                </c:pt>
                <c:pt idx="67">
                  <c:v>32335.2381799993</c:v>
                </c:pt>
                <c:pt idx="68">
                  <c:v>32335.2381799993</c:v>
                </c:pt>
                <c:pt idx="69">
                  <c:v>32335.2381799993</c:v>
                </c:pt>
                <c:pt idx="70">
                  <c:v>32335.2381799993</c:v>
                </c:pt>
                <c:pt idx="71">
                  <c:v>32335.2381799993</c:v>
                </c:pt>
                <c:pt idx="72">
                  <c:v>32335.2381799993</c:v>
                </c:pt>
                <c:pt idx="73">
                  <c:v>32335.2381799993</c:v>
                </c:pt>
                <c:pt idx="74">
                  <c:v>32335.2381799993</c:v>
                </c:pt>
                <c:pt idx="75">
                  <c:v>32335.2381799993</c:v>
                </c:pt>
                <c:pt idx="76">
                  <c:v>32335.2381799993</c:v>
                </c:pt>
                <c:pt idx="77">
                  <c:v>32335.2381799993</c:v>
                </c:pt>
                <c:pt idx="78">
                  <c:v>32335.2381799993</c:v>
                </c:pt>
                <c:pt idx="79">
                  <c:v>32335.2381799993</c:v>
                </c:pt>
                <c:pt idx="80">
                  <c:v>32335.2381799993</c:v>
                </c:pt>
                <c:pt idx="81">
                  <c:v>32335.2381799993</c:v>
                </c:pt>
                <c:pt idx="82">
                  <c:v>32335.2381799993</c:v>
                </c:pt>
                <c:pt idx="83">
                  <c:v>32335.2381799993</c:v>
                </c:pt>
                <c:pt idx="84">
                  <c:v>32335.2381799993</c:v>
                </c:pt>
                <c:pt idx="85">
                  <c:v>32335.2381799993</c:v>
                </c:pt>
                <c:pt idx="86">
                  <c:v>32335.2381799993</c:v>
                </c:pt>
                <c:pt idx="87">
                  <c:v>32335.2381799993</c:v>
                </c:pt>
                <c:pt idx="88">
                  <c:v>32335.2381799993</c:v>
                </c:pt>
                <c:pt idx="89">
                  <c:v>32335.2381799993</c:v>
                </c:pt>
                <c:pt idx="90">
                  <c:v>32335.2381799993</c:v>
                </c:pt>
                <c:pt idx="91">
                  <c:v>32335.2381799993</c:v>
                </c:pt>
                <c:pt idx="92">
                  <c:v>32335.2381799993</c:v>
                </c:pt>
                <c:pt idx="93">
                  <c:v>32335.2381799993</c:v>
                </c:pt>
                <c:pt idx="94">
                  <c:v>32335.2381799993</c:v>
                </c:pt>
                <c:pt idx="95">
                  <c:v>32335.2381799993</c:v>
                </c:pt>
                <c:pt idx="96">
                  <c:v>32335.2381799993</c:v>
                </c:pt>
                <c:pt idx="97">
                  <c:v>32335.2381799993</c:v>
                </c:pt>
                <c:pt idx="98">
                  <c:v>32335.2381799993</c:v>
                </c:pt>
                <c:pt idx="99">
                  <c:v>32335.2381799993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974296"/>
        <c:axId val="18549706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56645.4977179953</c:v>
                </c:pt>
                <c:pt idx="6">
                  <c:v>56671.58474953146</c:v>
                </c:pt>
                <c:pt idx="7">
                  <c:v>56697.67178106762</c:v>
                </c:pt>
                <c:pt idx="8">
                  <c:v>56723.75881260378</c:v>
                </c:pt>
                <c:pt idx="9">
                  <c:v>56749.84584413994</c:v>
                </c:pt>
                <c:pt idx="10">
                  <c:v>56775.9328756761</c:v>
                </c:pt>
                <c:pt idx="11">
                  <c:v>56802.01990721226</c:v>
                </c:pt>
                <c:pt idx="12">
                  <c:v>56828.10693874842</c:v>
                </c:pt>
                <c:pt idx="13">
                  <c:v>56854.19397028458</c:v>
                </c:pt>
                <c:pt idx="14">
                  <c:v>56880.28100182075</c:v>
                </c:pt>
                <c:pt idx="15">
                  <c:v>56906.3680333569</c:v>
                </c:pt>
                <c:pt idx="16">
                  <c:v>56932.45506489307</c:v>
                </c:pt>
                <c:pt idx="17">
                  <c:v>56958.54209642922</c:v>
                </c:pt>
                <c:pt idx="18">
                  <c:v>56984.62912796539</c:v>
                </c:pt>
                <c:pt idx="19">
                  <c:v>57010.71615950155</c:v>
                </c:pt>
                <c:pt idx="20">
                  <c:v>57036.80319103771</c:v>
                </c:pt>
                <c:pt idx="21">
                  <c:v>57062.89022257387</c:v>
                </c:pt>
                <c:pt idx="22">
                  <c:v>57088.97725411002</c:v>
                </c:pt>
                <c:pt idx="23">
                  <c:v>57115.06428564618</c:v>
                </c:pt>
                <c:pt idx="24">
                  <c:v>57141.15131718235</c:v>
                </c:pt>
                <c:pt idx="25">
                  <c:v>57167.23834871851</c:v>
                </c:pt>
                <c:pt idx="26">
                  <c:v>57193.32538025467</c:v>
                </c:pt>
                <c:pt idx="27">
                  <c:v>57219.41241179082</c:v>
                </c:pt>
                <c:pt idx="28">
                  <c:v>57245.49944332699</c:v>
                </c:pt>
                <c:pt idx="29">
                  <c:v>57271.58647486315</c:v>
                </c:pt>
                <c:pt idx="30">
                  <c:v>57297.67350639931</c:v>
                </c:pt>
                <c:pt idx="31">
                  <c:v>57323.76053793547</c:v>
                </c:pt>
                <c:pt idx="32">
                  <c:v>57349.84756947163</c:v>
                </c:pt>
                <c:pt idx="33">
                  <c:v>57375.93460100779</c:v>
                </c:pt>
                <c:pt idx="34">
                  <c:v>57402.02163254395</c:v>
                </c:pt>
                <c:pt idx="35">
                  <c:v>57428.10866408011</c:v>
                </c:pt>
                <c:pt idx="36">
                  <c:v>57454.19569561628</c:v>
                </c:pt>
                <c:pt idx="37">
                  <c:v>57480.28272715244</c:v>
                </c:pt>
                <c:pt idx="38">
                  <c:v>57506.3697586886</c:v>
                </c:pt>
                <c:pt idx="39">
                  <c:v>57532.45679022475</c:v>
                </c:pt>
                <c:pt idx="40">
                  <c:v>58572.82861280966</c:v>
                </c:pt>
                <c:pt idx="41">
                  <c:v>60627.4852264433</c:v>
                </c:pt>
                <c:pt idx="42">
                  <c:v>62682.14184007694</c:v>
                </c:pt>
                <c:pt idx="43">
                  <c:v>64736.79845371058</c:v>
                </c:pt>
                <c:pt idx="44">
                  <c:v>66791.45506734422</c:v>
                </c:pt>
                <c:pt idx="45">
                  <c:v>68846.11168097786</c:v>
                </c:pt>
                <c:pt idx="46">
                  <c:v>70900.76829461151</c:v>
                </c:pt>
                <c:pt idx="47">
                  <c:v>72955.42490824515</c:v>
                </c:pt>
                <c:pt idx="48">
                  <c:v>75010.0815218788</c:v>
                </c:pt>
                <c:pt idx="49">
                  <c:v>77064.73813551244</c:v>
                </c:pt>
                <c:pt idx="50">
                  <c:v>79119.39474914607</c:v>
                </c:pt>
                <c:pt idx="51">
                  <c:v>81174.05136277971</c:v>
                </c:pt>
                <c:pt idx="52">
                  <c:v>83228.70797641337</c:v>
                </c:pt>
                <c:pt idx="53">
                  <c:v>85283.36459004701</c:v>
                </c:pt>
                <c:pt idx="54">
                  <c:v>87338.02120368064</c:v>
                </c:pt>
                <c:pt idx="55">
                  <c:v>89392.6778173143</c:v>
                </c:pt>
                <c:pt idx="56">
                  <c:v>91447.33443094792</c:v>
                </c:pt>
                <c:pt idx="57">
                  <c:v>93501.99104458157</c:v>
                </c:pt>
                <c:pt idx="58">
                  <c:v>95556.64765821522</c:v>
                </c:pt>
                <c:pt idx="59">
                  <c:v>97611.30427184886</c:v>
                </c:pt>
                <c:pt idx="60">
                  <c:v>99665.96088548251</c:v>
                </c:pt>
                <c:pt idx="61">
                  <c:v>101720.6174991161</c:v>
                </c:pt>
                <c:pt idx="62">
                  <c:v>103775.2741127498</c:v>
                </c:pt>
                <c:pt idx="63">
                  <c:v>105829.9307263834</c:v>
                </c:pt>
                <c:pt idx="64">
                  <c:v>107884.5873400171</c:v>
                </c:pt>
                <c:pt idx="65">
                  <c:v>109939.2439536507</c:v>
                </c:pt>
                <c:pt idx="66">
                  <c:v>111993.9005672843</c:v>
                </c:pt>
                <c:pt idx="67">
                  <c:v>114048.557180918</c:v>
                </c:pt>
                <c:pt idx="68">
                  <c:v>132288.638249138</c:v>
                </c:pt>
                <c:pt idx="69">
                  <c:v>150528.719317358</c:v>
                </c:pt>
                <c:pt idx="70">
                  <c:v>168768.800385578</c:v>
                </c:pt>
                <c:pt idx="71">
                  <c:v>187008.8814537979</c:v>
                </c:pt>
                <c:pt idx="72">
                  <c:v>205248.962522018</c:v>
                </c:pt>
                <c:pt idx="73">
                  <c:v>223489.043590238</c:v>
                </c:pt>
                <c:pt idx="74">
                  <c:v>241729.1246584579</c:v>
                </c:pt>
                <c:pt idx="75">
                  <c:v>259969.2057266779</c:v>
                </c:pt>
                <c:pt idx="76">
                  <c:v>278209.2867948979</c:v>
                </c:pt>
                <c:pt idx="77">
                  <c:v>296449.3678631178</c:v>
                </c:pt>
                <c:pt idx="78">
                  <c:v>314689.4489313378</c:v>
                </c:pt>
                <c:pt idx="79">
                  <c:v>332929.5299995578</c:v>
                </c:pt>
                <c:pt idx="80">
                  <c:v>351169.6110677778</c:v>
                </c:pt>
                <c:pt idx="81">
                  <c:v>369409.6921359978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74296"/>
        <c:axId val="1854970616"/>
      </c:scatterChart>
      <c:catAx>
        <c:axId val="18549742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4970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4970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49742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1881.808990627203</c:v>
                </c:pt>
                <c:pt idx="1">
                  <c:v>1881.808990627203</c:v>
                </c:pt>
                <c:pt idx="2">
                  <c:v>1881.808990627203</c:v>
                </c:pt>
                <c:pt idx="3">
                  <c:v>1881.808990627203</c:v>
                </c:pt>
                <c:pt idx="4">
                  <c:v>1881.808990627203</c:v>
                </c:pt>
                <c:pt idx="5">
                  <c:v>1881.808990627203</c:v>
                </c:pt>
                <c:pt idx="6">
                  <c:v>1881.808990627203</c:v>
                </c:pt>
                <c:pt idx="7">
                  <c:v>1881.808990627203</c:v>
                </c:pt>
                <c:pt idx="8">
                  <c:v>1881.808990627203</c:v>
                </c:pt>
                <c:pt idx="9">
                  <c:v>1881.808990627203</c:v>
                </c:pt>
                <c:pt idx="10">
                  <c:v>1881.808990627203</c:v>
                </c:pt>
                <c:pt idx="11">
                  <c:v>1881.808990627203</c:v>
                </c:pt>
                <c:pt idx="12">
                  <c:v>1881.808990627203</c:v>
                </c:pt>
                <c:pt idx="13">
                  <c:v>1881.808990627203</c:v>
                </c:pt>
                <c:pt idx="14">
                  <c:v>1881.808990627203</c:v>
                </c:pt>
                <c:pt idx="15">
                  <c:v>1881.808990627203</c:v>
                </c:pt>
                <c:pt idx="16">
                  <c:v>1881.808990627203</c:v>
                </c:pt>
                <c:pt idx="17">
                  <c:v>1881.808990627203</c:v>
                </c:pt>
                <c:pt idx="18">
                  <c:v>1884.581000424086</c:v>
                </c:pt>
                <c:pt idx="19">
                  <c:v>1890.125020017852</c:v>
                </c:pt>
                <c:pt idx="20">
                  <c:v>1895.669039611617</c:v>
                </c:pt>
                <c:pt idx="21">
                  <c:v>1901.213059205383</c:v>
                </c:pt>
                <c:pt idx="22">
                  <c:v>1906.757078799149</c:v>
                </c:pt>
                <c:pt idx="23">
                  <c:v>1912.301098392914</c:v>
                </c:pt>
                <c:pt idx="24">
                  <c:v>1917.84511798668</c:v>
                </c:pt>
                <c:pt idx="25">
                  <c:v>1923.389137580445</c:v>
                </c:pt>
                <c:pt idx="26">
                  <c:v>1928.933157174211</c:v>
                </c:pt>
                <c:pt idx="27">
                  <c:v>1934.477176767977</c:v>
                </c:pt>
                <c:pt idx="28">
                  <c:v>1940.021196361742</c:v>
                </c:pt>
                <c:pt idx="29">
                  <c:v>1945.565215955508</c:v>
                </c:pt>
                <c:pt idx="30">
                  <c:v>1951.109235549274</c:v>
                </c:pt>
                <c:pt idx="31">
                  <c:v>1956.653255143039</c:v>
                </c:pt>
                <c:pt idx="32">
                  <c:v>1962.197274736805</c:v>
                </c:pt>
                <c:pt idx="33">
                  <c:v>1967.741294330571</c:v>
                </c:pt>
                <c:pt idx="34">
                  <c:v>1973.285313924336</c:v>
                </c:pt>
                <c:pt idx="35">
                  <c:v>1978.829333518102</c:v>
                </c:pt>
                <c:pt idx="36">
                  <c:v>1984.373353111868</c:v>
                </c:pt>
                <c:pt idx="37">
                  <c:v>1989.917372705633</c:v>
                </c:pt>
                <c:pt idx="38">
                  <c:v>1995.461392299399</c:v>
                </c:pt>
                <c:pt idx="39">
                  <c:v>2001.005411893165</c:v>
                </c:pt>
                <c:pt idx="40">
                  <c:v>2006.54943148693</c:v>
                </c:pt>
                <c:pt idx="41">
                  <c:v>2012.093451080696</c:v>
                </c:pt>
                <c:pt idx="42">
                  <c:v>2017.637470674462</c:v>
                </c:pt>
                <c:pt idx="43">
                  <c:v>2023.181490268227</c:v>
                </c:pt>
                <c:pt idx="44">
                  <c:v>2028.725509861993</c:v>
                </c:pt>
                <c:pt idx="45">
                  <c:v>2034.269529455759</c:v>
                </c:pt>
                <c:pt idx="46">
                  <c:v>2039.813549049524</c:v>
                </c:pt>
                <c:pt idx="47">
                  <c:v>2045.35756864329</c:v>
                </c:pt>
                <c:pt idx="48">
                  <c:v>2050.901588237055</c:v>
                </c:pt>
                <c:pt idx="49">
                  <c:v>2056.445607830821</c:v>
                </c:pt>
                <c:pt idx="50">
                  <c:v>2061.989627424587</c:v>
                </c:pt>
                <c:pt idx="51">
                  <c:v>2067.533647018352</c:v>
                </c:pt>
                <c:pt idx="52">
                  <c:v>2073.077666612118</c:v>
                </c:pt>
                <c:pt idx="53">
                  <c:v>2107.275308690325</c:v>
                </c:pt>
                <c:pt idx="54">
                  <c:v>2170.126573252972</c:v>
                </c:pt>
                <c:pt idx="55">
                  <c:v>2232.97783781562</c:v>
                </c:pt>
                <c:pt idx="56">
                  <c:v>2295.829102378267</c:v>
                </c:pt>
                <c:pt idx="57">
                  <c:v>2358.680366940915</c:v>
                </c:pt>
                <c:pt idx="58">
                  <c:v>2421.531631503562</c:v>
                </c:pt>
                <c:pt idx="59">
                  <c:v>2484.38289606621</c:v>
                </c:pt>
                <c:pt idx="60">
                  <c:v>2547.234160628858</c:v>
                </c:pt>
                <c:pt idx="61">
                  <c:v>2610.085425191505</c:v>
                </c:pt>
                <c:pt idx="62">
                  <c:v>2672.936689754153</c:v>
                </c:pt>
                <c:pt idx="63">
                  <c:v>2735.7879543168</c:v>
                </c:pt>
                <c:pt idx="64">
                  <c:v>2798.639218879448</c:v>
                </c:pt>
                <c:pt idx="65">
                  <c:v>2861.490483442095</c:v>
                </c:pt>
                <c:pt idx="66">
                  <c:v>2924.341748004743</c:v>
                </c:pt>
                <c:pt idx="67">
                  <c:v>2987.19301256739</c:v>
                </c:pt>
                <c:pt idx="68">
                  <c:v>3050.044277130038</c:v>
                </c:pt>
                <c:pt idx="69">
                  <c:v>3112.895541692686</c:v>
                </c:pt>
                <c:pt idx="70">
                  <c:v>3175.746806255333</c:v>
                </c:pt>
                <c:pt idx="71">
                  <c:v>3238.59807081798</c:v>
                </c:pt>
                <c:pt idx="72">
                  <c:v>3301.449335380628</c:v>
                </c:pt>
                <c:pt idx="73">
                  <c:v>3364.300599943276</c:v>
                </c:pt>
                <c:pt idx="74">
                  <c:v>3427.151864505923</c:v>
                </c:pt>
                <c:pt idx="75">
                  <c:v>3490.003129068571</c:v>
                </c:pt>
                <c:pt idx="76">
                  <c:v>3552.854393631218</c:v>
                </c:pt>
                <c:pt idx="77">
                  <c:v>3615.705658193866</c:v>
                </c:pt>
                <c:pt idx="78">
                  <c:v>3678.556922756514</c:v>
                </c:pt>
                <c:pt idx="79">
                  <c:v>3741.408187319161</c:v>
                </c:pt>
                <c:pt idx="80">
                  <c:v>3804.259451881809</c:v>
                </c:pt>
                <c:pt idx="81">
                  <c:v>4267.113497426688</c:v>
                </c:pt>
                <c:pt idx="82">
                  <c:v>4729.967542971566</c:v>
                </c:pt>
                <c:pt idx="83">
                  <c:v>5192.821588516445</c:v>
                </c:pt>
                <c:pt idx="84">
                  <c:v>5655.675634061324</c:v>
                </c:pt>
                <c:pt idx="85">
                  <c:v>6118.529679606202</c:v>
                </c:pt>
                <c:pt idx="86">
                  <c:v>6581.383725151083</c:v>
                </c:pt>
                <c:pt idx="87">
                  <c:v>7044.237770695961</c:v>
                </c:pt>
                <c:pt idx="88">
                  <c:v>7507.091816240841</c:v>
                </c:pt>
                <c:pt idx="89">
                  <c:v>7969.94586178572</c:v>
                </c:pt>
                <c:pt idx="90">
                  <c:v>8432.799907330598</c:v>
                </c:pt>
                <c:pt idx="91">
                  <c:v>8895.653952875476</c:v>
                </c:pt>
                <c:pt idx="92">
                  <c:v>9358.507998420357</c:v>
                </c:pt>
                <c:pt idx="93">
                  <c:v>9821.362043965235</c:v>
                </c:pt>
                <c:pt idx="94">
                  <c:v>10284.21608951012</c:v>
                </c:pt>
                <c:pt idx="95">
                  <c:v>10747.07013505499</c:v>
                </c:pt>
                <c:pt idx="96">
                  <c:v>10747.07013505499</c:v>
                </c:pt>
                <c:pt idx="97">
                  <c:v>10747.07013505499</c:v>
                </c:pt>
                <c:pt idx="98">
                  <c:v>10747.07013505499</c:v>
                </c:pt>
                <c:pt idx="99">
                  <c:v>10747.07013505499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801.0</c:v>
                </c:pt>
                <c:pt idx="1">
                  <c:v>801.0</c:v>
                </c:pt>
                <c:pt idx="2">
                  <c:v>801.0</c:v>
                </c:pt>
                <c:pt idx="3">
                  <c:v>801.0</c:v>
                </c:pt>
                <c:pt idx="4">
                  <c:v>801.0</c:v>
                </c:pt>
                <c:pt idx="5">
                  <c:v>801.0</c:v>
                </c:pt>
                <c:pt idx="6">
                  <c:v>801.0</c:v>
                </c:pt>
                <c:pt idx="7">
                  <c:v>801.0</c:v>
                </c:pt>
                <c:pt idx="8">
                  <c:v>801.0</c:v>
                </c:pt>
                <c:pt idx="9">
                  <c:v>801.0</c:v>
                </c:pt>
                <c:pt idx="10">
                  <c:v>801.0</c:v>
                </c:pt>
                <c:pt idx="11">
                  <c:v>801.0</c:v>
                </c:pt>
                <c:pt idx="12">
                  <c:v>801.0</c:v>
                </c:pt>
                <c:pt idx="13">
                  <c:v>801.0</c:v>
                </c:pt>
                <c:pt idx="14">
                  <c:v>801.0</c:v>
                </c:pt>
                <c:pt idx="15">
                  <c:v>801.0</c:v>
                </c:pt>
                <c:pt idx="16">
                  <c:v>801.0</c:v>
                </c:pt>
                <c:pt idx="17">
                  <c:v>801.0</c:v>
                </c:pt>
                <c:pt idx="18">
                  <c:v>820.3</c:v>
                </c:pt>
                <c:pt idx="19">
                  <c:v>858.9</c:v>
                </c:pt>
                <c:pt idx="20">
                  <c:v>897.5</c:v>
                </c:pt>
                <c:pt idx="21">
                  <c:v>936.1</c:v>
                </c:pt>
                <c:pt idx="22">
                  <c:v>974.7</c:v>
                </c:pt>
                <c:pt idx="23">
                  <c:v>1013.3</c:v>
                </c:pt>
                <c:pt idx="24">
                  <c:v>1051.9</c:v>
                </c:pt>
                <c:pt idx="25">
                  <c:v>1090.5</c:v>
                </c:pt>
                <c:pt idx="26">
                  <c:v>1129.1</c:v>
                </c:pt>
                <c:pt idx="27">
                  <c:v>1167.7</c:v>
                </c:pt>
                <c:pt idx="28">
                  <c:v>1206.3</c:v>
                </c:pt>
                <c:pt idx="29">
                  <c:v>1244.9</c:v>
                </c:pt>
                <c:pt idx="30">
                  <c:v>1283.5</c:v>
                </c:pt>
                <c:pt idx="31">
                  <c:v>1322.1</c:v>
                </c:pt>
                <c:pt idx="32">
                  <c:v>1360.7</c:v>
                </c:pt>
                <c:pt idx="33">
                  <c:v>1399.3</c:v>
                </c:pt>
                <c:pt idx="34">
                  <c:v>1437.9</c:v>
                </c:pt>
                <c:pt idx="35">
                  <c:v>1476.5</c:v>
                </c:pt>
                <c:pt idx="36">
                  <c:v>1515.1</c:v>
                </c:pt>
                <c:pt idx="37">
                  <c:v>1553.7</c:v>
                </c:pt>
                <c:pt idx="38">
                  <c:v>1592.3</c:v>
                </c:pt>
                <c:pt idx="39">
                  <c:v>1630.9</c:v>
                </c:pt>
                <c:pt idx="40">
                  <c:v>1669.5</c:v>
                </c:pt>
                <c:pt idx="41">
                  <c:v>1708.1</c:v>
                </c:pt>
                <c:pt idx="42">
                  <c:v>1746.7</c:v>
                </c:pt>
                <c:pt idx="43">
                  <c:v>1785.3</c:v>
                </c:pt>
                <c:pt idx="44">
                  <c:v>1823.9</c:v>
                </c:pt>
                <c:pt idx="45">
                  <c:v>1862.5</c:v>
                </c:pt>
                <c:pt idx="46">
                  <c:v>1901.1</c:v>
                </c:pt>
                <c:pt idx="47">
                  <c:v>1939.7</c:v>
                </c:pt>
                <c:pt idx="48">
                  <c:v>1978.3</c:v>
                </c:pt>
                <c:pt idx="49">
                  <c:v>2016.9</c:v>
                </c:pt>
                <c:pt idx="50">
                  <c:v>2055.5</c:v>
                </c:pt>
                <c:pt idx="51">
                  <c:v>2094.1</c:v>
                </c:pt>
                <c:pt idx="52">
                  <c:v>2132.7</c:v>
                </c:pt>
                <c:pt idx="53">
                  <c:v>2395.509090909091</c:v>
                </c:pt>
                <c:pt idx="54">
                  <c:v>2882.527272727273</c:v>
                </c:pt>
                <c:pt idx="55">
                  <c:v>3369.545454545454</c:v>
                </c:pt>
                <c:pt idx="56">
                  <c:v>3856.563636363636</c:v>
                </c:pt>
                <c:pt idx="57">
                  <c:v>4343.581818181817</c:v>
                </c:pt>
                <c:pt idx="58">
                  <c:v>4830.6</c:v>
                </c:pt>
                <c:pt idx="59">
                  <c:v>5317.618181818181</c:v>
                </c:pt>
                <c:pt idx="60">
                  <c:v>5804.636363636364</c:v>
                </c:pt>
                <c:pt idx="61">
                  <c:v>6291.654545454545</c:v>
                </c:pt>
                <c:pt idx="62">
                  <c:v>6778.672727272727</c:v>
                </c:pt>
                <c:pt idx="63">
                  <c:v>7265.69090909091</c:v>
                </c:pt>
                <c:pt idx="64">
                  <c:v>7752.709090909091</c:v>
                </c:pt>
                <c:pt idx="65">
                  <c:v>8239.727272727272</c:v>
                </c:pt>
                <c:pt idx="66">
                  <c:v>8726.745454545454</c:v>
                </c:pt>
                <c:pt idx="67">
                  <c:v>9213.763636363637</c:v>
                </c:pt>
                <c:pt idx="68">
                  <c:v>9700.781818181818</c:v>
                </c:pt>
                <c:pt idx="69">
                  <c:v>10187.8</c:v>
                </c:pt>
                <c:pt idx="70">
                  <c:v>10674.81818181818</c:v>
                </c:pt>
                <c:pt idx="71">
                  <c:v>11161.83636363636</c:v>
                </c:pt>
                <c:pt idx="72">
                  <c:v>11648.85454545455</c:v>
                </c:pt>
                <c:pt idx="73">
                  <c:v>12135.87272727273</c:v>
                </c:pt>
                <c:pt idx="74">
                  <c:v>12622.89090909091</c:v>
                </c:pt>
                <c:pt idx="75">
                  <c:v>13109.90909090909</c:v>
                </c:pt>
                <c:pt idx="76">
                  <c:v>13596.92727272727</c:v>
                </c:pt>
                <c:pt idx="77">
                  <c:v>14083.94545454545</c:v>
                </c:pt>
                <c:pt idx="78">
                  <c:v>14570.96363636364</c:v>
                </c:pt>
                <c:pt idx="79">
                  <c:v>15057.98181818182</c:v>
                </c:pt>
                <c:pt idx="80">
                  <c:v>15545.0</c:v>
                </c:pt>
                <c:pt idx="81">
                  <c:v>16765.91666666667</c:v>
                </c:pt>
                <c:pt idx="82">
                  <c:v>17986.83333333333</c:v>
                </c:pt>
                <c:pt idx="83">
                  <c:v>19207.75</c:v>
                </c:pt>
                <c:pt idx="84">
                  <c:v>20428.66666666667</c:v>
                </c:pt>
                <c:pt idx="85">
                  <c:v>21649.58333333333</c:v>
                </c:pt>
                <c:pt idx="86">
                  <c:v>22870.5</c:v>
                </c:pt>
                <c:pt idx="87">
                  <c:v>24091.41666666666</c:v>
                </c:pt>
                <c:pt idx="88">
                  <c:v>25312.33333333334</c:v>
                </c:pt>
                <c:pt idx="89">
                  <c:v>26533.25</c:v>
                </c:pt>
                <c:pt idx="90">
                  <c:v>27754.16666666666</c:v>
                </c:pt>
                <c:pt idx="91">
                  <c:v>28975.08333333334</c:v>
                </c:pt>
                <c:pt idx="92">
                  <c:v>30196.0</c:v>
                </c:pt>
                <c:pt idx="93">
                  <c:v>31416.91666666666</c:v>
                </c:pt>
                <c:pt idx="94">
                  <c:v>32637.83333333333</c:v>
                </c:pt>
                <c:pt idx="95">
                  <c:v>33858.75</c:v>
                </c:pt>
                <c:pt idx="96">
                  <c:v>33858.75</c:v>
                </c:pt>
                <c:pt idx="97">
                  <c:v>33858.75</c:v>
                </c:pt>
                <c:pt idx="98">
                  <c:v>33858.75</c:v>
                </c:pt>
                <c:pt idx="99">
                  <c:v>33858.75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685.8081351252305</c:v>
                </c:pt>
                <c:pt idx="1">
                  <c:v>685.8081351252305</c:v>
                </c:pt>
                <c:pt idx="2">
                  <c:v>685.8081351252305</c:v>
                </c:pt>
                <c:pt idx="3">
                  <c:v>685.8081351252305</c:v>
                </c:pt>
                <c:pt idx="4">
                  <c:v>685.8081351252305</c:v>
                </c:pt>
                <c:pt idx="5">
                  <c:v>685.8081351252305</c:v>
                </c:pt>
                <c:pt idx="6">
                  <c:v>685.8081351252305</c:v>
                </c:pt>
                <c:pt idx="7">
                  <c:v>685.8081351252305</c:v>
                </c:pt>
                <c:pt idx="8">
                  <c:v>685.8081351252305</c:v>
                </c:pt>
                <c:pt idx="9">
                  <c:v>685.8081351252305</c:v>
                </c:pt>
                <c:pt idx="10">
                  <c:v>685.8081351252305</c:v>
                </c:pt>
                <c:pt idx="11">
                  <c:v>685.8081351252305</c:v>
                </c:pt>
                <c:pt idx="12">
                  <c:v>685.8081351252305</c:v>
                </c:pt>
                <c:pt idx="13">
                  <c:v>685.8081351252305</c:v>
                </c:pt>
                <c:pt idx="14">
                  <c:v>685.8081351252305</c:v>
                </c:pt>
                <c:pt idx="15">
                  <c:v>685.8081351252305</c:v>
                </c:pt>
                <c:pt idx="16">
                  <c:v>685.8081351252305</c:v>
                </c:pt>
                <c:pt idx="17">
                  <c:v>685.8081351252305</c:v>
                </c:pt>
                <c:pt idx="18">
                  <c:v>695.3823928003104</c:v>
                </c:pt>
                <c:pt idx="19">
                  <c:v>714.5309081504702</c:v>
                </c:pt>
                <c:pt idx="20">
                  <c:v>733.67942350063</c:v>
                </c:pt>
                <c:pt idx="21">
                  <c:v>752.8279388507897</c:v>
                </c:pt>
                <c:pt idx="22">
                  <c:v>771.9764542009494</c:v>
                </c:pt>
                <c:pt idx="23">
                  <c:v>791.1249695511091</c:v>
                </c:pt>
                <c:pt idx="24">
                  <c:v>810.273484901269</c:v>
                </c:pt>
                <c:pt idx="25">
                  <c:v>829.4220002514288</c:v>
                </c:pt>
                <c:pt idx="26">
                  <c:v>848.5705156015886</c:v>
                </c:pt>
                <c:pt idx="27">
                  <c:v>867.7190309517483</c:v>
                </c:pt>
                <c:pt idx="28">
                  <c:v>886.8675463019081</c:v>
                </c:pt>
                <c:pt idx="29">
                  <c:v>906.016061652068</c:v>
                </c:pt>
                <c:pt idx="30">
                  <c:v>925.1645770022276</c:v>
                </c:pt>
                <c:pt idx="31">
                  <c:v>944.3130923523874</c:v>
                </c:pt>
                <c:pt idx="32">
                  <c:v>963.4616077025472</c:v>
                </c:pt>
                <c:pt idx="33">
                  <c:v>982.610123052707</c:v>
                </c:pt>
                <c:pt idx="34">
                  <c:v>1001.758638402867</c:v>
                </c:pt>
                <c:pt idx="35">
                  <c:v>1020.907153753026</c:v>
                </c:pt>
                <c:pt idx="36">
                  <c:v>1040.055669103186</c:v>
                </c:pt>
                <c:pt idx="37">
                  <c:v>1059.204184453346</c:v>
                </c:pt>
                <c:pt idx="38">
                  <c:v>1078.352699803506</c:v>
                </c:pt>
                <c:pt idx="39">
                  <c:v>1097.501215153666</c:v>
                </c:pt>
                <c:pt idx="40">
                  <c:v>1116.649730503825</c:v>
                </c:pt>
                <c:pt idx="41">
                  <c:v>1135.798245853985</c:v>
                </c:pt>
                <c:pt idx="42">
                  <c:v>1154.946761204145</c:v>
                </c:pt>
                <c:pt idx="43">
                  <c:v>1174.095276554305</c:v>
                </c:pt>
                <c:pt idx="44">
                  <c:v>1193.243791904464</c:v>
                </c:pt>
                <c:pt idx="45">
                  <c:v>1212.392307254624</c:v>
                </c:pt>
                <c:pt idx="46">
                  <c:v>1231.540822604784</c:v>
                </c:pt>
                <c:pt idx="47">
                  <c:v>1250.689337954944</c:v>
                </c:pt>
                <c:pt idx="48">
                  <c:v>1269.837853305104</c:v>
                </c:pt>
                <c:pt idx="49">
                  <c:v>1288.986368655264</c:v>
                </c:pt>
                <c:pt idx="50">
                  <c:v>1308.134884005423</c:v>
                </c:pt>
                <c:pt idx="51">
                  <c:v>1327.283399355583</c:v>
                </c:pt>
                <c:pt idx="52">
                  <c:v>1346.431914705743</c:v>
                </c:pt>
                <c:pt idx="53">
                  <c:v>1363.478619798533</c:v>
                </c:pt>
                <c:pt idx="54">
                  <c:v>1378.423514633954</c:v>
                </c:pt>
                <c:pt idx="55">
                  <c:v>1393.368409469375</c:v>
                </c:pt>
                <c:pt idx="56">
                  <c:v>1408.313304304796</c:v>
                </c:pt>
                <c:pt idx="57">
                  <c:v>1423.258199140217</c:v>
                </c:pt>
                <c:pt idx="58">
                  <c:v>1438.203093975638</c:v>
                </c:pt>
                <c:pt idx="59">
                  <c:v>1453.147988811059</c:v>
                </c:pt>
                <c:pt idx="60">
                  <c:v>1468.09288364648</c:v>
                </c:pt>
                <c:pt idx="61">
                  <c:v>1483.037778481901</c:v>
                </c:pt>
                <c:pt idx="62">
                  <c:v>1497.982673317322</c:v>
                </c:pt>
                <c:pt idx="63">
                  <c:v>1512.927568152743</c:v>
                </c:pt>
                <c:pt idx="64">
                  <c:v>1527.872462988164</c:v>
                </c:pt>
                <c:pt idx="65">
                  <c:v>1542.817357823584</c:v>
                </c:pt>
                <c:pt idx="66">
                  <c:v>1557.762252659006</c:v>
                </c:pt>
                <c:pt idx="67">
                  <c:v>1572.707147494426</c:v>
                </c:pt>
                <c:pt idx="68">
                  <c:v>1587.652042329847</c:v>
                </c:pt>
                <c:pt idx="69">
                  <c:v>1602.596937165268</c:v>
                </c:pt>
                <c:pt idx="70">
                  <c:v>1617.541832000689</c:v>
                </c:pt>
                <c:pt idx="71">
                  <c:v>1632.48672683611</c:v>
                </c:pt>
                <c:pt idx="72">
                  <c:v>1647.431621671531</c:v>
                </c:pt>
                <c:pt idx="73">
                  <c:v>1662.376516506952</c:v>
                </c:pt>
                <c:pt idx="74">
                  <c:v>1677.321411342373</c:v>
                </c:pt>
                <c:pt idx="75">
                  <c:v>1692.266306177794</c:v>
                </c:pt>
                <c:pt idx="76">
                  <c:v>1707.211201013215</c:v>
                </c:pt>
                <c:pt idx="77">
                  <c:v>1722.156095848636</c:v>
                </c:pt>
                <c:pt idx="78">
                  <c:v>1737.100990684057</c:v>
                </c:pt>
                <c:pt idx="79">
                  <c:v>1752.045885519478</c:v>
                </c:pt>
                <c:pt idx="80">
                  <c:v>1766.990780354899</c:v>
                </c:pt>
                <c:pt idx="81">
                  <c:v>1796.704932942093</c:v>
                </c:pt>
                <c:pt idx="82">
                  <c:v>1826.419085529288</c:v>
                </c:pt>
                <c:pt idx="83">
                  <c:v>1856.133238116482</c:v>
                </c:pt>
                <c:pt idx="84">
                  <c:v>1885.847390703677</c:v>
                </c:pt>
                <c:pt idx="85">
                  <c:v>1915.561543290871</c:v>
                </c:pt>
                <c:pt idx="86">
                  <c:v>1945.275695878066</c:v>
                </c:pt>
                <c:pt idx="87">
                  <c:v>1974.98984846526</c:v>
                </c:pt>
                <c:pt idx="88">
                  <c:v>2004.704001052455</c:v>
                </c:pt>
                <c:pt idx="89">
                  <c:v>2034.41815363965</c:v>
                </c:pt>
                <c:pt idx="90">
                  <c:v>2064.132306226844</c:v>
                </c:pt>
                <c:pt idx="91">
                  <c:v>2093.846458814038</c:v>
                </c:pt>
                <c:pt idx="92">
                  <c:v>2123.560611401233</c:v>
                </c:pt>
                <c:pt idx="93">
                  <c:v>2153.274763988427</c:v>
                </c:pt>
                <c:pt idx="94">
                  <c:v>2182.988916575622</c:v>
                </c:pt>
                <c:pt idx="95">
                  <c:v>2212.703069162816</c:v>
                </c:pt>
                <c:pt idx="96">
                  <c:v>2212.703069162816</c:v>
                </c:pt>
                <c:pt idx="97">
                  <c:v>2212.703069162816</c:v>
                </c:pt>
                <c:pt idx="98">
                  <c:v>2212.703069162816</c:v>
                </c:pt>
                <c:pt idx="99">
                  <c:v>2212.703069162816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100.0</c:v>
                </c:pt>
                <c:pt idx="54">
                  <c:v>300.0</c:v>
                </c:pt>
                <c:pt idx="55">
                  <c:v>500.0</c:v>
                </c:pt>
                <c:pt idx="56">
                  <c:v>700.0</c:v>
                </c:pt>
                <c:pt idx="57">
                  <c:v>900.0</c:v>
                </c:pt>
                <c:pt idx="58">
                  <c:v>1100.0</c:v>
                </c:pt>
                <c:pt idx="59">
                  <c:v>1300.0</c:v>
                </c:pt>
                <c:pt idx="60">
                  <c:v>1500.0</c:v>
                </c:pt>
                <c:pt idx="61">
                  <c:v>1700.0</c:v>
                </c:pt>
                <c:pt idx="62">
                  <c:v>1900.0</c:v>
                </c:pt>
                <c:pt idx="63">
                  <c:v>2100.0</c:v>
                </c:pt>
                <c:pt idx="64">
                  <c:v>2300.0</c:v>
                </c:pt>
                <c:pt idx="65">
                  <c:v>2500.0</c:v>
                </c:pt>
                <c:pt idx="66">
                  <c:v>2700.0</c:v>
                </c:pt>
                <c:pt idx="67">
                  <c:v>2900.0</c:v>
                </c:pt>
                <c:pt idx="68">
                  <c:v>3100.0</c:v>
                </c:pt>
                <c:pt idx="69">
                  <c:v>3300.0</c:v>
                </c:pt>
                <c:pt idx="70">
                  <c:v>3500.0</c:v>
                </c:pt>
                <c:pt idx="71">
                  <c:v>3700.0</c:v>
                </c:pt>
                <c:pt idx="72">
                  <c:v>3900.0</c:v>
                </c:pt>
                <c:pt idx="73">
                  <c:v>4100.0</c:v>
                </c:pt>
                <c:pt idx="74">
                  <c:v>4300.0</c:v>
                </c:pt>
                <c:pt idx="75">
                  <c:v>4500.0</c:v>
                </c:pt>
                <c:pt idx="76">
                  <c:v>4700.0</c:v>
                </c:pt>
                <c:pt idx="77">
                  <c:v>4900.0</c:v>
                </c:pt>
                <c:pt idx="78">
                  <c:v>5100.0</c:v>
                </c:pt>
                <c:pt idx="79">
                  <c:v>5300.0</c:v>
                </c:pt>
                <c:pt idx="80">
                  <c:v>5500.0</c:v>
                </c:pt>
                <c:pt idx="81">
                  <c:v>5966.666666666666</c:v>
                </c:pt>
                <c:pt idx="82">
                  <c:v>6433.333333333333</c:v>
                </c:pt>
                <c:pt idx="83">
                  <c:v>6900.0</c:v>
                </c:pt>
                <c:pt idx="84">
                  <c:v>7366.666666666666</c:v>
                </c:pt>
                <c:pt idx="85">
                  <c:v>7833.333333333334</c:v>
                </c:pt>
                <c:pt idx="86">
                  <c:v>8300.0</c:v>
                </c:pt>
                <c:pt idx="87">
                  <c:v>8766.666666666666</c:v>
                </c:pt>
                <c:pt idx="88">
                  <c:v>9233.333333333334</c:v>
                </c:pt>
                <c:pt idx="89">
                  <c:v>9700.0</c:v>
                </c:pt>
                <c:pt idx="90">
                  <c:v>10166.66666666667</c:v>
                </c:pt>
                <c:pt idx="91">
                  <c:v>10633.33333333333</c:v>
                </c:pt>
                <c:pt idx="92">
                  <c:v>11100.0</c:v>
                </c:pt>
                <c:pt idx="93">
                  <c:v>11566.66666666667</c:v>
                </c:pt>
                <c:pt idx="94">
                  <c:v>12033.33333333333</c:v>
                </c:pt>
                <c:pt idx="95">
                  <c:v>12500.0</c:v>
                </c:pt>
                <c:pt idx="96">
                  <c:v>12500.0</c:v>
                </c:pt>
                <c:pt idx="97">
                  <c:v>12500.0</c:v>
                </c:pt>
                <c:pt idx="98">
                  <c:v>12500.0</c:v>
                </c:pt>
                <c:pt idx="99">
                  <c:v>12500.0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  <c:pt idx="10">
                  <c:v>800.0</c:v>
                </c:pt>
                <c:pt idx="11">
                  <c:v>800.0</c:v>
                </c:pt>
                <c:pt idx="12">
                  <c:v>800.0</c:v>
                </c:pt>
                <c:pt idx="13">
                  <c:v>800.0</c:v>
                </c:pt>
                <c:pt idx="14">
                  <c:v>800.0</c:v>
                </c:pt>
                <c:pt idx="15">
                  <c:v>800.0</c:v>
                </c:pt>
                <c:pt idx="16">
                  <c:v>800.0</c:v>
                </c:pt>
                <c:pt idx="17">
                  <c:v>800.0</c:v>
                </c:pt>
                <c:pt idx="18">
                  <c:v>850.0071428571428</c:v>
                </c:pt>
                <c:pt idx="19">
                  <c:v>950.0214285714286</c:v>
                </c:pt>
                <c:pt idx="20">
                  <c:v>1050.035714285714</c:v>
                </c:pt>
                <c:pt idx="21">
                  <c:v>1150.05</c:v>
                </c:pt>
                <c:pt idx="22">
                  <c:v>1250.064285714286</c:v>
                </c:pt>
                <c:pt idx="23">
                  <c:v>1350.078571428571</c:v>
                </c:pt>
                <c:pt idx="24">
                  <c:v>1450.092857142857</c:v>
                </c:pt>
                <c:pt idx="25">
                  <c:v>1550.107142857143</c:v>
                </c:pt>
                <c:pt idx="26">
                  <c:v>1650.121428571429</c:v>
                </c:pt>
                <c:pt idx="27">
                  <c:v>1750.135714285714</c:v>
                </c:pt>
                <c:pt idx="28">
                  <c:v>1850.15</c:v>
                </c:pt>
                <c:pt idx="29">
                  <c:v>1950.164285714286</c:v>
                </c:pt>
                <c:pt idx="30">
                  <c:v>2050.178571428572</c:v>
                </c:pt>
                <c:pt idx="31">
                  <c:v>2150.192857142857</c:v>
                </c:pt>
                <c:pt idx="32">
                  <c:v>2250.207142857143</c:v>
                </c:pt>
                <c:pt idx="33">
                  <c:v>2350.221428571428</c:v>
                </c:pt>
                <c:pt idx="34">
                  <c:v>2450.235714285714</c:v>
                </c:pt>
                <c:pt idx="35">
                  <c:v>2550.25</c:v>
                </c:pt>
                <c:pt idx="36">
                  <c:v>2650.264285714286</c:v>
                </c:pt>
                <c:pt idx="37">
                  <c:v>2750.278571428571</c:v>
                </c:pt>
                <c:pt idx="38">
                  <c:v>2850.292857142857</c:v>
                </c:pt>
                <c:pt idx="39">
                  <c:v>2950.307142857143</c:v>
                </c:pt>
                <c:pt idx="40">
                  <c:v>3050.321428571428</c:v>
                </c:pt>
                <c:pt idx="41">
                  <c:v>3150.335714285714</c:v>
                </c:pt>
                <c:pt idx="42">
                  <c:v>3250.35</c:v>
                </c:pt>
                <c:pt idx="43">
                  <c:v>3350.364285714286</c:v>
                </c:pt>
                <c:pt idx="44">
                  <c:v>3450.378571428571</c:v>
                </c:pt>
                <c:pt idx="45">
                  <c:v>3550.392857142857</c:v>
                </c:pt>
                <c:pt idx="46">
                  <c:v>3650.407142857143</c:v>
                </c:pt>
                <c:pt idx="47">
                  <c:v>3750.421428571428</c:v>
                </c:pt>
                <c:pt idx="48">
                  <c:v>3850.435714285714</c:v>
                </c:pt>
                <c:pt idx="49">
                  <c:v>3950.45</c:v>
                </c:pt>
                <c:pt idx="50">
                  <c:v>4050.464285714286</c:v>
                </c:pt>
                <c:pt idx="51">
                  <c:v>4150.478571428572</c:v>
                </c:pt>
                <c:pt idx="52">
                  <c:v>4250.492857142857</c:v>
                </c:pt>
                <c:pt idx="53">
                  <c:v>4490.309090909091</c:v>
                </c:pt>
                <c:pt idx="54">
                  <c:v>4869.927272727273</c:v>
                </c:pt>
                <c:pt idx="55">
                  <c:v>5249.545454545454</c:v>
                </c:pt>
                <c:pt idx="56">
                  <c:v>5629.163636363635</c:v>
                </c:pt>
                <c:pt idx="57">
                  <c:v>6008.781818181817</c:v>
                </c:pt>
                <c:pt idx="58">
                  <c:v>6388.4</c:v>
                </c:pt>
                <c:pt idx="59">
                  <c:v>6768.018181818181</c:v>
                </c:pt>
                <c:pt idx="60">
                  <c:v>7147.636363636362</c:v>
                </c:pt>
                <c:pt idx="61">
                  <c:v>7527.254545454544</c:v>
                </c:pt>
                <c:pt idx="62">
                  <c:v>7906.872727272726</c:v>
                </c:pt>
                <c:pt idx="63">
                  <c:v>8286.490909090908</c:v>
                </c:pt>
                <c:pt idx="64">
                  <c:v>8666.109090909089</c:v>
                </c:pt>
                <c:pt idx="65">
                  <c:v>9045.727272727272</c:v>
                </c:pt>
                <c:pt idx="66">
                  <c:v>9425.345454545451</c:v>
                </c:pt>
                <c:pt idx="67">
                  <c:v>9804.963636363635</c:v>
                </c:pt>
                <c:pt idx="68">
                  <c:v>10184.58181818182</c:v>
                </c:pt>
                <c:pt idx="69">
                  <c:v>10564.2</c:v>
                </c:pt>
                <c:pt idx="70">
                  <c:v>10943.81818181818</c:v>
                </c:pt>
                <c:pt idx="71">
                  <c:v>11323.43636363636</c:v>
                </c:pt>
                <c:pt idx="72">
                  <c:v>11703.05454545454</c:v>
                </c:pt>
                <c:pt idx="73">
                  <c:v>12082.67272727272</c:v>
                </c:pt>
                <c:pt idx="74">
                  <c:v>12462.29090909091</c:v>
                </c:pt>
                <c:pt idx="75">
                  <c:v>12841.90909090909</c:v>
                </c:pt>
                <c:pt idx="76">
                  <c:v>13221.52727272727</c:v>
                </c:pt>
                <c:pt idx="77">
                  <c:v>13601.14545454545</c:v>
                </c:pt>
                <c:pt idx="78">
                  <c:v>13980.76363636363</c:v>
                </c:pt>
                <c:pt idx="79">
                  <c:v>14360.38181818181</c:v>
                </c:pt>
                <c:pt idx="80">
                  <c:v>1474</c:v>
                </c:pt>
                <c:pt idx="81">
                  <c:v>15311.08333333333</c:v>
                </c:pt>
                <c:pt idx="82">
                  <c:v>15882.16666666666</c:v>
                </c:pt>
                <c:pt idx="83">
                  <c:v>16453.25</c:v>
                </c:pt>
                <c:pt idx="84">
                  <c:v>17024.33333333333</c:v>
                </c:pt>
                <c:pt idx="85">
                  <c:v>17595.41666666666</c:v>
                </c:pt>
                <c:pt idx="86">
                  <c:v>18166.5</c:v>
                </c:pt>
                <c:pt idx="87">
                  <c:v>18737.58333333333</c:v>
                </c:pt>
                <c:pt idx="88">
                  <c:v>19308.66666666666</c:v>
                </c:pt>
                <c:pt idx="89">
                  <c:v>19879.75</c:v>
                </c:pt>
                <c:pt idx="90">
                  <c:v>20450.83333333333</c:v>
                </c:pt>
                <c:pt idx="91">
                  <c:v>21021.91666666666</c:v>
                </c:pt>
                <c:pt idx="92">
                  <c:v>21593.0</c:v>
                </c:pt>
                <c:pt idx="93">
                  <c:v>22164.08333333333</c:v>
                </c:pt>
                <c:pt idx="94">
                  <c:v>22735.16666666667</c:v>
                </c:pt>
                <c:pt idx="95">
                  <c:v>23306.25</c:v>
                </c:pt>
                <c:pt idx="96">
                  <c:v>23306.25</c:v>
                </c:pt>
                <c:pt idx="97">
                  <c:v>23306.25</c:v>
                </c:pt>
                <c:pt idx="98">
                  <c:v>23306.25</c:v>
                </c:pt>
                <c:pt idx="99">
                  <c:v>23306.25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164.5714285714286</c:v>
                </c:pt>
                <c:pt idx="19">
                  <c:v>493.7142857142857</c:v>
                </c:pt>
                <c:pt idx="20">
                  <c:v>822.8571428571429</c:v>
                </c:pt>
                <c:pt idx="21">
                  <c:v>1152.0</c:v>
                </c:pt>
                <c:pt idx="22">
                  <c:v>1481.142857142857</c:v>
                </c:pt>
                <c:pt idx="23">
                  <c:v>1810.285714285714</c:v>
                </c:pt>
                <c:pt idx="24">
                  <c:v>2139.428571428572</c:v>
                </c:pt>
                <c:pt idx="25">
                  <c:v>2468.571428571428</c:v>
                </c:pt>
                <c:pt idx="26">
                  <c:v>2797.714285714286</c:v>
                </c:pt>
                <c:pt idx="27">
                  <c:v>3126.857142857142</c:v>
                </c:pt>
                <c:pt idx="28">
                  <c:v>3456.0</c:v>
                </c:pt>
                <c:pt idx="29">
                  <c:v>3785.142857142857</c:v>
                </c:pt>
                <c:pt idx="30">
                  <c:v>4114.285714285715</c:v>
                </c:pt>
                <c:pt idx="31">
                  <c:v>4443.428571428571</c:v>
                </c:pt>
                <c:pt idx="32">
                  <c:v>4772.571428571428</c:v>
                </c:pt>
                <c:pt idx="33">
                  <c:v>5101.714285714285</c:v>
                </c:pt>
                <c:pt idx="34">
                  <c:v>5430.857142857143</c:v>
                </c:pt>
                <c:pt idx="35">
                  <c:v>5760.0</c:v>
                </c:pt>
                <c:pt idx="36">
                  <c:v>6089.142857142857</c:v>
                </c:pt>
                <c:pt idx="37">
                  <c:v>6418.285714285715</c:v>
                </c:pt>
                <c:pt idx="38">
                  <c:v>6747.428571428571</c:v>
                </c:pt>
                <c:pt idx="39">
                  <c:v>7076.571428571428</c:v>
                </c:pt>
                <c:pt idx="40">
                  <c:v>7405.714285714285</c:v>
                </c:pt>
                <c:pt idx="41">
                  <c:v>7734.857142857143</c:v>
                </c:pt>
                <c:pt idx="42">
                  <c:v>8064.0</c:v>
                </c:pt>
                <c:pt idx="43">
                  <c:v>8393.142857142856</c:v>
                </c:pt>
                <c:pt idx="44">
                  <c:v>8722.285714285714</c:v>
                </c:pt>
                <c:pt idx="45">
                  <c:v>9051.428571428571</c:v>
                </c:pt>
                <c:pt idx="46">
                  <c:v>9380.57142857143</c:v>
                </c:pt>
                <c:pt idx="47">
                  <c:v>9709.714285714286</c:v>
                </c:pt>
                <c:pt idx="48">
                  <c:v>10038.85714285714</c:v>
                </c:pt>
                <c:pt idx="49">
                  <c:v>10368.0</c:v>
                </c:pt>
                <c:pt idx="50">
                  <c:v>10697.14285714286</c:v>
                </c:pt>
                <c:pt idx="51">
                  <c:v>11026.28571428571</c:v>
                </c:pt>
                <c:pt idx="52">
                  <c:v>11355.42857142857</c:v>
                </c:pt>
                <c:pt idx="53">
                  <c:v>11336.30211603036</c:v>
                </c:pt>
                <c:pt idx="54">
                  <c:v>10968.90634809107</c:v>
                </c:pt>
                <c:pt idx="55">
                  <c:v>10601.5105801518</c:v>
                </c:pt>
                <c:pt idx="56">
                  <c:v>10234.11481221251</c:v>
                </c:pt>
                <c:pt idx="57">
                  <c:v>9866.719044273222</c:v>
                </c:pt>
                <c:pt idx="58">
                  <c:v>9499.323276333938</c:v>
                </c:pt>
                <c:pt idx="59">
                  <c:v>9131.927508394655</c:v>
                </c:pt>
                <c:pt idx="60">
                  <c:v>8764.53174045537</c:v>
                </c:pt>
                <c:pt idx="61">
                  <c:v>8397.135972516087</c:v>
                </c:pt>
                <c:pt idx="62">
                  <c:v>8029.740204576803</c:v>
                </c:pt>
                <c:pt idx="63">
                  <c:v>7662.34443663752</c:v>
                </c:pt>
                <c:pt idx="64">
                  <c:v>7294.948668698236</c:v>
                </c:pt>
                <c:pt idx="65">
                  <c:v>6927.552900758952</c:v>
                </c:pt>
                <c:pt idx="66">
                  <c:v>6560.157132819668</c:v>
                </c:pt>
                <c:pt idx="67">
                  <c:v>6192.761364880385</c:v>
                </c:pt>
                <c:pt idx="68">
                  <c:v>5825.365596941101</c:v>
                </c:pt>
                <c:pt idx="69">
                  <c:v>5457.969829001817</c:v>
                </c:pt>
                <c:pt idx="70">
                  <c:v>5090.574061062533</c:v>
                </c:pt>
                <c:pt idx="71">
                  <c:v>4723.17829312325</c:v>
                </c:pt>
                <c:pt idx="72">
                  <c:v>4355.782525183964</c:v>
                </c:pt>
                <c:pt idx="73">
                  <c:v>3988.386757244682</c:v>
                </c:pt>
                <c:pt idx="74">
                  <c:v>3620.990989305398</c:v>
                </c:pt>
                <c:pt idx="75">
                  <c:v>3253.595221366115</c:v>
                </c:pt>
                <c:pt idx="76">
                  <c:v>2886.199453426831</c:v>
                </c:pt>
                <c:pt idx="77">
                  <c:v>2518.803685487546</c:v>
                </c:pt>
                <c:pt idx="78">
                  <c:v>2151.407917548263</c:v>
                </c:pt>
                <c:pt idx="79">
                  <c:v>1784.01214960898</c:v>
                </c:pt>
                <c:pt idx="80">
                  <c:v>1416.616381669694</c:v>
                </c:pt>
                <c:pt idx="81">
                  <c:v>1322.175289558382</c:v>
                </c:pt>
                <c:pt idx="82">
                  <c:v>1227.734197447069</c:v>
                </c:pt>
                <c:pt idx="83">
                  <c:v>1133.293105335756</c:v>
                </c:pt>
                <c:pt idx="84">
                  <c:v>1038.852013224443</c:v>
                </c:pt>
                <c:pt idx="85">
                  <c:v>944.4109211131299</c:v>
                </c:pt>
                <c:pt idx="86">
                  <c:v>849.9698290018169</c:v>
                </c:pt>
                <c:pt idx="87">
                  <c:v>755.528736890504</c:v>
                </c:pt>
                <c:pt idx="88">
                  <c:v>661.0876447791908</c:v>
                </c:pt>
                <c:pt idx="89">
                  <c:v>566.646552667878</c:v>
                </c:pt>
                <c:pt idx="90">
                  <c:v>472.2054605565648</c:v>
                </c:pt>
                <c:pt idx="91">
                  <c:v>377.7643684452521</c:v>
                </c:pt>
                <c:pt idx="92">
                  <c:v>283.323276333939</c:v>
                </c:pt>
                <c:pt idx="93">
                  <c:v>188.882184222626</c:v>
                </c:pt>
                <c:pt idx="94">
                  <c:v>94.44109211131308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8213.463096358899</c:v>
                </c:pt>
                <c:pt idx="1">
                  <c:v>8213.463096358899</c:v>
                </c:pt>
                <c:pt idx="2">
                  <c:v>8213.463096358899</c:v>
                </c:pt>
                <c:pt idx="3">
                  <c:v>8213.463096358899</c:v>
                </c:pt>
                <c:pt idx="4">
                  <c:v>8213.463096358899</c:v>
                </c:pt>
                <c:pt idx="5">
                  <c:v>8213.463096358899</c:v>
                </c:pt>
                <c:pt idx="6">
                  <c:v>8213.463096358899</c:v>
                </c:pt>
                <c:pt idx="7">
                  <c:v>8213.463096358899</c:v>
                </c:pt>
                <c:pt idx="8">
                  <c:v>8213.463096358899</c:v>
                </c:pt>
                <c:pt idx="9">
                  <c:v>8213.463096358899</c:v>
                </c:pt>
                <c:pt idx="10">
                  <c:v>8213.463096358899</c:v>
                </c:pt>
                <c:pt idx="11">
                  <c:v>8213.463096358899</c:v>
                </c:pt>
                <c:pt idx="12">
                  <c:v>8213.463096358899</c:v>
                </c:pt>
                <c:pt idx="13">
                  <c:v>8213.463096358899</c:v>
                </c:pt>
                <c:pt idx="14">
                  <c:v>8213.463096358899</c:v>
                </c:pt>
                <c:pt idx="15">
                  <c:v>8213.463096358899</c:v>
                </c:pt>
                <c:pt idx="16">
                  <c:v>8213.463096358899</c:v>
                </c:pt>
                <c:pt idx="17">
                  <c:v>8213.463096358899</c:v>
                </c:pt>
                <c:pt idx="18">
                  <c:v>8172.853201797873</c:v>
                </c:pt>
                <c:pt idx="19">
                  <c:v>8091.633412675823</c:v>
                </c:pt>
                <c:pt idx="20">
                  <c:v>8010.41362355377</c:v>
                </c:pt>
                <c:pt idx="21">
                  <c:v>7929.19383443172</c:v>
                </c:pt>
                <c:pt idx="22">
                  <c:v>7847.97404530967</c:v>
                </c:pt>
                <c:pt idx="23">
                  <c:v>7766.754256187618</c:v>
                </c:pt>
                <c:pt idx="24">
                  <c:v>7685.534467065568</c:v>
                </c:pt>
                <c:pt idx="25">
                  <c:v>7604.314677943517</c:v>
                </c:pt>
                <c:pt idx="26">
                  <c:v>7523.094888821466</c:v>
                </c:pt>
                <c:pt idx="27">
                  <c:v>7441.875099699416</c:v>
                </c:pt>
                <c:pt idx="28">
                  <c:v>7360.655310577364</c:v>
                </c:pt>
                <c:pt idx="29">
                  <c:v>7279.435521455314</c:v>
                </c:pt>
                <c:pt idx="30">
                  <c:v>7198.215732333263</c:v>
                </c:pt>
                <c:pt idx="31">
                  <c:v>7116.995943211212</c:v>
                </c:pt>
                <c:pt idx="32">
                  <c:v>7035.776154089161</c:v>
                </c:pt>
                <c:pt idx="33">
                  <c:v>6954.55636496711</c:v>
                </c:pt>
                <c:pt idx="34">
                  <c:v>6873.33657584506</c:v>
                </c:pt>
                <c:pt idx="35">
                  <c:v>6792.116786723008</c:v>
                </c:pt>
                <c:pt idx="36">
                  <c:v>6710.896997600957</c:v>
                </c:pt>
                <c:pt idx="37">
                  <c:v>6629.677208478907</c:v>
                </c:pt>
                <c:pt idx="38">
                  <c:v>6548.457419356856</c:v>
                </c:pt>
                <c:pt idx="39">
                  <c:v>6467.237630234806</c:v>
                </c:pt>
                <c:pt idx="40">
                  <c:v>6386.017841112754</c:v>
                </c:pt>
                <c:pt idx="41">
                  <c:v>6304.798051990703</c:v>
                </c:pt>
                <c:pt idx="42">
                  <c:v>6223.578262868653</c:v>
                </c:pt>
                <c:pt idx="43">
                  <c:v>6142.358473746602</c:v>
                </c:pt>
                <c:pt idx="44">
                  <c:v>6061.138684624551</c:v>
                </c:pt>
                <c:pt idx="45">
                  <c:v>5979.9188955025</c:v>
                </c:pt>
                <c:pt idx="46">
                  <c:v>5898.699106380448</c:v>
                </c:pt>
                <c:pt idx="47">
                  <c:v>5817.479317258399</c:v>
                </c:pt>
                <c:pt idx="48">
                  <c:v>5736.259528136347</c:v>
                </c:pt>
                <c:pt idx="49">
                  <c:v>5655.039739014297</c:v>
                </c:pt>
                <c:pt idx="50">
                  <c:v>5573.819949892246</c:v>
                </c:pt>
                <c:pt idx="51">
                  <c:v>5492.600160770194</c:v>
                </c:pt>
                <c:pt idx="52">
                  <c:v>5411.380371648144</c:v>
                </c:pt>
                <c:pt idx="53">
                  <c:v>5831.812429463995</c:v>
                </c:pt>
                <c:pt idx="54">
                  <c:v>6753.896334217748</c:v>
                </c:pt>
                <c:pt idx="55">
                  <c:v>7675.980238971502</c:v>
                </c:pt>
                <c:pt idx="56">
                  <c:v>8598.064143725256</c:v>
                </c:pt>
                <c:pt idx="57">
                  <c:v>9520.148048479008</c:v>
                </c:pt>
                <c:pt idx="58">
                  <c:v>10442.23195323276</c:v>
                </c:pt>
                <c:pt idx="59">
                  <c:v>11364.31585798652</c:v>
                </c:pt>
                <c:pt idx="60">
                  <c:v>12286.39976274027</c:v>
                </c:pt>
                <c:pt idx="61">
                  <c:v>13208.48366749402</c:v>
                </c:pt>
                <c:pt idx="62">
                  <c:v>14130.56757224778</c:v>
                </c:pt>
                <c:pt idx="63">
                  <c:v>15052.65147700153</c:v>
                </c:pt>
                <c:pt idx="64">
                  <c:v>15974.73538175528</c:v>
                </c:pt>
                <c:pt idx="65">
                  <c:v>16896.81928650904</c:v>
                </c:pt>
                <c:pt idx="66">
                  <c:v>17818.9031912628</c:v>
                </c:pt>
                <c:pt idx="67">
                  <c:v>18740.98709601654</c:v>
                </c:pt>
                <c:pt idx="68">
                  <c:v>19663.0710007703</c:v>
                </c:pt>
                <c:pt idx="69">
                  <c:v>20585.15490552405</c:v>
                </c:pt>
                <c:pt idx="70">
                  <c:v>21507.23881027781</c:v>
                </c:pt>
                <c:pt idx="71">
                  <c:v>22429.32271503156</c:v>
                </c:pt>
                <c:pt idx="72">
                  <c:v>23351.40661978531</c:v>
                </c:pt>
                <c:pt idx="73">
                  <c:v>24273.49052453906</c:v>
                </c:pt>
                <c:pt idx="74">
                  <c:v>25195.57442929281</c:v>
                </c:pt>
                <c:pt idx="75">
                  <c:v>26117.65833404657</c:v>
                </c:pt>
                <c:pt idx="76">
                  <c:v>27039.74223880033</c:v>
                </c:pt>
                <c:pt idx="77">
                  <c:v>27961.82614355408</c:v>
                </c:pt>
                <c:pt idx="78">
                  <c:v>28883.91004830783</c:v>
                </c:pt>
                <c:pt idx="79">
                  <c:v>29805.99395306159</c:v>
                </c:pt>
                <c:pt idx="80">
                  <c:v>30728.07785781534</c:v>
                </c:pt>
                <c:pt idx="81">
                  <c:v>36379.53933396099</c:v>
                </c:pt>
                <c:pt idx="82">
                  <c:v>42031.00081010662</c:v>
                </c:pt>
                <c:pt idx="83">
                  <c:v>47682.46228625227</c:v>
                </c:pt>
                <c:pt idx="84">
                  <c:v>53333.92376239791</c:v>
                </c:pt>
                <c:pt idx="85">
                  <c:v>58985.38523854356</c:v>
                </c:pt>
                <c:pt idx="86">
                  <c:v>64636.84671468921</c:v>
                </c:pt>
                <c:pt idx="87">
                  <c:v>70288.30819083485</c:v>
                </c:pt>
                <c:pt idx="88">
                  <c:v>75939.76966698048</c:v>
                </c:pt>
                <c:pt idx="89">
                  <c:v>81591.23114312615</c:v>
                </c:pt>
                <c:pt idx="90">
                  <c:v>87242.69261927178</c:v>
                </c:pt>
                <c:pt idx="91">
                  <c:v>92894.15409541741</c:v>
                </c:pt>
                <c:pt idx="92">
                  <c:v>98545.61557156307</c:v>
                </c:pt>
                <c:pt idx="93">
                  <c:v>104197.0770477087</c:v>
                </c:pt>
                <c:pt idx="94">
                  <c:v>109848.5385238544</c:v>
                </c:pt>
                <c:pt idx="95">
                  <c:v>115500.0</c:v>
                </c:pt>
                <c:pt idx="96">
                  <c:v>115500.0</c:v>
                </c:pt>
                <c:pt idx="97">
                  <c:v>115500.0</c:v>
                </c:pt>
                <c:pt idx="98">
                  <c:v>115500.0</c:v>
                </c:pt>
                <c:pt idx="99">
                  <c:v>115500.0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370.9090909090909</c:v>
                </c:pt>
                <c:pt idx="54">
                  <c:v>1112.727272727273</c:v>
                </c:pt>
                <c:pt idx="55">
                  <c:v>1854.545454545455</c:v>
                </c:pt>
                <c:pt idx="56">
                  <c:v>2596.363636363636</c:v>
                </c:pt>
                <c:pt idx="57">
                  <c:v>3338.181818181818</c:v>
                </c:pt>
                <c:pt idx="58">
                  <c:v>4080.0</c:v>
                </c:pt>
                <c:pt idx="59">
                  <c:v>4821.818181818182</c:v>
                </c:pt>
                <c:pt idx="60">
                  <c:v>5563.636363636364</c:v>
                </c:pt>
                <c:pt idx="61">
                  <c:v>6305.454545454545</c:v>
                </c:pt>
                <c:pt idx="62">
                  <c:v>7047.272727272727</c:v>
                </c:pt>
                <c:pt idx="63">
                  <c:v>7789.09090909091</c:v>
                </c:pt>
                <c:pt idx="64">
                  <c:v>8530.90909090909</c:v>
                </c:pt>
                <c:pt idx="65">
                  <c:v>9272.727272727272</c:v>
                </c:pt>
                <c:pt idx="66">
                  <c:v>10014.54545454545</c:v>
                </c:pt>
                <c:pt idx="67">
                  <c:v>10756.36363636364</c:v>
                </c:pt>
                <c:pt idx="68">
                  <c:v>11498.18181818182</c:v>
                </c:pt>
                <c:pt idx="69">
                  <c:v>12240.0</c:v>
                </c:pt>
                <c:pt idx="70">
                  <c:v>12981.81818181818</c:v>
                </c:pt>
                <c:pt idx="71">
                  <c:v>13723.63636363636</c:v>
                </c:pt>
                <c:pt idx="72">
                  <c:v>14465.45454545455</c:v>
                </c:pt>
                <c:pt idx="73">
                  <c:v>15207.27272727273</c:v>
                </c:pt>
                <c:pt idx="74">
                  <c:v>15949.09090909091</c:v>
                </c:pt>
                <c:pt idx="75">
                  <c:v>16690.9090909091</c:v>
                </c:pt>
                <c:pt idx="76">
                  <c:v>17432.72727272727</c:v>
                </c:pt>
                <c:pt idx="77">
                  <c:v>18174.54545454546</c:v>
                </c:pt>
                <c:pt idx="78">
                  <c:v>18916.36363636364</c:v>
                </c:pt>
                <c:pt idx="79">
                  <c:v>19658.18181818182</c:v>
                </c:pt>
                <c:pt idx="80">
                  <c:v>20400.0</c:v>
                </c:pt>
                <c:pt idx="81">
                  <c:v>19040.0</c:v>
                </c:pt>
                <c:pt idx="82">
                  <c:v>17680.0</c:v>
                </c:pt>
                <c:pt idx="83">
                  <c:v>16320.0</c:v>
                </c:pt>
                <c:pt idx="84">
                  <c:v>14960.0</c:v>
                </c:pt>
                <c:pt idx="85">
                  <c:v>13600.0</c:v>
                </c:pt>
                <c:pt idx="86">
                  <c:v>12240.0</c:v>
                </c:pt>
                <c:pt idx="87">
                  <c:v>10880.0</c:v>
                </c:pt>
                <c:pt idx="88">
                  <c:v>9520.0</c:v>
                </c:pt>
                <c:pt idx="89">
                  <c:v>8160.0</c:v>
                </c:pt>
                <c:pt idx="90">
                  <c:v>6800.0</c:v>
                </c:pt>
                <c:pt idx="91">
                  <c:v>5440.0</c:v>
                </c:pt>
                <c:pt idx="92">
                  <c:v>4080.0</c:v>
                </c:pt>
                <c:pt idx="93">
                  <c:v>2720.0</c:v>
                </c:pt>
                <c:pt idx="94">
                  <c:v>1360.0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152.7272727272727</c:v>
                </c:pt>
                <c:pt idx="54">
                  <c:v>458.1818181818182</c:v>
                </c:pt>
                <c:pt idx="55">
                  <c:v>763.6363636363636</c:v>
                </c:pt>
                <c:pt idx="56">
                  <c:v>1069.09090909091</c:v>
                </c:pt>
                <c:pt idx="57">
                  <c:v>1374.545454545455</c:v>
                </c:pt>
                <c:pt idx="58">
                  <c:v>1680.0</c:v>
                </c:pt>
                <c:pt idx="59">
                  <c:v>1985.454545454545</c:v>
                </c:pt>
                <c:pt idx="60">
                  <c:v>2290.909090909091</c:v>
                </c:pt>
                <c:pt idx="61">
                  <c:v>2596.363636363636</c:v>
                </c:pt>
                <c:pt idx="62">
                  <c:v>2901.818181818182</c:v>
                </c:pt>
                <c:pt idx="63">
                  <c:v>3207.272727272727</c:v>
                </c:pt>
                <c:pt idx="64">
                  <c:v>3512.727272727273</c:v>
                </c:pt>
                <c:pt idx="65">
                  <c:v>3818.181818181818</c:v>
                </c:pt>
                <c:pt idx="66">
                  <c:v>4123.636363636364</c:v>
                </c:pt>
                <c:pt idx="67">
                  <c:v>4429.09090909091</c:v>
                </c:pt>
                <c:pt idx="68">
                  <c:v>4734.545454545455</c:v>
                </c:pt>
                <c:pt idx="69">
                  <c:v>5040.0</c:v>
                </c:pt>
                <c:pt idx="70">
                  <c:v>5345.454545454545</c:v>
                </c:pt>
                <c:pt idx="71">
                  <c:v>5650.909090909091</c:v>
                </c:pt>
                <c:pt idx="72">
                  <c:v>5956.363636363636</c:v>
                </c:pt>
                <c:pt idx="73">
                  <c:v>6261.818181818182</c:v>
                </c:pt>
                <c:pt idx="74">
                  <c:v>6567.272727272727</c:v>
                </c:pt>
                <c:pt idx="75">
                  <c:v>6872.727272727273</c:v>
                </c:pt>
                <c:pt idx="76">
                  <c:v>7178.181818181818</c:v>
                </c:pt>
                <c:pt idx="77">
                  <c:v>7483.636363636364</c:v>
                </c:pt>
                <c:pt idx="78">
                  <c:v>7789.09090909091</c:v>
                </c:pt>
                <c:pt idx="79">
                  <c:v>8094.545454545455</c:v>
                </c:pt>
                <c:pt idx="80">
                  <c:v>8400.0</c:v>
                </c:pt>
                <c:pt idx="81">
                  <c:v>19640.0</c:v>
                </c:pt>
                <c:pt idx="82">
                  <c:v>30880.0</c:v>
                </c:pt>
                <c:pt idx="83">
                  <c:v>42120.0</c:v>
                </c:pt>
                <c:pt idx="84">
                  <c:v>53360.0</c:v>
                </c:pt>
                <c:pt idx="85">
                  <c:v>64600.0</c:v>
                </c:pt>
                <c:pt idx="86">
                  <c:v>75840.0</c:v>
                </c:pt>
                <c:pt idx="87">
                  <c:v>87080.0</c:v>
                </c:pt>
                <c:pt idx="88">
                  <c:v>98320.0</c:v>
                </c:pt>
                <c:pt idx="89">
                  <c:v>109560.0</c:v>
                </c:pt>
                <c:pt idx="90">
                  <c:v>120800.0</c:v>
                </c:pt>
                <c:pt idx="91">
                  <c:v>132040.0</c:v>
                </c:pt>
                <c:pt idx="92">
                  <c:v>143280.0</c:v>
                </c:pt>
                <c:pt idx="93">
                  <c:v>154520.0</c:v>
                </c:pt>
                <c:pt idx="94">
                  <c:v>165760.0</c:v>
                </c:pt>
                <c:pt idx="95">
                  <c:v>177000.0</c:v>
                </c:pt>
                <c:pt idx="96">
                  <c:v>177000.0</c:v>
                </c:pt>
                <c:pt idx="97">
                  <c:v>177000.0</c:v>
                </c:pt>
                <c:pt idx="98">
                  <c:v>177000.0</c:v>
                </c:pt>
                <c:pt idx="99">
                  <c:v>177000.0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28320.00000000001</c:v>
                </c:pt>
                <c:pt idx="1">
                  <c:v>28320.00000000001</c:v>
                </c:pt>
                <c:pt idx="2">
                  <c:v>28320.00000000001</c:v>
                </c:pt>
                <c:pt idx="3">
                  <c:v>28320.00000000001</c:v>
                </c:pt>
                <c:pt idx="4">
                  <c:v>28320.00000000001</c:v>
                </c:pt>
                <c:pt idx="5">
                  <c:v>28320.00000000001</c:v>
                </c:pt>
                <c:pt idx="6">
                  <c:v>28320.00000000001</c:v>
                </c:pt>
                <c:pt idx="7">
                  <c:v>28320.00000000001</c:v>
                </c:pt>
                <c:pt idx="8">
                  <c:v>28320.00000000001</c:v>
                </c:pt>
                <c:pt idx="9">
                  <c:v>28320.00000000001</c:v>
                </c:pt>
                <c:pt idx="10">
                  <c:v>28320.00000000001</c:v>
                </c:pt>
                <c:pt idx="11">
                  <c:v>28320.00000000001</c:v>
                </c:pt>
                <c:pt idx="12">
                  <c:v>28320.00000000001</c:v>
                </c:pt>
                <c:pt idx="13">
                  <c:v>28320.00000000001</c:v>
                </c:pt>
                <c:pt idx="14">
                  <c:v>28320.00000000001</c:v>
                </c:pt>
                <c:pt idx="15">
                  <c:v>28320.00000000001</c:v>
                </c:pt>
                <c:pt idx="16">
                  <c:v>28320.00000000001</c:v>
                </c:pt>
                <c:pt idx="17">
                  <c:v>28320.00000000001</c:v>
                </c:pt>
                <c:pt idx="18">
                  <c:v>28320.00000000001</c:v>
                </c:pt>
                <c:pt idx="19">
                  <c:v>28320.00000000001</c:v>
                </c:pt>
                <c:pt idx="20">
                  <c:v>28320.00000000001</c:v>
                </c:pt>
                <c:pt idx="21">
                  <c:v>28320.00000000001</c:v>
                </c:pt>
                <c:pt idx="22">
                  <c:v>28320.00000000001</c:v>
                </c:pt>
                <c:pt idx="23">
                  <c:v>28320.00000000001</c:v>
                </c:pt>
                <c:pt idx="24">
                  <c:v>28320.00000000001</c:v>
                </c:pt>
                <c:pt idx="25">
                  <c:v>28320.00000000001</c:v>
                </c:pt>
                <c:pt idx="26">
                  <c:v>28320.00000000001</c:v>
                </c:pt>
                <c:pt idx="27">
                  <c:v>28320.00000000001</c:v>
                </c:pt>
                <c:pt idx="28">
                  <c:v>28320.00000000001</c:v>
                </c:pt>
                <c:pt idx="29">
                  <c:v>28320.00000000001</c:v>
                </c:pt>
                <c:pt idx="30">
                  <c:v>28320.00000000001</c:v>
                </c:pt>
                <c:pt idx="31">
                  <c:v>28320.00000000001</c:v>
                </c:pt>
                <c:pt idx="32">
                  <c:v>28320.00000000001</c:v>
                </c:pt>
                <c:pt idx="33">
                  <c:v>28320.00000000001</c:v>
                </c:pt>
                <c:pt idx="34">
                  <c:v>28320.00000000001</c:v>
                </c:pt>
                <c:pt idx="35">
                  <c:v>28320.00000000001</c:v>
                </c:pt>
                <c:pt idx="36">
                  <c:v>28320.00000000001</c:v>
                </c:pt>
                <c:pt idx="37">
                  <c:v>28320.00000000001</c:v>
                </c:pt>
                <c:pt idx="38">
                  <c:v>28320.00000000001</c:v>
                </c:pt>
                <c:pt idx="39">
                  <c:v>28320.00000000001</c:v>
                </c:pt>
                <c:pt idx="40">
                  <c:v>28320.00000000001</c:v>
                </c:pt>
                <c:pt idx="41">
                  <c:v>28320.00000000001</c:v>
                </c:pt>
                <c:pt idx="42">
                  <c:v>28320.00000000001</c:v>
                </c:pt>
                <c:pt idx="43">
                  <c:v>28320.00000000001</c:v>
                </c:pt>
                <c:pt idx="44">
                  <c:v>28320.00000000001</c:v>
                </c:pt>
                <c:pt idx="45">
                  <c:v>28320.00000000001</c:v>
                </c:pt>
                <c:pt idx="46">
                  <c:v>28320.00000000001</c:v>
                </c:pt>
                <c:pt idx="47">
                  <c:v>28320.00000000001</c:v>
                </c:pt>
                <c:pt idx="48">
                  <c:v>28320.00000000001</c:v>
                </c:pt>
                <c:pt idx="49">
                  <c:v>28320.00000000001</c:v>
                </c:pt>
                <c:pt idx="50">
                  <c:v>28320.00000000001</c:v>
                </c:pt>
                <c:pt idx="51">
                  <c:v>28320.00000000001</c:v>
                </c:pt>
                <c:pt idx="52">
                  <c:v>28320.00000000001</c:v>
                </c:pt>
                <c:pt idx="53">
                  <c:v>27960.00000000001</c:v>
                </c:pt>
                <c:pt idx="54">
                  <c:v>27240.00000000001</c:v>
                </c:pt>
                <c:pt idx="55">
                  <c:v>26520.00000000001</c:v>
                </c:pt>
                <c:pt idx="56">
                  <c:v>25800.00000000001</c:v>
                </c:pt>
                <c:pt idx="57">
                  <c:v>25080.00000000001</c:v>
                </c:pt>
                <c:pt idx="58">
                  <c:v>24360.00000000001</c:v>
                </c:pt>
                <c:pt idx="59">
                  <c:v>23640.00000000001</c:v>
                </c:pt>
                <c:pt idx="60">
                  <c:v>22920.00000000001</c:v>
                </c:pt>
                <c:pt idx="61">
                  <c:v>22200.00000000001</c:v>
                </c:pt>
                <c:pt idx="62">
                  <c:v>21480.00000000001</c:v>
                </c:pt>
                <c:pt idx="63">
                  <c:v>20760.0</c:v>
                </c:pt>
                <c:pt idx="64">
                  <c:v>20040.0</c:v>
                </c:pt>
                <c:pt idx="65">
                  <c:v>19320.0</c:v>
                </c:pt>
                <c:pt idx="66">
                  <c:v>18600.0</c:v>
                </c:pt>
                <c:pt idx="67">
                  <c:v>17880.0</c:v>
                </c:pt>
                <c:pt idx="68">
                  <c:v>17160.0</c:v>
                </c:pt>
                <c:pt idx="69">
                  <c:v>16440.0</c:v>
                </c:pt>
                <c:pt idx="70">
                  <c:v>15720.0</c:v>
                </c:pt>
                <c:pt idx="71">
                  <c:v>15000.0</c:v>
                </c:pt>
                <c:pt idx="72">
                  <c:v>14280.0</c:v>
                </c:pt>
                <c:pt idx="73">
                  <c:v>13560.0</c:v>
                </c:pt>
                <c:pt idx="74">
                  <c:v>12840.0</c:v>
                </c:pt>
                <c:pt idx="75">
                  <c:v>12120.0</c:v>
                </c:pt>
                <c:pt idx="76">
                  <c:v>11400.0</c:v>
                </c:pt>
                <c:pt idx="77">
                  <c:v>10680.0</c:v>
                </c:pt>
                <c:pt idx="78">
                  <c:v>9960.0</c:v>
                </c:pt>
                <c:pt idx="79">
                  <c:v>9240.0</c:v>
                </c:pt>
                <c:pt idx="80">
                  <c:v>8520.0</c:v>
                </c:pt>
                <c:pt idx="81">
                  <c:v>8662.0</c:v>
                </c:pt>
                <c:pt idx="82">
                  <c:v>8804.0</c:v>
                </c:pt>
                <c:pt idx="83">
                  <c:v>8946.0</c:v>
                </c:pt>
                <c:pt idx="84">
                  <c:v>9088.0</c:v>
                </c:pt>
                <c:pt idx="85">
                  <c:v>9230.0</c:v>
                </c:pt>
                <c:pt idx="86">
                  <c:v>9372.0</c:v>
                </c:pt>
                <c:pt idx="87">
                  <c:v>9514.0</c:v>
                </c:pt>
                <c:pt idx="88">
                  <c:v>9656.0</c:v>
                </c:pt>
                <c:pt idx="89">
                  <c:v>9798.0</c:v>
                </c:pt>
                <c:pt idx="90">
                  <c:v>9940.0</c:v>
                </c:pt>
                <c:pt idx="91">
                  <c:v>10082.0</c:v>
                </c:pt>
                <c:pt idx="92">
                  <c:v>10224.0</c:v>
                </c:pt>
                <c:pt idx="93">
                  <c:v>10366.0</c:v>
                </c:pt>
                <c:pt idx="94">
                  <c:v>10508.0</c:v>
                </c:pt>
                <c:pt idx="95">
                  <c:v>10650.0</c:v>
                </c:pt>
                <c:pt idx="96">
                  <c:v>10650.0</c:v>
                </c:pt>
                <c:pt idx="97">
                  <c:v>10650.0</c:v>
                </c:pt>
                <c:pt idx="98">
                  <c:v>10650.0</c:v>
                </c:pt>
                <c:pt idx="99">
                  <c:v>10650.0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2450.373980115884</c:v>
                </c:pt>
                <c:pt idx="1">
                  <c:v>2450.373980115884</c:v>
                </c:pt>
                <c:pt idx="2">
                  <c:v>2450.373980115884</c:v>
                </c:pt>
                <c:pt idx="3">
                  <c:v>2450.373980115884</c:v>
                </c:pt>
                <c:pt idx="4">
                  <c:v>2450.373980115884</c:v>
                </c:pt>
                <c:pt idx="5">
                  <c:v>2450.373980115884</c:v>
                </c:pt>
                <c:pt idx="6">
                  <c:v>2450.373980115884</c:v>
                </c:pt>
                <c:pt idx="7">
                  <c:v>2450.373980115884</c:v>
                </c:pt>
                <c:pt idx="8">
                  <c:v>2450.373980115884</c:v>
                </c:pt>
                <c:pt idx="9">
                  <c:v>2450.373980115884</c:v>
                </c:pt>
                <c:pt idx="10">
                  <c:v>2450.373980115884</c:v>
                </c:pt>
                <c:pt idx="11">
                  <c:v>2450.373980115884</c:v>
                </c:pt>
                <c:pt idx="12">
                  <c:v>2450.373980115884</c:v>
                </c:pt>
                <c:pt idx="13">
                  <c:v>2450.373980115884</c:v>
                </c:pt>
                <c:pt idx="14">
                  <c:v>2450.373980115884</c:v>
                </c:pt>
                <c:pt idx="15">
                  <c:v>2450.373980115884</c:v>
                </c:pt>
                <c:pt idx="16">
                  <c:v>2450.373980115884</c:v>
                </c:pt>
                <c:pt idx="17">
                  <c:v>2450.373980115884</c:v>
                </c:pt>
                <c:pt idx="18">
                  <c:v>2450.373980115884</c:v>
                </c:pt>
                <c:pt idx="19">
                  <c:v>2450.373980115884</c:v>
                </c:pt>
                <c:pt idx="20">
                  <c:v>2450.373980115884</c:v>
                </c:pt>
                <c:pt idx="21">
                  <c:v>2450.373980115884</c:v>
                </c:pt>
                <c:pt idx="22">
                  <c:v>2450.373980115884</c:v>
                </c:pt>
                <c:pt idx="23">
                  <c:v>2450.373980115884</c:v>
                </c:pt>
                <c:pt idx="24">
                  <c:v>2450.373980115884</c:v>
                </c:pt>
                <c:pt idx="25">
                  <c:v>2450.373980115884</c:v>
                </c:pt>
                <c:pt idx="26">
                  <c:v>2450.373980115884</c:v>
                </c:pt>
                <c:pt idx="27">
                  <c:v>2450.373980115884</c:v>
                </c:pt>
                <c:pt idx="28">
                  <c:v>2450.373980115884</c:v>
                </c:pt>
                <c:pt idx="29">
                  <c:v>2450.373980115884</c:v>
                </c:pt>
                <c:pt idx="30">
                  <c:v>2450.373980115884</c:v>
                </c:pt>
                <c:pt idx="31">
                  <c:v>2450.373980115884</c:v>
                </c:pt>
                <c:pt idx="32">
                  <c:v>2450.373980115884</c:v>
                </c:pt>
                <c:pt idx="33">
                  <c:v>2450.373980115884</c:v>
                </c:pt>
                <c:pt idx="34">
                  <c:v>2450.373980115884</c:v>
                </c:pt>
                <c:pt idx="35">
                  <c:v>2450.373980115884</c:v>
                </c:pt>
                <c:pt idx="36">
                  <c:v>2450.373980115884</c:v>
                </c:pt>
                <c:pt idx="37">
                  <c:v>2450.373980115884</c:v>
                </c:pt>
                <c:pt idx="38">
                  <c:v>2450.373980115884</c:v>
                </c:pt>
                <c:pt idx="39">
                  <c:v>2450.373980115884</c:v>
                </c:pt>
                <c:pt idx="40">
                  <c:v>2450.373980115884</c:v>
                </c:pt>
                <c:pt idx="41">
                  <c:v>2450.373980115884</c:v>
                </c:pt>
                <c:pt idx="42">
                  <c:v>2450.373980115884</c:v>
                </c:pt>
                <c:pt idx="43">
                  <c:v>2450.373980115884</c:v>
                </c:pt>
                <c:pt idx="44">
                  <c:v>2450.373980115884</c:v>
                </c:pt>
                <c:pt idx="45">
                  <c:v>2450.373980115884</c:v>
                </c:pt>
                <c:pt idx="46">
                  <c:v>2450.373980115884</c:v>
                </c:pt>
                <c:pt idx="47">
                  <c:v>2450.373980115884</c:v>
                </c:pt>
                <c:pt idx="48">
                  <c:v>2450.373980115884</c:v>
                </c:pt>
                <c:pt idx="49">
                  <c:v>2450.373980115884</c:v>
                </c:pt>
                <c:pt idx="50">
                  <c:v>2450.373980115884</c:v>
                </c:pt>
                <c:pt idx="51">
                  <c:v>2450.373980115884</c:v>
                </c:pt>
                <c:pt idx="52">
                  <c:v>2450.373980115884</c:v>
                </c:pt>
                <c:pt idx="53">
                  <c:v>2446.323775190072</c:v>
                </c:pt>
                <c:pt idx="54">
                  <c:v>2438.22336533845</c:v>
                </c:pt>
                <c:pt idx="55">
                  <c:v>2430.122955486826</c:v>
                </c:pt>
                <c:pt idx="56">
                  <c:v>2422.022545635204</c:v>
                </c:pt>
                <c:pt idx="57">
                  <c:v>2413.922135783581</c:v>
                </c:pt>
                <c:pt idx="58">
                  <c:v>2405.821725931958</c:v>
                </c:pt>
                <c:pt idx="59">
                  <c:v>2397.721316080335</c:v>
                </c:pt>
                <c:pt idx="60">
                  <c:v>2389.620906228713</c:v>
                </c:pt>
                <c:pt idx="61">
                  <c:v>2381.52049637709</c:v>
                </c:pt>
                <c:pt idx="62">
                  <c:v>2373.420086525467</c:v>
                </c:pt>
                <c:pt idx="63">
                  <c:v>2365.319676673844</c:v>
                </c:pt>
                <c:pt idx="64">
                  <c:v>2357.219266822221</c:v>
                </c:pt>
                <c:pt idx="65">
                  <c:v>2349.118856970598</c:v>
                </c:pt>
                <c:pt idx="66">
                  <c:v>2341.018447118976</c:v>
                </c:pt>
                <c:pt idx="67">
                  <c:v>2332.918037267353</c:v>
                </c:pt>
                <c:pt idx="68">
                  <c:v>2324.81762741573</c:v>
                </c:pt>
                <c:pt idx="69">
                  <c:v>2316.717217564108</c:v>
                </c:pt>
                <c:pt idx="70">
                  <c:v>2308.616807712485</c:v>
                </c:pt>
                <c:pt idx="71">
                  <c:v>2300.516397860862</c:v>
                </c:pt>
                <c:pt idx="72">
                  <c:v>2292.41598800924</c:v>
                </c:pt>
                <c:pt idx="73">
                  <c:v>2284.315578157617</c:v>
                </c:pt>
                <c:pt idx="74">
                  <c:v>2276.215168305994</c:v>
                </c:pt>
                <c:pt idx="75">
                  <c:v>2268.114758454371</c:v>
                </c:pt>
                <c:pt idx="76">
                  <c:v>2260.014348602748</c:v>
                </c:pt>
                <c:pt idx="77">
                  <c:v>2251.913938751125</c:v>
                </c:pt>
                <c:pt idx="78">
                  <c:v>2243.813528899502</c:v>
                </c:pt>
                <c:pt idx="79">
                  <c:v>2235.71311904788</c:v>
                </c:pt>
                <c:pt idx="80">
                  <c:v>2227.612709196257</c:v>
                </c:pt>
                <c:pt idx="81">
                  <c:v>2079.10519524984</c:v>
                </c:pt>
                <c:pt idx="82">
                  <c:v>1930.597681303423</c:v>
                </c:pt>
                <c:pt idx="83">
                  <c:v>1782.090167357006</c:v>
                </c:pt>
                <c:pt idx="84">
                  <c:v>1633.582653410589</c:v>
                </c:pt>
                <c:pt idx="85">
                  <c:v>1485.075139464172</c:v>
                </c:pt>
                <c:pt idx="86">
                  <c:v>1336.567625517754</c:v>
                </c:pt>
                <c:pt idx="87">
                  <c:v>1188.060111571337</c:v>
                </c:pt>
                <c:pt idx="88">
                  <c:v>1039.55259762492</c:v>
                </c:pt>
                <c:pt idx="89">
                  <c:v>891.045083678503</c:v>
                </c:pt>
                <c:pt idx="90">
                  <c:v>742.5375697320858</c:v>
                </c:pt>
                <c:pt idx="91">
                  <c:v>594.0300557856685</c:v>
                </c:pt>
                <c:pt idx="92">
                  <c:v>445.5225418392515</c:v>
                </c:pt>
                <c:pt idx="93">
                  <c:v>297.0150278928345</c:v>
                </c:pt>
                <c:pt idx="94">
                  <c:v>148.507513946417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12480.0</c:v>
                </c:pt>
                <c:pt idx="1">
                  <c:v>12480.0</c:v>
                </c:pt>
                <c:pt idx="2">
                  <c:v>12480.0</c:v>
                </c:pt>
                <c:pt idx="3">
                  <c:v>12480.0</c:v>
                </c:pt>
                <c:pt idx="4">
                  <c:v>12480.0</c:v>
                </c:pt>
                <c:pt idx="5">
                  <c:v>12480.0</c:v>
                </c:pt>
                <c:pt idx="6">
                  <c:v>12480.0</c:v>
                </c:pt>
                <c:pt idx="7">
                  <c:v>12480.0</c:v>
                </c:pt>
                <c:pt idx="8">
                  <c:v>12480.0</c:v>
                </c:pt>
                <c:pt idx="9">
                  <c:v>12480.0</c:v>
                </c:pt>
                <c:pt idx="10">
                  <c:v>12480.0</c:v>
                </c:pt>
                <c:pt idx="11">
                  <c:v>12480.0</c:v>
                </c:pt>
                <c:pt idx="12">
                  <c:v>12480.0</c:v>
                </c:pt>
                <c:pt idx="13">
                  <c:v>12480.0</c:v>
                </c:pt>
                <c:pt idx="14">
                  <c:v>12480.0</c:v>
                </c:pt>
                <c:pt idx="15">
                  <c:v>12480.0</c:v>
                </c:pt>
                <c:pt idx="16">
                  <c:v>12480.0</c:v>
                </c:pt>
                <c:pt idx="17">
                  <c:v>12480.0</c:v>
                </c:pt>
                <c:pt idx="18">
                  <c:v>12301.71428571429</c:v>
                </c:pt>
                <c:pt idx="19">
                  <c:v>11945.14285714286</c:v>
                </c:pt>
                <c:pt idx="20">
                  <c:v>11588.57142857143</c:v>
                </c:pt>
                <c:pt idx="21">
                  <c:v>11232.0</c:v>
                </c:pt>
                <c:pt idx="22">
                  <c:v>10875.42857142857</c:v>
                </c:pt>
                <c:pt idx="23">
                  <c:v>10518.85714285714</c:v>
                </c:pt>
                <c:pt idx="24">
                  <c:v>10162.28571428571</c:v>
                </c:pt>
                <c:pt idx="25">
                  <c:v>9805.714285714286</c:v>
                </c:pt>
                <c:pt idx="26">
                  <c:v>9449.142857142856</c:v>
                </c:pt>
                <c:pt idx="27">
                  <c:v>9092.571428571427</c:v>
                </c:pt>
                <c:pt idx="28">
                  <c:v>8736.0</c:v>
                </c:pt>
                <c:pt idx="29">
                  <c:v>8379.428571428572</c:v>
                </c:pt>
                <c:pt idx="30">
                  <c:v>8022.857142857143</c:v>
                </c:pt>
                <c:pt idx="31">
                  <c:v>7666.285714285715</c:v>
                </c:pt>
                <c:pt idx="32">
                  <c:v>7309.714285714285</c:v>
                </c:pt>
                <c:pt idx="33">
                  <c:v>6953.142857142857</c:v>
                </c:pt>
                <c:pt idx="34">
                  <c:v>6596.571428571428</c:v>
                </c:pt>
                <c:pt idx="35">
                  <c:v>6240.0</c:v>
                </c:pt>
                <c:pt idx="36">
                  <c:v>5883.428571428571</c:v>
                </c:pt>
                <c:pt idx="37">
                  <c:v>5526.857142857143</c:v>
                </c:pt>
                <c:pt idx="38">
                  <c:v>5170.285714285715</c:v>
                </c:pt>
                <c:pt idx="39">
                  <c:v>4813.714285714285</c:v>
                </c:pt>
                <c:pt idx="40">
                  <c:v>4457.142857142857</c:v>
                </c:pt>
                <c:pt idx="41">
                  <c:v>4100.57142857143</c:v>
                </c:pt>
                <c:pt idx="42">
                  <c:v>3744.0</c:v>
                </c:pt>
                <c:pt idx="43">
                  <c:v>3387.428571428571</c:v>
                </c:pt>
                <c:pt idx="44">
                  <c:v>3030.857142857143</c:v>
                </c:pt>
                <c:pt idx="45">
                  <c:v>2674.285714285714</c:v>
                </c:pt>
                <c:pt idx="46">
                  <c:v>2317.714285714286</c:v>
                </c:pt>
                <c:pt idx="47">
                  <c:v>1961.142857142857</c:v>
                </c:pt>
                <c:pt idx="48">
                  <c:v>1604.571428571429</c:v>
                </c:pt>
                <c:pt idx="49">
                  <c:v>1248.0</c:v>
                </c:pt>
                <c:pt idx="50">
                  <c:v>891.4285714285706</c:v>
                </c:pt>
                <c:pt idx="51">
                  <c:v>534.8571428571431</c:v>
                </c:pt>
                <c:pt idx="52">
                  <c:v>178.2857142857138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196024"/>
        <c:axId val="18827370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32335.23817999929</c:v>
                </c:pt>
                <c:pt idx="1">
                  <c:v>32335.23817999929</c:v>
                </c:pt>
                <c:pt idx="2">
                  <c:v>32335.23817999929</c:v>
                </c:pt>
                <c:pt idx="3">
                  <c:v>32335.23817999929</c:v>
                </c:pt>
                <c:pt idx="4">
                  <c:v>32335.23817999929</c:v>
                </c:pt>
                <c:pt idx="5">
                  <c:v>32335.23817999929</c:v>
                </c:pt>
                <c:pt idx="6">
                  <c:v>32335.23817999929</c:v>
                </c:pt>
                <c:pt idx="7">
                  <c:v>32335.23817999929</c:v>
                </c:pt>
                <c:pt idx="8">
                  <c:v>32335.23817999929</c:v>
                </c:pt>
                <c:pt idx="9">
                  <c:v>32335.23817999929</c:v>
                </c:pt>
                <c:pt idx="10">
                  <c:v>32335.23817999929</c:v>
                </c:pt>
                <c:pt idx="11">
                  <c:v>32335.23817999929</c:v>
                </c:pt>
                <c:pt idx="12">
                  <c:v>32335.23817999929</c:v>
                </c:pt>
                <c:pt idx="13">
                  <c:v>32335.23817999929</c:v>
                </c:pt>
                <c:pt idx="14">
                  <c:v>32335.23817999929</c:v>
                </c:pt>
                <c:pt idx="15">
                  <c:v>32335.23817999929</c:v>
                </c:pt>
                <c:pt idx="16">
                  <c:v>32335.23817999929</c:v>
                </c:pt>
                <c:pt idx="17">
                  <c:v>32335.23817999929</c:v>
                </c:pt>
                <c:pt idx="18">
                  <c:v>32335.23817999929</c:v>
                </c:pt>
                <c:pt idx="19">
                  <c:v>32335.23817999929</c:v>
                </c:pt>
                <c:pt idx="20">
                  <c:v>32335.23817999929</c:v>
                </c:pt>
                <c:pt idx="21">
                  <c:v>32335.23817999929</c:v>
                </c:pt>
                <c:pt idx="22">
                  <c:v>32335.23817999929</c:v>
                </c:pt>
                <c:pt idx="23">
                  <c:v>32335.23817999929</c:v>
                </c:pt>
                <c:pt idx="24">
                  <c:v>32335.23817999929</c:v>
                </c:pt>
                <c:pt idx="25">
                  <c:v>32335.23817999929</c:v>
                </c:pt>
                <c:pt idx="26">
                  <c:v>32335.23817999929</c:v>
                </c:pt>
                <c:pt idx="27">
                  <c:v>32335.23817999929</c:v>
                </c:pt>
                <c:pt idx="28">
                  <c:v>32335.23817999929</c:v>
                </c:pt>
                <c:pt idx="29">
                  <c:v>32335.23817999929</c:v>
                </c:pt>
                <c:pt idx="30">
                  <c:v>32335.23817999929</c:v>
                </c:pt>
                <c:pt idx="31">
                  <c:v>32335.23817999929</c:v>
                </c:pt>
                <c:pt idx="32">
                  <c:v>32335.23817999929</c:v>
                </c:pt>
                <c:pt idx="33">
                  <c:v>32335.23817999929</c:v>
                </c:pt>
                <c:pt idx="34">
                  <c:v>32335.23817999929</c:v>
                </c:pt>
                <c:pt idx="35">
                  <c:v>32335.2381799993</c:v>
                </c:pt>
                <c:pt idx="36">
                  <c:v>32335.2381799993</c:v>
                </c:pt>
                <c:pt idx="37">
                  <c:v>32335.2381799993</c:v>
                </c:pt>
                <c:pt idx="38">
                  <c:v>32335.2381799993</c:v>
                </c:pt>
                <c:pt idx="39">
                  <c:v>32335.2381799993</c:v>
                </c:pt>
                <c:pt idx="40">
                  <c:v>32335.2381799993</c:v>
                </c:pt>
                <c:pt idx="41">
                  <c:v>32335.2381799993</c:v>
                </c:pt>
                <c:pt idx="42">
                  <c:v>32335.2381799993</c:v>
                </c:pt>
                <c:pt idx="43">
                  <c:v>32335.2381799993</c:v>
                </c:pt>
                <c:pt idx="44">
                  <c:v>32335.2381799993</c:v>
                </c:pt>
                <c:pt idx="45">
                  <c:v>32335.2381799993</c:v>
                </c:pt>
                <c:pt idx="46">
                  <c:v>32335.2381799993</c:v>
                </c:pt>
                <c:pt idx="47">
                  <c:v>32335.2381799993</c:v>
                </c:pt>
                <c:pt idx="48">
                  <c:v>32335.2381799993</c:v>
                </c:pt>
                <c:pt idx="49">
                  <c:v>32335.2381799993</c:v>
                </c:pt>
                <c:pt idx="50">
                  <c:v>32335.2381799993</c:v>
                </c:pt>
                <c:pt idx="51">
                  <c:v>32335.2381799993</c:v>
                </c:pt>
                <c:pt idx="52">
                  <c:v>32335.2381799993</c:v>
                </c:pt>
                <c:pt idx="53">
                  <c:v>32335.2381799993</c:v>
                </c:pt>
                <c:pt idx="54">
                  <c:v>32335.2381799993</c:v>
                </c:pt>
                <c:pt idx="55">
                  <c:v>32335.2381799993</c:v>
                </c:pt>
                <c:pt idx="56">
                  <c:v>32335.2381799993</c:v>
                </c:pt>
                <c:pt idx="57">
                  <c:v>32335.2381799993</c:v>
                </c:pt>
                <c:pt idx="58">
                  <c:v>32335.2381799993</c:v>
                </c:pt>
                <c:pt idx="59">
                  <c:v>32335.2381799993</c:v>
                </c:pt>
                <c:pt idx="60">
                  <c:v>32335.2381799993</c:v>
                </c:pt>
                <c:pt idx="61">
                  <c:v>32335.2381799993</c:v>
                </c:pt>
                <c:pt idx="62">
                  <c:v>32335.2381799993</c:v>
                </c:pt>
                <c:pt idx="63">
                  <c:v>32335.2381799993</c:v>
                </c:pt>
                <c:pt idx="64">
                  <c:v>32335.2381799993</c:v>
                </c:pt>
                <c:pt idx="65">
                  <c:v>32335.2381799993</c:v>
                </c:pt>
                <c:pt idx="66">
                  <c:v>32335.2381799993</c:v>
                </c:pt>
                <c:pt idx="67">
                  <c:v>32335.2381799993</c:v>
                </c:pt>
                <c:pt idx="68">
                  <c:v>32335.2381799993</c:v>
                </c:pt>
                <c:pt idx="69">
                  <c:v>32335.2381799993</c:v>
                </c:pt>
                <c:pt idx="70">
                  <c:v>32335.2381799993</c:v>
                </c:pt>
                <c:pt idx="71">
                  <c:v>32335.2381799993</c:v>
                </c:pt>
                <c:pt idx="72">
                  <c:v>32335.2381799993</c:v>
                </c:pt>
                <c:pt idx="73">
                  <c:v>32335.2381799993</c:v>
                </c:pt>
                <c:pt idx="74">
                  <c:v>32335.2381799993</c:v>
                </c:pt>
                <c:pt idx="75">
                  <c:v>32335.2381799993</c:v>
                </c:pt>
                <c:pt idx="76">
                  <c:v>32335.2381799993</c:v>
                </c:pt>
                <c:pt idx="77">
                  <c:v>32335.2381799993</c:v>
                </c:pt>
                <c:pt idx="78">
                  <c:v>32335.2381799993</c:v>
                </c:pt>
                <c:pt idx="79">
                  <c:v>32335.2381799993</c:v>
                </c:pt>
                <c:pt idx="80">
                  <c:v>32335.2381799993</c:v>
                </c:pt>
                <c:pt idx="81">
                  <c:v>32335.2381799993</c:v>
                </c:pt>
                <c:pt idx="82">
                  <c:v>32335.2381799993</c:v>
                </c:pt>
                <c:pt idx="83">
                  <c:v>32335.2381799993</c:v>
                </c:pt>
                <c:pt idx="84">
                  <c:v>32335.2381799993</c:v>
                </c:pt>
                <c:pt idx="85">
                  <c:v>32335.2381799993</c:v>
                </c:pt>
                <c:pt idx="86">
                  <c:v>32335.2381799993</c:v>
                </c:pt>
                <c:pt idx="87">
                  <c:v>32335.2381799993</c:v>
                </c:pt>
                <c:pt idx="88">
                  <c:v>32335.2381799993</c:v>
                </c:pt>
                <c:pt idx="89">
                  <c:v>32335.2381799993</c:v>
                </c:pt>
                <c:pt idx="90">
                  <c:v>32335.2381799993</c:v>
                </c:pt>
                <c:pt idx="91">
                  <c:v>32335.2381799993</c:v>
                </c:pt>
                <c:pt idx="92">
                  <c:v>32335.2381799993</c:v>
                </c:pt>
                <c:pt idx="93">
                  <c:v>32335.2381799993</c:v>
                </c:pt>
                <c:pt idx="94">
                  <c:v>32335.2381799993</c:v>
                </c:pt>
                <c:pt idx="95">
                  <c:v>32335.2381799993</c:v>
                </c:pt>
                <c:pt idx="96">
                  <c:v>32335.2381799993</c:v>
                </c:pt>
                <c:pt idx="97">
                  <c:v>32335.2381799993</c:v>
                </c:pt>
                <c:pt idx="98">
                  <c:v>32335.2381799993</c:v>
                </c:pt>
                <c:pt idx="99">
                  <c:v>32335.2381799993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196024"/>
        <c:axId val="1882737096"/>
      </c:lineChart>
      <c:catAx>
        <c:axId val="1882196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2737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82737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2196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5.544019593765656</c:v>
                </c:pt>
                <c:pt idx="1">
                  <c:v>62.85126456264755</c:v>
                </c:pt>
                <c:pt idx="2">
                  <c:v>462.854045544879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38.6</c:v>
                </c:pt>
                <c:pt idx="1">
                  <c:v>487.0181818181818</c:v>
                </c:pt>
                <c:pt idx="2">
                  <c:v>1220.916666666667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329.1428571428571</c:v>
                </c:pt>
                <c:pt idx="1">
                  <c:v>-367.3957679392838</c:v>
                </c:pt>
                <c:pt idx="2">
                  <c:v>-94.441092111313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305.4545454545454</c:v>
                </c:pt>
                <c:pt idx="2">
                  <c:v>11240.0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-8.10040985162278</c:v>
                </c:pt>
                <c:pt idx="2">
                  <c:v>-148.5075139464171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-356.5714285714286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154184"/>
        <c:axId val="18831511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19.14851535015977</c:v>
                </c:pt>
                <c:pt idx="1">
                  <c:v>14.94489483542095</c:v>
                </c:pt>
                <c:pt idx="2">
                  <c:v>29.71415258719448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200.0</c:v>
                </c:pt>
                <c:pt idx="2">
                  <c:v>466.6666666666666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100.0142857142857</c:v>
                </c:pt>
                <c:pt idx="1">
                  <c:v>379.6181818181817</c:v>
                </c:pt>
                <c:pt idx="2">
                  <c:v>571.0833333333335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-81.21978912205086</c:v>
                </c:pt>
                <c:pt idx="1">
                  <c:v>922.0839047537534</c:v>
                </c:pt>
                <c:pt idx="2">
                  <c:v>5651.461476145644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741.8181818181818</c:v>
                </c:pt>
                <c:pt idx="2">
                  <c:v>-1360.0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-720.0000000000002</c:v>
                </c:pt>
                <c:pt idx="2">
                  <c:v>142.0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147144"/>
        <c:axId val="1883143480"/>
      </c:scatterChart>
      <c:valAx>
        <c:axId val="18831541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3151176"/>
        <c:crosses val="autoZero"/>
        <c:crossBetween val="midCat"/>
      </c:valAx>
      <c:valAx>
        <c:axId val="1883151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3154184"/>
        <c:crosses val="autoZero"/>
        <c:crossBetween val="midCat"/>
      </c:valAx>
      <c:valAx>
        <c:axId val="18831471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83143480"/>
        <c:crosses val="autoZero"/>
        <c:crossBetween val="midCat"/>
      </c:valAx>
      <c:valAx>
        <c:axId val="18831434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31471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1881.808990627203</c:v>
                </c:pt>
                <c:pt idx="1">
                  <c:v>1881.808990627203</c:v>
                </c:pt>
                <c:pt idx="2">
                  <c:v>1881.808990627203</c:v>
                </c:pt>
                <c:pt idx="3">
                  <c:v>1881.808990627203</c:v>
                </c:pt>
                <c:pt idx="4">
                  <c:v>1881.808990627203</c:v>
                </c:pt>
                <c:pt idx="5">
                  <c:v>1881.808990627203</c:v>
                </c:pt>
                <c:pt idx="6">
                  <c:v>1881.808990627203</c:v>
                </c:pt>
                <c:pt idx="7">
                  <c:v>1881.808990627203</c:v>
                </c:pt>
                <c:pt idx="8">
                  <c:v>1881.808990627203</c:v>
                </c:pt>
                <c:pt idx="9">
                  <c:v>1881.808990627203</c:v>
                </c:pt>
                <c:pt idx="10">
                  <c:v>1881.808990627203</c:v>
                </c:pt>
                <c:pt idx="11">
                  <c:v>1881.808990627203</c:v>
                </c:pt>
                <c:pt idx="12">
                  <c:v>1881.808990627203</c:v>
                </c:pt>
                <c:pt idx="13">
                  <c:v>1881.808990627203</c:v>
                </c:pt>
                <c:pt idx="14">
                  <c:v>1881.808990627203</c:v>
                </c:pt>
                <c:pt idx="15">
                  <c:v>1881.808990627203</c:v>
                </c:pt>
                <c:pt idx="16">
                  <c:v>1881.808990627203</c:v>
                </c:pt>
                <c:pt idx="17">
                  <c:v>1881.808990627203</c:v>
                </c:pt>
                <c:pt idx="18">
                  <c:v>1884.581000424086</c:v>
                </c:pt>
                <c:pt idx="19">
                  <c:v>1890.125020017852</c:v>
                </c:pt>
                <c:pt idx="20">
                  <c:v>1895.669039611617</c:v>
                </c:pt>
                <c:pt idx="21">
                  <c:v>1901.213059205383</c:v>
                </c:pt>
                <c:pt idx="22">
                  <c:v>1906.757078799149</c:v>
                </c:pt>
                <c:pt idx="23">
                  <c:v>1912.301098392914</c:v>
                </c:pt>
                <c:pt idx="24">
                  <c:v>1917.84511798668</c:v>
                </c:pt>
                <c:pt idx="25">
                  <c:v>1923.389137580445</c:v>
                </c:pt>
                <c:pt idx="26">
                  <c:v>1928.933157174211</c:v>
                </c:pt>
                <c:pt idx="27">
                  <c:v>1934.477176767977</c:v>
                </c:pt>
                <c:pt idx="28">
                  <c:v>1940.021196361742</c:v>
                </c:pt>
                <c:pt idx="29">
                  <c:v>1945.565215955508</c:v>
                </c:pt>
                <c:pt idx="30">
                  <c:v>1951.109235549274</c:v>
                </c:pt>
                <c:pt idx="31">
                  <c:v>1956.653255143039</c:v>
                </c:pt>
                <c:pt idx="32">
                  <c:v>1962.197274736805</c:v>
                </c:pt>
                <c:pt idx="33">
                  <c:v>1967.741294330571</c:v>
                </c:pt>
                <c:pt idx="34">
                  <c:v>1973.285313924336</c:v>
                </c:pt>
                <c:pt idx="35">
                  <c:v>1978.829333518102</c:v>
                </c:pt>
                <c:pt idx="36">
                  <c:v>1984.373353111868</c:v>
                </c:pt>
                <c:pt idx="37">
                  <c:v>1989.917372705633</c:v>
                </c:pt>
                <c:pt idx="38">
                  <c:v>1995.461392299399</c:v>
                </c:pt>
                <c:pt idx="39">
                  <c:v>2001.005411893165</c:v>
                </c:pt>
                <c:pt idx="40">
                  <c:v>2006.54943148693</c:v>
                </c:pt>
                <c:pt idx="41">
                  <c:v>2012.093451080696</c:v>
                </c:pt>
                <c:pt idx="42">
                  <c:v>2017.637470674462</c:v>
                </c:pt>
                <c:pt idx="43">
                  <c:v>2023.181490268227</c:v>
                </c:pt>
                <c:pt idx="44">
                  <c:v>2028.725509861993</c:v>
                </c:pt>
                <c:pt idx="45">
                  <c:v>2034.269529455759</c:v>
                </c:pt>
                <c:pt idx="46">
                  <c:v>2039.813549049524</c:v>
                </c:pt>
                <c:pt idx="47">
                  <c:v>2045.35756864329</c:v>
                </c:pt>
                <c:pt idx="48">
                  <c:v>2050.901588237055</c:v>
                </c:pt>
                <c:pt idx="49">
                  <c:v>2056.445607830821</c:v>
                </c:pt>
                <c:pt idx="50">
                  <c:v>2061.989627424587</c:v>
                </c:pt>
                <c:pt idx="51">
                  <c:v>2067.533647018352</c:v>
                </c:pt>
                <c:pt idx="52">
                  <c:v>2073.077666612118</c:v>
                </c:pt>
                <c:pt idx="53">
                  <c:v>2107.275308690325</c:v>
                </c:pt>
                <c:pt idx="54">
                  <c:v>2170.126573252972</c:v>
                </c:pt>
                <c:pt idx="55">
                  <c:v>2232.97783781562</c:v>
                </c:pt>
                <c:pt idx="56">
                  <c:v>2295.829102378267</c:v>
                </c:pt>
                <c:pt idx="57">
                  <c:v>2358.680366940915</c:v>
                </c:pt>
                <c:pt idx="58">
                  <c:v>2421.531631503562</c:v>
                </c:pt>
                <c:pt idx="59">
                  <c:v>2484.38289606621</c:v>
                </c:pt>
                <c:pt idx="60">
                  <c:v>2547.234160628857</c:v>
                </c:pt>
                <c:pt idx="61">
                  <c:v>2610.085425191505</c:v>
                </c:pt>
                <c:pt idx="62">
                  <c:v>2672.936689754153</c:v>
                </c:pt>
                <c:pt idx="63">
                  <c:v>2735.7879543168</c:v>
                </c:pt>
                <c:pt idx="64">
                  <c:v>2798.639218879448</c:v>
                </c:pt>
                <c:pt idx="65">
                  <c:v>2861.490483442095</c:v>
                </c:pt>
                <c:pt idx="66">
                  <c:v>2924.341748004743</c:v>
                </c:pt>
                <c:pt idx="67">
                  <c:v>2987.19301256739</c:v>
                </c:pt>
                <c:pt idx="68">
                  <c:v>3050.044277130038</c:v>
                </c:pt>
                <c:pt idx="69">
                  <c:v>3112.895541692686</c:v>
                </c:pt>
                <c:pt idx="70">
                  <c:v>3175.746806255333</c:v>
                </c:pt>
                <c:pt idx="71">
                  <c:v>3238.59807081798</c:v>
                </c:pt>
                <c:pt idx="72">
                  <c:v>3301.449335380628</c:v>
                </c:pt>
                <c:pt idx="73">
                  <c:v>3364.300599943276</c:v>
                </c:pt>
                <c:pt idx="74">
                  <c:v>3427.151864505923</c:v>
                </c:pt>
                <c:pt idx="75">
                  <c:v>3490.003129068571</c:v>
                </c:pt>
                <c:pt idx="76">
                  <c:v>3552.854393631218</c:v>
                </c:pt>
                <c:pt idx="77">
                  <c:v>3615.705658193866</c:v>
                </c:pt>
                <c:pt idx="78">
                  <c:v>3678.556922756514</c:v>
                </c:pt>
                <c:pt idx="79">
                  <c:v>3741.408187319161</c:v>
                </c:pt>
                <c:pt idx="80">
                  <c:v>3804.259451881809</c:v>
                </c:pt>
                <c:pt idx="81">
                  <c:v>4267.113497426688</c:v>
                </c:pt>
                <c:pt idx="82">
                  <c:v>4729.967542971566</c:v>
                </c:pt>
                <c:pt idx="83">
                  <c:v>5192.821588516445</c:v>
                </c:pt>
                <c:pt idx="84">
                  <c:v>5655.675634061324</c:v>
                </c:pt>
                <c:pt idx="85">
                  <c:v>6118.529679606203</c:v>
                </c:pt>
                <c:pt idx="86">
                  <c:v>6581.383725151083</c:v>
                </c:pt>
                <c:pt idx="87">
                  <c:v>7044.237770695961</c:v>
                </c:pt>
                <c:pt idx="88">
                  <c:v>7507.091816240841</c:v>
                </c:pt>
                <c:pt idx="89">
                  <c:v>7969.94586178572</c:v>
                </c:pt>
                <c:pt idx="90">
                  <c:v>8432.799907330598</c:v>
                </c:pt>
                <c:pt idx="91">
                  <c:v>8895.653952875476</c:v>
                </c:pt>
                <c:pt idx="92">
                  <c:v>9358.507998420357</c:v>
                </c:pt>
                <c:pt idx="93">
                  <c:v>9821.362043965237</c:v>
                </c:pt>
                <c:pt idx="94">
                  <c:v>10284.21608951012</c:v>
                </c:pt>
                <c:pt idx="95">
                  <c:v>10747.07013505499</c:v>
                </c:pt>
                <c:pt idx="96">
                  <c:v>10853.43013505499</c:v>
                </c:pt>
                <c:pt idx="97">
                  <c:v>10959.79013505499</c:v>
                </c:pt>
                <c:pt idx="98">
                  <c:v>11066.15013505499</c:v>
                </c:pt>
                <c:pt idx="99">
                  <c:v>11172.51013505499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6755.55</c:v>
                </c:pt>
                <c:pt idx="1">
                  <c:v>6415.29</c:v>
                </c:pt>
                <c:pt idx="2">
                  <c:v>6075.03</c:v>
                </c:pt>
                <c:pt idx="3">
                  <c:v>5734.77</c:v>
                </c:pt>
                <c:pt idx="4">
                  <c:v>5394.51</c:v>
                </c:pt>
                <c:pt idx="5">
                  <c:v>5054.25</c:v>
                </c:pt>
                <c:pt idx="6">
                  <c:v>4713.99</c:v>
                </c:pt>
                <c:pt idx="7">
                  <c:v>4373.73</c:v>
                </c:pt>
                <c:pt idx="8">
                  <c:v>4033.47</c:v>
                </c:pt>
                <c:pt idx="9">
                  <c:v>3693.21</c:v>
                </c:pt>
                <c:pt idx="10">
                  <c:v>3352.95</c:v>
                </c:pt>
                <c:pt idx="11">
                  <c:v>3012.69</c:v>
                </c:pt>
                <c:pt idx="12">
                  <c:v>2672.43</c:v>
                </c:pt>
                <c:pt idx="13">
                  <c:v>2332.17</c:v>
                </c:pt>
                <c:pt idx="14">
                  <c:v>1991.91</c:v>
                </c:pt>
                <c:pt idx="15">
                  <c:v>1651.65</c:v>
                </c:pt>
                <c:pt idx="16">
                  <c:v>1311.39</c:v>
                </c:pt>
                <c:pt idx="17">
                  <c:v>971.13</c:v>
                </c:pt>
                <c:pt idx="18">
                  <c:v>820.3</c:v>
                </c:pt>
                <c:pt idx="19">
                  <c:v>858.9</c:v>
                </c:pt>
                <c:pt idx="20">
                  <c:v>897.5</c:v>
                </c:pt>
                <c:pt idx="21">
                  <c:v>936.1</c:v>
                </c:pt>
                <c:pt idx="22">
                  <c:v>974.7</c:v>
                </c:pt>
                <c:pt idx="23">
                  <c:v>1013.3</c:v>
                </c:pt>
                <c:pt idx="24">
                  <c:v>1051.9</c:v>
                </c:pt>
                <c:pt idx="25">
                  <c:v>1090.5</c:v>
                </c:pt>
                <c:pt idx="26">
                  <c:v>1129.1</c:v>
                </c:pt>
                <c:pt idx="27">
                  <c:v>1167.7</c:v>
                </c:pt>
                <c:pt idx="28">
                  <c:v>1206.3</c:v>
                </c:pt>
                <c:pt idx="29">
                  <c:v>1244.9</c:v>
                </c:pt>
                <c:pt idx="30">
                  <c:v>1283.5</c:v>
                </c:pt>
                <c:pt idx="31">
                  <c:v>1322.1</c:v>
                </c:pt>
                <c:pt idx="32">
                  <c:v>1360.7</c:v>
                </c:pt>
                <c:pt idx="33">
                  <c:v>1399.3</c:v>
                </c:pt>
                <c:pt idx="34">
                  <c:v>1437.9</c:v>
                </c:pt>
                <c:pt idx="35">
                  <c:v>1476.5</c:v>
                </c:pt>
                <c:pt idx="36">
                  <c:v>1515.1</c:v>
                </c:pt>
                <c:pt idx="37">
                  <c:v>1553.7</c:v>
                </c:pt>
                <c:pt idx="38">
                  <c:v>1592.3</c:v>
                </c:pt>
                <c:pt idx="39">
                  <c:v>1630.9</c:v>
                </c:pt>
                <c:pt idx="40">
                  <c:v>1669.5</c:v>
                </c:pt>
                <c:pt idx="41">
                  <c:v>1708.1</c:v>
                </c:pt>
                <c:pt idx="42">
                  <c:v>1746.7</c:v>
                </c:pt>
                <c:pt idx="43">
                  <c:v>1785.3</c:v>
                </c:pt>
                <c:pt idx="44">
                  <c:v>1823.9</c:v>
                </c:pt>
                <c:pt idx="45">
                  <c:v>1862.5</c:v>
                </c:pt>
                <c:pt idx="46">
                  <c:v>1901.1</c:v>
                </c:pt>
                <c:pt idx="47">
                  <c:v>1939.7</c:v>
                </c:pt>
                <c:pt idx="48">
                  <c:v>1978.3</c:v>
                </c:pt>
                <c:pt idx="49">
                  <c:v>2016.9</c:v>
                </c:pt>
                <c:pt idx="50">
                  <c:v>2055.5</c:v>
                </c:pt>
                <c:pt idx="51">
                  <c:v>2094.1</c:v>
                </c:pt>
                <c:pt idx="52">
                  <c:v>2132.7</c:v>
                </c:pt>
                <c:pt idx="53">
                  <c:v>2395.509090909091</c:v>
                </c:pt>
                <c:pt idx="54">
                  <c:v>2882.527272727273</c:v>
                </c:pt>
                <c:pt idx="55">
                  <c:v>3369.545454545454</c:v>
                </c:pt>
                <c:pt idx="56">
                  <c:v>3856.563636363636</c:v>
                </c:pt>
                <c:pt idx="57">
                  <c:v>4343.581818181817</c:v>
                </c:pt>
                <c:pt idx="58">
                  <c:v>4830.6</c:v>
                </c:pt>
                <c:pt idx="59">
                  <c:v>5317.618181818181</c:v>
                </c:pt>
                <c:pt idx="60">
                  <c:v>5804.636363636364</c:v>
                </c:pt>
                <c:pt idx="61">
                  <c:v>6291.654545454544</c:v>
                </c:pt>
                <c:pt idx="62">
                  <c:v>6778.672727272727</c:v>
                </c:pt>
                <c:pt idx="63">
                  <c:v>7265.690909090908</c:v>
                </c:pt>
                <c:pt idx="64">
                  <c:v>7752.709090909091</c:v>
                </c:pt>
                <c:pt idx="65">
                  <c:v>8239.727272727272</c:v>
                </c:pt>
                <c:pt idx="66">
                  <c:v>8726.745454545454</c:v>
                </c:pt>
                <c:pt idx="67">
                  <c:v>9213.763636363636</c:v>
                </c:pt>
                <c:pt idx="68">
                  <c:v>9700.781818181818</c:v>
                </c:pt>
                <c:pt idx="69">
                  <c:v>10187.8</c:v>
                </c:pt>
                <c:pt idx="70">
                  <c:v>10674.81818181818</c:v>
                </c:pt>
                <c:pt idx="71">
                  <c:v>11161.83636363636</c:v>
                </c:pt>
                <c:pt idx="72">
                  <c:v>11648.85454545455</c:v>
                </c:pt>
                <c:pt idx="73">
                  <c:v>12135.87272727273</c:v>
                </c:pt>
                <c:pt idx="74">
                  <c:v>12622.89090909091</c:v>
                </c:pt>
                <c:pt idx="75">
                  <c:v>13109.90909090909</c:v>
                </c:pt>
                <c:pt idx="76">
                  <c:v>13596.92727272727</c:v>
                </c:pt>
                <c:pt idx="77">
                  <c:v>14083.94545454545</c:v>
                </c:pt>
                <c:pt idx="78">
                  <c:v>14570.96363636364</c:v>
                </c:pt>
                <c:pt idx="79">
                  <c:v>15057.98181818182</c:v>
                </c:pt>
                <c:pt idx="80">
                  <c:v>15545.0</c:v>
                </c:pt>
                <c:pt idx="81">
                  <c:v>16765.91666666667</c:v>
                </c:pt>
                <c:pt idx="82">
                  <c:v>17986.83333333333</c:v>
                </c:pt>
                <c:pt idx="83">
                  <c:v>19207.75</c:v>
                </c:pt>
                <c:pt idx="84">
                  <c:v>20428.66666666667</c:v>
                </c:pt>
                <c:pt idx="85">
                  <c:v>21649.58333333334</c:v>
                </c:pt>
                <c:pt idx="86">
                  <c:v>22870.5</c:v>
                </c:pt>
                <c:pt idx="87">
                  <c:v>24091.41666666667</c:v>
                </c:pt>
                <c:pt idx="88">
                  <c:v>25312.33333333334</c:v>
                </c:pt>
                <c:pt idx="89">
                  <c:v>26533.25</c:v>
                </c:pt>
                <c:pt idx="90">
                  <c:v>27754.16666666667</c:v>
                </c:pt>
                <c:pt idx="91">
                  <c:v>28975.08333333334</c:v>
                </c:pt>
                <c:pt idx="92">
                  <c:v>30196.0</c:v>
                </c:pt>
                <c:pt idx="93">
                  <c:v>31416.91666666667</c:v>
                </c:pt>
                <c:pt idx="94">
                  <c:v>32637.83333333334</c:v>
                </c:pt>
                <c:pt idx="95">
                  <c:v>33858.75</c:v>
                </c:pt>
                <c:pt idx="96">
                  <c:v>34583.61</c:v>
                </c:pt>
                <c:pt idx="97">
                  <c:v>35308.47</c:v>
                </c:pt>
                <c:pt idx="98">
                  <c:v>36033.33</c:v>
                </c:pt>
                <c:pt idx="99">
                  <c:v>36758.19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685.8081351252305</c:v>
                </c:pt>
                <c:pt idx="1">
                  <c:v>685.8081351252305</c:v>
                </c:pt>
                <c:pt idx="2">
                  <c:v>685.8081351252305</c:v>
                </c:pt>
                <c:pt idx="3">
                  <c:v>685.8081351252305</c:v>
                </c:pt>
                <c:pt idx="4">
                  <c:v>685.8081351252305</c:v>
                </c:pt>
                <c:pt idx="5">
                  <c:v>685.8081351252305</c:v>
                </c:pt>
                <c:pt idx="6">
                  <c:v>685.8081351252305</c:v>
                </c:pt>
                <c:pt idx="7">
                  <c:v>685.8081351252305</c:v>
                </c:pt>
                <c:pt idx="8">
                  <c:v>685.8081351252305</c:v>
                </c:pt>
                <c:pt idx="9">
                  <c:v>685.8081351252305</c:v>
                </c:pt>
                <c:pt idx="10">
                  <c:v>685.8081351252305</c:v>
                </c:pt>
                <c:pt idx="11">
                  <c:v>685.8081351252305</c:v>
                </c:pt>
                <c:pt idx="12">
                  <c:v>685.8081351252305</c:v>
                </c:pt>
                <c:pt idx="13">
                  <c:v>685.8081351252305</c:v>
                </c:pt>
                <c:pt idx="14">
                  <c:v>685.8081351252305</c:v>
                </c:pt>
                <c:pt idx="15">
                  <c:v>685.8081351252305</c:v>
                </c:pt>
                <c:pt idx="16">
                  <c:v>685.8081351252305</c:v>
                </c:pt>
                <c:pt idx="17">
                  <c:v>685.8081351252305</c:v>
                </c:pt>
                <c:pt idx="18">
                  <c:v>695.3823928003104</c:v>
                </c:pt>
                <c:pt idx="19">
                  <c:v>714.5309081504702</c:v>
                </c:pt>
                <c:pt idx="20">
                  <c:v>733.67942350063</c:v>
                </c:pt>
                <c:pt idx="21">
                  <c:v>752.8279388507897</c:v>
                </c:pt>
                <c:pt idx="22">
                  <c:v>771.9764542009494</c:v>
                </c:pt>
                <c:pt idx="23">
                  <c:v>791.1249695511091</c:v>
                </c:pt>
                <c:pt idx="24">
                  <c:v>810.273484901269</c:v>
                </c:pt>
                <c:pt idx="25">
                  <c:v>829.4220002514288</c:v>
                </c:pt>
                <c:pt idx="26">
                  <c:v>848.5705156015886</c:v>
                </c:pt>
                <c:pt idx="27">
                  <c:v>867.7190309517483</c:v>
                </c:pt>
                <c:pt idx="28">
                  <c:v>886.8675463019081</c:v>
                </c:pt>
                <c:pt idx="29">
                  <c:v>906.0160616520678</c:v>
                </c:pt>
                <c:pt idx="30">
                  <c:v>925.1645770022276</c:v>
                </c:pt>
                <c:pt idx="31">
                  <c:v>944.3130923523874</c:v>
                </c:pt>
                <c:pt idx="32">
                  <c:v>963.4616077025472</c:v>
                </c:pt>
                <c:pt idx="33">
                  <c:v>982.610123052707</c:v>
                </c:pt>
                <c:pt idx="34">
                  <c:v>1001.758638402867</c:v>
                </c:pt>
                <c:pt idx="35">
                  <c:v>1020.907153753026</c:v>
                </c:pt>
                <c:pt idx="36">
                  <c:v>1040.055669103186</c:v>
                </c:pt>
                <c:pt idx="37">
                  <c:v>1059.204184453346</c:v>
                </c:pt>
                <c:pt idx="38">
                  <c:v>1078.352699803506</c:v>
                </c:pt>
                <c:pt idx="39">
                  <c:v>1097.501215153666</c:v>
                </c:pt>
                <c:pt idx="40">
                  <c:v>1116.649730503825</c:v>
                </c:pt>
                <c:pt idx="41">
                  <c:v>1135.798245853985</c:v>
                </c:pt>
                <c:pt idx="42">
                  <c:v>1154.946761204145</c:v>
                </c:pt>
                <c:pt idx="43">
                  <c:v>1174.095276554305</c:v>
                </c:pt>
                <c:pt idx="44">
                  <c:v>1193.243791904464</c:v>
                </c:pt>
                <c:pt idx="45">
                  <c:v>1212.392307254624</c:v>
                </c:pt>
                <c:pt idx="46">
                  <c:v>1231.540822604784</c:v>
                </c:pt>
                <c:pt idx="47">
                  <c:v>1250.689337954944</c:v>
                </c:pt>
                <c:pt idx="48">
                  <c:v>1269.837853305104</c:v>
                </c:pt>
                <c:pt idx="49">
                  <c:v>1288.986368655263</c:v>
                </c:pt>
                <c:pt idx="50">
                  <c:v>1308.134884005423</c:v>
                </c:pt>
                <c:pt idx="51">
                  <c:v>1327.283399355583</c:v>
                </c:pt>
                <c:pt idx="52">
                  <c:v>1346.431914705743</c:v>
                </c:pt>
                <c:pt idx="53">
                  <c:v>1363.478619798533</c:v>
                </c:pt>
                <c:pt idx="54">
                  <c:v>1378.423514633954</c:v>
                </c:pt>
                <c:pt idx="55">
                  <c:v>1393.368409469375</c:v>
                </c:pt>
                <c:pt idx="56">
                  <c:v>1408.313304304796</c:v>
                </c:pt>
                <c:pt idx="57">
                  <c:v>1423.258199140217</c:v>
                </c:pt>
                <c:pt idx="58">
                  <c:v>1438.203093975638</c:v>
                </c:pt>
                <c:pt idx="59">
                  <c:v>1453.147988811059</c:v>
                </c:pt>
                <c:pt idx="60">
                  <c:v>1468.09288364648</c:v>
                </c:pt>
                <c:pt idx="61">
                  <c:v>1483.037778481901</c:v>
                </c:pt>
                <c:pt idx="62">
                  <c:v>1497.982673317322</c:v>
                </c:pt>
                <c:pt idx="63">
                  <c:v>1512.927568152743</c:v>
                </c:pt>
                <c:pt idx="64">
                  <c:v>1527.872462988164</c:v>
                </c:pt>
                <c:pt idx="65">
                  <c:v>1542.817357823584</c:v>
                </c:pt>
                <c:pt idx="66">
                  <c:v>1557.762252659006</c:v>
                </c:pt>
                <c:pt idx="67">
                  <c:v>1572.707147494426</c:v>
                </c:pt>
                <c:pt idx="68">
                  <c:v>1587.652042329847</c:v>
                </c:pt>
                <c:pt idx="69">
                  <c:v>1602.596937165268</c:v>
                </c:pt>
                <c:pt idx="70">
                  <c:v>1617.541832000689</c:v>
                </c:pt>
                <c:pt idx="71">
                  <c:v>1632.48672683611</c:v>
                </c:pt>
                <c:pt idx="72">
                  <c:v>1647.431621671531</c:v>
                </c:pt>
                <c:pt idx="73">
                  <c:v>1662.376516506952</c:v>
                </c:pt>
                <c:pt idx="74">
                  <c:v>1677.321411342373</c:v>
                </c:pt>
                <c:pt idx="75">
                  <c:v>1692.266306177794</c:v>
                </c:pt>
                <c:pt idx="76">
                  <c:v>1707.211201013215</c:v>
                </c:pt>
                <c:pt idx="77">
                  <c:v>1722.156095848636</c:v>
                </c:pt>
                <c:pt idx="78">
                  <c:v>1737.100990684057</c:v>
                </c:pt>
                <c:pt idx="79">
                  <c:v>1752.045885519478</c:v>
                </c:pt>
                <c:pt idx="80">
                  <c:v>1766.990780354899</c:v>
                </c:pt>
                <c:pt idx="81">
                  <c:v>1796.704932942093</c:v>
                </c:pt>
                <c:pt idx="82">
                  <c:v>1826.419085529288</c:v>
                </c:pt>
                <c:pt idx="83">
                  <c:v>1856.133238116482</c:v>
                </c:pt>
                <c:pt idx="84">
                  <c:v>1885.847390703677</c:v>
                </c:pt>
                <c:pt idx="85">
                  <c:v>1915.561543290871</c:v>
                </c:pt>
                <c:pt idx="86">
                  <c:v>1945.275695878066</c:v>
                </c:pt>
                <c:pt idx="87">
                  <c:v>1974.98984846526</c:v>
                </c:pt>
                <c:pt idx="88">
                  <c:v>2004.704001052455</c:v>
                </c:pt>
                <c:pt idx="89">
                  <c:v>2034.41815363965</c:v>
                </c:pt>
                <c:pt idx="90">
                  <c:v>2064.132306226844</c:v>
                </c:pt>
                <c:pt idx="91">
                  <c:v>2093.846458814038</c:v>
                </c:pt>
                <c:pt idx="92">
                  <c:v>2123.560611401233</c:v>
                </c:pt>
                <c:pt idx="93">
                  <c:v>2153.274763988427</c:v>
                </c:pt>
                <c:pt idx="94">
                  <c:v>2182.988916575622</c:v>
                </c:pt>
                <c:pt idx="95">
                  <c:v>2212.703069162816</c:v>
                </c:pt>
                <c:pt idx="96">
                  <c:v>2221.134069162816</c:v>
                </c:pt>
                <c:pt idx="97">
                  <c:v>2229.565069162816</c:v>
                </c:pt>
                <c:pt idx="98">
                  <c:v>2237.996069162816</c:v>
                </c:pt>
                <c:pt idx="99">
                  <c:v>2246.427069162816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100.0</c:v>
                </c:pt>
                <c:pt idx="54">
                  <c:v>300.0</c:v>
                </c:pt>
                <c:pt idx="55">
                  <c:v>500.0</c:v>
                </c:pt>
                <c:pt idx="56">
                  <c:v>700.0</c:v>
                </c:pt>
                <c:pt idx="57">
                  <c:v>900.0</c:v>
                </c:pt>
                <c:pt idx="58">
                  <c:v>1100.0</c:v>
                </c:pt>
                <c:pt idx="59">
                  <c:v>1300.0</c:v>
                </c:pt>
                <c:pt idx="60">
                  <c:v>1500.0</c:v>
                </c:pt>
                <c:pt idx="61">
                  <c:v>1700.0</c:v>
                </c:pt>
                <c:pt idx="62">
                  <c:v>1900.0</c:v>
                </c:pt>
                <c:pt idx="63">
                  <c:v>2100.0</c:v>
                </c:pt>
                <c:pt idx="64">
                  <c:v>2300.0</c:v>
                </c:pt>
                <c:pt idx="65">
                  <c:v>2500.0</c:v>
                </c:pt>
                <c:pt idx="66">
                  <c:v>2700.0</c:v>
                </c:pt>
                <c:pt idx="67">
                  <c:v>2900.0</c:v>
                </c:pt>
                <c:pt idx="68">
                  <c:v>3100.0</c:v>
                </c:pt>
                <c:pt idx="69">
                  <c:v>3300.0</c:v>
                </c:pt>
                <c:pt idx="70">
                  <c:v>3500.0</c:v>
                </c:pt>
                <c:pt idx="71">
                  <c:v>3700.0</c:v>
                </c:pt>
                <c:pt idx="72">
                  <c:v>3900.0</c:v>
                </c:pt>
                <c:pt idx="73">
                  <c:v>4100.0</c:v>
                </c:pt>
                <c:pt idx="74">
                  <c:v>4300.0</c:v>
                </c:pt>
                <c:pt idx="75">
                  <c:v>4500.0</c:v>
                </c:pt>
                <c:pt idx="76">
                  <c:v>4700.0</c:v>
                </c:pt>
                <c:pt idx="77">
                  <c:v>4900.0</c:v>
                </c:pt>
                <c:pt idx="78">
                  <c:v>5100.0</c:v>
                </c:pt>
                <c:pt idx="79">
                  <c:v>5300.0</c:v>
                </c:pt>
                <c:pt idx="80">
                  <c:v>5500.0</c:v>
                </c:pt>
                <c:pt idx="81">
                  <c:v>5966.666666666666</c:v>
                </c:pt>
                <c:pt idx="82">
                  <c:v>6433.333333333333</c:v>
                </c:pt>
                <c:pt idx="83">
                  <c:v>6900.0</c:v>
                </c:pt>
                <c:pt idx="84">
                  <c:v>7366.666666666666</c:v>
                </c:pt>
                <c:pt idx="85">
                  <c:v>7833.333333333334</c:v>
                </c:pt>
                <c:pt idx="86">
                  <c:v>8300.0</c:v>
                </c:pt>
                <c:pt idx="87">
                  <c:v>8766.666666666668</c:v>
                </c:pt>
                <c:pt idx="88">
                  <c:v>9233.333333333334</c:v>
                </c:pt>
                <c:pt idx="89">
                  <c:v>9700.0</c:v>
                </c:pt>
                <c:pt idx="90">
                  <c:v>10166.66666666667</c:v>
                </c:pt>
                <c:pt idx="91">
                  <c:v>10633.33333333333</c:v>
                </c:pt>
                <c:pt idx="92">
                  <c:v>11100.0</c:v>
                </c:pt>
                <c:pt idx="93">
                  <c:v>11566.66666666667</c:v>
                </c:pt>
                <c:pt idx="94">
                  <c:v>12033.33333333333</c:v>
                </c:pt>
                <c:pt idx="95">
                  <c:v>12500.0</c:v>
                </c:pt>
                <c:pt idx="96">
                  <c:v>12500.0</c:v>
                </c:pt>
                <c:pt idx="97">
                  <c:v>12500.0</c:v>
                </c:pt>
                <c:pt idx="98">
                  <c:v>12500.0</c:v>
                </c:pt>
                <c:pt idx="99">
                  <c:v>12500.0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  <c:pt idx="10">
                  <c:v>800.0</c:v>
                </c:pt>
                <c:pt idx="11">
                  <c:v>800.0</c:v>
                </c:pt>
                <c:pt idx="12">
                  <c:v>800.0</c:v>
                </c:pt>
                <c:pt idx="13">
                  <c:v>800.0</c:v>
                </c:pt>
                <c:pt idx="14">
                  <c:v>800.0</c:v>
                </c:pt>
                <c:pt idx="15">
                  <c:v>800.0</c:v>
                </c:pt>
                <c:pt idx="16">
                  <c:v>800.0</c:v>
                </c:pt>
                <c:pt idx="17">
                  <c:v>800.0</c:v>
                </c:pt>
                <c:pt idx="18">
                  <c:v>850.0071428571428</c:v>
                </c:pt>
                <c:pt idx="19">
                  <c:v>950.0214285714286</c:v>
                </c:pt>
                <c:pt idx="20">
                  <c:v>1050.035714285714</c:v>
                </c:pt>
                <c:pt idx="21">
                  <c:v>1150.05</c:v>
                </c:pt>
                <c:pt idx="22">
                  <c:v>1250.064285714286</c:v>
                </c:pt>
                <c:pt idx="23">
                  <c:v>1350.078571428571</c:v>
                </c:pt>
                <c:pt idx="24">
                  <c:v>1450.092857142857</c:v>
                </c:pt>
                <c:pt idx="25">
                  <c:v>1550.107142857143</c:v>
                </c:pt>
                <c:pt idx="26">
                  <c:v>1650.121428571429</c:v>
                </c:pt>
                <c:pt idx="27">
                  <c:v>1750.135714285714</c:v>
                </c:pt>
                <c:pt idx="28">
                  <c:v>1850.15</c:v>
                </c:pt>
                <c:pt idx="29">
                  <c:v>1950.164285714286</c:v>
                </c:pt>
                <c:pt idx="30">
                  <c:v>2050.178571428572</c:v>
                </c:pt>
                <c:pt idx="31">
                  <c:v>2150.192857142857</c:v>
                </c:pt>
                <c:pt idx="32">
                  <c:v>2250.207142857143</c:v>
                </c:pt>
                <c:pt idx="33">
                  <c:v>2350.221428571429</c:v>
                </c:pt>
                <c:pt idx="34">
                  <c:v>2450.235714285714</c:v>
                </c:pt>
                <c:pt idx="35">
                  <c:v>2550.25</c:v>
                </c:pt>
                <c:pt idx="36">
                  <c:v>2650.264285714286</c:v>
                </c:pt>
                <c:pt idx="37">
                  <c:v>2750.278571428571</c:v>
                </c:pt>
                <c:pt idx="38">
                  <c:v>2850.292857142857</c:v>
                </c:pt>
                <c:pt idx="39">
                  <c:v>2950.307142857143</c:v>
                </c:pt>
                <c:pt idx="40">
                  <c:v>3050.321428571428</c:v>
                </c:pt>
                <c:pt idx="41">
                  <c:v>3150.335714285714</c:v>
                </c:pt>
                <c:pt idx="42">
                  <c:v>3250.35</c:v>
                </c:pt>
                <c:pt idx="43">
                  <c:v>3350.364285714286</c:v>
                </c:pt>
                <c:pt idx="44">
                  <c:v>3450.378571428571</c:v>
                </c:pt>
                <c:pt idx="45">
                  <c:v>3550.392857142857</c:v>
                </c:pt>
                <c:pt idx="46">
                  <c:v>3650.407142857143</c:v>
                </c:pt>
                <c:pt idx="47">
                  <c:v>3750.421428571428</c:v>
                </c:pt>
                <c:pt idx="48">
                  <c:v>3850.435714285714</c:v>
                </c:pt>
                <c:pt idx="49">
                  <c:v>3950.45</c:v>
                </c:pt>
                <c:pt idx="50">
                  <c:v>4050.464285714286</c:v>
                </c:pt>
                <c:pt idx="51">
                  <c:v>4150.478571428572</c:v>
                </c:pt>
                <c:pt idx="52">
                  <c:v>4250.492857142857</c:v>
                </c:pt>
                <c:pt idx="53">
                  <c:v>4490.309090909091</c:v>
                </c:pt>
                <c:pt idx="54">
                  <c:v>4869.927272727273</c:v>
                </c:pt>
                <c:pt idx="55">
                  <c:v>5249.545454545454</c:v>
                </c:pt>
                <c:pt idx="56">
                  <c:v>5629.163636363636</c:v>
                </c:pt>
                <c:pt idx="57">
                  <c:v>6008.781818181817</c:v>
                </c:pt>
                <c:pt idx="58">
                  <c:v>6388.4</c:v>
                </c:pt>
                <c:pt idx="59">
                  <c:v>6768.018181818181</c:v>
                </c:pt>
                <c:pt idx="60">
                  <c:v>7147.636363636363</c:v>
                </c:pt>
                <c:pt idx="61">
                  <c:v>7527.254545454544</c:v>
                </c:pt>
                <c:pt idx="62">
                  <c:v>7906.872727272726</c:v>
                </c:pt>
                <c:pt idx="63">
                  <c:v>8286.490909090908</c:v>
                </c:pt>
                <c:pt idx="64">
                  <c:v>8666.109090909089</c:v>
                </c:pt>
                <c:pt idx="65">
                  <c:v>9045.727272727272</c:v>
                </c:pt>
                <c:pt idx="66">
                  <c:v>9425.345454545453</c:v>
                </c:pt>
                <c:pt idx="67">
                  <c:v>9804.963636363635</c:v>
                </c:pt>
                <c:pt idx="68">
                  <c:v>10184.58181818182</c:v>
                </c:pt>
                <c:pt idx="69">
                  <c:v>10564.2</c:v>
                </c:pt>
                <c:pt idx="70">
                  <c:v>10943.81818181818</c:v>
                </c:pt>
                <c:pt idx="71">
                  <c:v>11323.43636363636</c:v>
                </c:pt>
                <c:pt idx="72">
                  <c:v>11703.05454545454</c:v>
                </c:pt>
                <c:pt idx="73">
                  <c:v>12082.67272727273</c:v>
                </c:pt>
                <c:pt idx="74">
                  <c:v>12462.29090909091</c:v>
                </c:pt>
                <c:pt idx="75">
                  <c:v>12841.90909090909</c:v>
                </c:pt>
                <c:pt idx="76">
                  <c:v>13221.52727272727</c:v>
                </c:pt>
                <c:pt idx="77">
                  <c:v>13601.14545454545</c:v>
                </c:pt>
                <c:pt idx="78">
                  <c:v>13980.76363636363</c:v>
                </c:pt>
                <c:pt idx="79">
                  <c:v>14360.38181818182</c:v>
                </c:pt>
                <c:pt idx="80">
                  <c:v>1474</c:v>
                </c:pt>
                <c:pt idx="81">
                  <c:v>15311.08333333333</c:v>
                </c:pt>
                <c:pt idx="82">
                  <c:v>15882.16666666666</c:v>
                </c:pt>
                <c:pt idx="83">
                  <c:v>16453.25</c:v>
                </c:pt>
                <c:pt idx="84">
                  <c:v>17024.33333333333</c:v>
                </c:pt>
                <c:pt idx="85">
                  <c:v>17595.41666666666</c:v>
                </c:pt>
                <c:pt idx="86">
                  <c:v>18166.5</c:v>
                </c:pt>
                <c:pt idx="87">
                  <c:v>18737.58333333333</c:v>
                </c:pt>
                <c:pt idx="88">
                  <c:v>19308.66666666666</c:v>
                </c:pt>
                <c:pt idx="89">
                  <c:v>19879.75</c:v>
                </c:pt>
                <c:pt idx="90">
                  <c:v>20450.83333333333</c:v>
                </c:pt>
                <c:pt idx="91">
                  <c:v>21021.91666666666</c:v>
                </c:pt>
                <c:pt idx="92">
                  <c:v>21593.0</c:v>
                </c:pt>
                <c:pt idx="93">
                  <c:v>22164.08333333333</c:v>
                </c:pt>
                <c:pt idx="94">
                  <c:v>22735.16666666667</c:v>
                </c:pt>
                <c:pt idx="95">
                  <c:v>23306.25</c:v>
                </c:pt>
                <c:pt idx="96">
                  <c:v>23306.25</c:v>
                </c:pt>
                <c:pt idx="97">
                  <c:v>23306.25</c:v>
                </c:pt>
                <c:pt idx="98">
                  <c:v>23306.25</c:v>
                </c:pt>
                <c:pt idx="99">
                  <c:v>23306.25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164.5714285714286</c:v>
                </c:pt>
                <c:pt idx="19">
                  <c:v>493.7142857142858</c:v>
                </c:pt>
                <c:pt idx="20">
                  <c:v>822.8571428571429</c:v>
                </c:pt>
                <c:pt idx="21">
                  <c:v>1152.0</c:v>
                </c:pt>
                <c:pt idx="22">
                  <c:v>1481.142857142857</c:v>
                </c:pt>
                <c:pt idx="23">
                  <c:v>1810.285714285714</c:v>
                </c:pt>
                <c:pt idx="24">
                  <c:v>2139.428571428572</c:v>
                </c:pt>
                <c:pt idx="25">
                  <c:v>2468.571428571428</c:v>
                </c:pt>
                <c:pt idx="26">
                  <c:v>2797.714285714286</c:v>
                </c:pt>
                <c:pt idx="27">
                  <c:v>3126.857142857143</c:v>
                </c:pt>
                <c:pt idx="28">
                  <c:v>3456.0</c:v>
                </c:pt>
                <c:pt idx="29">
                  <c:v>3785.142857142857</c:v>
                </c:pt>
                <c:pt idx="30">
                  <c:v>4114.285714285715</c:v>
                </c:pt>
                <c:pt idx="31">
                  <c:v>4443.428571428571</c:v>
                </c:pt>
                <c:pt idx="32">
                  <c:v>4772.57142857143</c:v>
                </c:pt>
                <c:pt idx="33">
                  <c:v>5101.714285714286</c:v>
                </c:pt>
                <c:pt idx="34">
                  <c:v>5430.857142857143</c:v>
                </c:pt>
                <c:pt idx="35">
                  <c:v>5760.0</c:v>
                </c:pt>
                <c:pt idx="36">
                  <c:v>6089.142857142858</c:v>
                </c:pt>
                <c:pt idx="37">
                  <c:v>6418.285714285715</c:v>
                </c:pt>
                <c:pt idx="38">
                  <c:v>6747.428571428571</c:v>
                </c:pt>
                <c:pt idx="39">
                  <c:v>7076.57142857143</c:v>
                </c:pt>
                <c:pt idx="40">
                  <c:v>7405.714285714286</c:v>
                </c:pt>
                <c:pt idx="41">
                  <c:v>7734.857142857143</c:v>
                </c:pt>
                <c:pt idx="42">
                  <c:v>8064.000000000001</c:v>
                </c:pt>
                <c:pt idx="43">
                  <c:v>8393.142857142856</c:v>
                </c:pt>
                <c:pt idx="44">
                  <c:v>8722.285714285716</c:v>
                </c:pt>
                <c:pt idx="45">
                  <c:v>9051.428571428572</c:v>
                </c:pt>
                <c:pt idx="46">
                  <c:v>9380.57142857143</c:v>
                </c:pt>
                <c:pt idx="47">
                  <c:v>9709.714285714286</c:v>
                </c:pt>
                <c:pt idx="48">
                  <c:v>10038.85714285714</c:v>
                </c:pt>
                <c:pt idx="49">
                  <c:v>10368.0</c:v>
                </c:pt>
                <c:pt idx="50">
                  <c:v>10697.14285714286</c:v>
                </c:pt>
                <c:pt idx="51">
                  <c:v>11026.28571428572</c:v>
                </c:pt>
                <c:pt idx="52">
                  <c:v>11355.42857142857</c:v>
                </c:pt>
                <c:pt idx="53">
                  <c:v>11336.30211603036</c:v>
                </c:pt>
                <c:pt idx="54">
                  <c:v>10968.90634809107</c:v>
                </c:pt>
                <c:pt idx="55">
                  <c:v>10601.5105801518</c:v>
                </c:pt>
                <c:pt idx="56">
                  <c:v>10234.11481221251</c:v>
                </c:pt>
                <c:pt idx="57">
                  <c:v>9866.719044273222</c:v>
                </c:pt>
                <c:pt idx="58">
                  <c:v>9499.323276333938</c:v>
                </c:pt>
                <c:pt idx="59">
                  <c:v>9131.927508394655</c:v>
                </c:pt>
                <c:pt idx="60">
                  <c:v>8764.53174045537</c:v>
                </c:pt>
                <c:pt idx="61">
                  <c:v>8397.135972516087</c:v>
                </c:pt>
                <c:pt idx="62">
                  <c:v>8029.740204576803</c:v>
                </c:pt>
                <c:pt idx="63">
                  <c:v>7662.34443663752</c:v>
                </c:pt>
                <c:pt idx="64">
                  <c:v>7294.948668698236</c:v>
                </c:pt>
                <c:pt idx="65">
                  <c:v>6927.552900758952</c:v>
                </c:pt>
                <c:pt idx="66">
                  <c:v>6560.157132819668</c:v>
                </c:pt>
                <c:pt idx="67">
                  <c:v>6192.761364880384</c:v>
                </c:pt>
                <c:pt idx="68">
                  <c:v>5825.365596941101</c:v>
                </c:pt>
                <c:pt idx="69">
                  <c:v>5457.969829001816</c:v>
                </c:pt>
                <c:pt idx="70">
                  <c:v>5090.574061062533</c:v>
                </c:pt>
                <c:pt idx="71">
                  <c:v>4723.17829312325</c:v>
                </c:pt>
                <c:pt idx="72">
                  <c:v>4355.782525183965</c:v>
                </c:pt>
                <c:pt idx="73">
                  <c:v>3988.386757244682</c:v>
                </c:pt>
                <c:pt idx="74">
                  <c:v>3620.990989305398</c:v>
                </c:pt>
                <c:pt idx="75">
                  <c:v>3253.595221366115</c:v>
                </c:pt>
                <c:pt idx="76">
                  <c:v>2886.199453426831</c:v>
                </c:pt>
                <c:pt idx="77">
                  <c:v>2518.803685487546</c:v>
                </c:pt>
                <c:pt idx="78">
                  <c:v>2151.407917548262</c:v>
                </c:pt>
                <c:pt idx="79">
                  <c:v>1784.01214960898</c:v>
                </c:pt>
                <c:pt idx="80">
                  <c:v>1416.616381669695</c:v>
                </c:pt>
                <c:pt idx="81">
                  <c:v>1322.175289558382</c:v>
                </c:pt>
                <c:pt idx="82">
                  <c:v>1227.734197447069</c:v>
                </c:pt>
                <c:pt idx="83">
                  <c:v>1133.293105335756</c:v>
                </c:pt>
                <c:pt idx="84">
                  <c:v>1038.852013224443</c:v>
                </c:pt>
                <c:pt idx="85">
                  <c:v>944.4109211131299</c:v>
                </c:pt>
                <c:pt idx="86">
                  <c:v>849.9698290018168</c:v>
                </c:pt>
                <c:pt idx="87">
                  <c:v>755.5287368905039</c:v>
                </c:pt>
                <c:pt idx="88">
                  <c:v>661.0876447791908</c:v>
                </c:pt>
                <c:pt idx="89">
                  <c:v>566.646552667878</c:v>
                </c:pt>
                <c:pt idx="90">
                  <c:v>472.205460556565</c:v>
                </c:pt>
                <c:pt idx="91">
                  <c:v>377.7643684452519</c:v>
                </c:pt>
                <c:pt idx="92">
                  <c:v>283.3232763339388</c:v>
                </c:pt>
                <c:pt idx="93">
                  <c:v>188.882184222626</c:v>
                </c:pt>
                <c:pt idx="94">
                  <c:v>94.44109211131285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8213.463096358899</c:v>
                </c:pt>
                <c:pt idx="1">
                  <c:v>8213.463096358899</c:v>
                </c:pt>
                <c:pt idx="2">
                  <c:v>8213.463096358899</c:v>
                </c:pt>
                <c:pt idx="3">
                  <c:v>8213.463096358899</c:v>
                </c:pt>
                <c:pt idx="4">
                  <c:v>8213.463096358899</c:v>
                </c:pt>
                <c:pt idx="5">
                  <c:v>8213.463096358899</c:v>
                </c:pt>
                <c:pt idx="6">
                  <c:v>8213.463096358899</c:v>
                </c:pt>
                <c:pt idx="7">
                  <c:v>8213.463096358899</c:v>
                </c:pt>
                <c:pt idx="8">
                  <c:v>8213.463096358899</c:v>
                </c:pt>
                <c:pt idx="9">
                  <c:v>8213.463096358899</c:v>
                </c:pt>
                <c:pt idx="10">
                  <c:v>8213.463096358899</c:v>
                </c:pt>
                <c:pt idx="11">
                  <c:v>8213.463096358899</c:v>
                </c:pt>
                <c:pt idx="12">
                  <c:v>8213.463096358899</c:v>
                </c:pt>
                <c:pt idx="13">
                  <c:v>8213.463096358899</c:v>
                </c:pt>
                <c:pt idx="14">
                  <c:v>8213.463096358899</c:v>
                </c:pt>
                <c:pt idx="15">
                  <c:v>8213.463096358899</c:v>
                </c:pt>
                <c:pt idx="16">
                  <c:v>8213.463096358899</c:v>
                </c:pt>
                <c:pt idx="17">
                  <c:v>8213.463096358899</c:v>
                </c:pt>
                <c:pt idx="18">
                  <c:v>8172.853201797873</c:v>
                </c:pt>
                <c:pt idx="19">
                  <c:v>8091.633412675823</c:v>
                </c:pt>
                <c:pt idx="20">
                  <c:v>8010.41362355377</c:v>
                </c:pt>
                <c:pt idx="21">
                  <c:v>7929.19383443172</c:v>
                </c:pt>
                <c:pt idx="22">
                  <c:v>7847.97404530967</c:v>
                </c:pt>
                <c:pt idx="23">
                  <c:v>7766.754256187618</c:v>
                </c:pt>
                <c:pt idx="24">
                  <c:v>7685.534467065568</c:v>
                </c:pt>
                <c:pt idx="25">
                  <c:v>7604.314677943517</c:v>
                </c:pt>
                <c:pt idx="26">
                  <c:v>7523.094888821466</c:v>
                </c:pt>
                <c:pt idx="27">
                  <c:v>7441.875099699416</c:v>
                </c:pt>
                <c:pt idx="28">
                  <c:v>7360.655310577364</c:v>
                </c:pt>
                <c:pt idx="29">
                  <c:v>7279.435521455314</c:v>
                </c:pt>
                <c:pt idx="30">
                  <c:v>7198.215732333263</c:v>
                </c:pt>
                <c:pt idx="31">
                  <c:v>7116.995943211212</c:v>
                </c:pt>
                <c:pt idx="32">
                  <c:v>7035.776154089161</c:v>
                </c:pt>
                <c:pt idx="33">
                  <c:v>6954.55636496711</c:v>
                </c:pt>
                <c:pt idx="34">
                  <c:v>6873.33657584506</c:v>
                </c:pt>
                <c:pt idx="35">
                  <c:v>6792.116786723008</c:v>
                </c:pt>
                <c:pt idx="36">
                  <c:v>6710.896997600957</c:v>
                </c:pt>
                <c:pt idx="37">
                  <c:v>6629.677208478907</c:v>
                </c:pt>
                <c:pt idx="38">
                  <c:v>6548.457419356856</c:v>
                </c:pt>
                <c:pt idx="39">
                  <c:v>6467.237630234806</c:v>
                </c:pt>
                <c:pt idx="40">
                  <c:v>6386.017841112754</c:v>
                </c:pt>
                <c:pt idx="41">
                  <c:v>6304.798051990703</c:v>
                </c:pt>
                <c:pt idx="42">
                  <c:v>6223.578262868653</c:v>
                </c:pt>
                <c:pt idx="43">
                  <c:v>6142.358473746603</c:v>
                </c:pt>
                <c:pt idx="44">
                  <c:v>6061.138684624551</c:v>
                </c:pt>
                <c:pt idx="45">
                  <c:v>5979.9188955025</c:v>
                </c:pt>
                <c:pt idx="46">
                  <c:v>5898.699106380448</c:v>
                </c:pt>
                <c:pt idx="47">
                  <c:v>5817.479317258399</c:v>
                </c:pt>
                <c:pt idx="48">
                  <c:v>5736.259528136348</c:v>
                </c:pt>
                <c:pt idx="49">
                  <c:v>5655.039739014297</c:v>
                </c:pt>
                <c:pt idx="50">
                  <c:v>5573.819949892246</c:v>
                </c:pt>
                <c:pt idx="51">
                  <c:v>5492.600160770194</c:v>
                </c:pt>
                <c:pt idx="52">
                  <c:v>5411.380371648144</c:v>
                </c:pt>
                <c:pt idx="53">
                  <c:v>5831.812429463995</c:v>
                </c:pt>
                <c:pt idx="54">
                  <c:v>6753.896334217748</c:v>
                </c:pt>
                <c:pt idx="55">
                  <c:v>7675.980238971502</c:v>
                </c:pt>
                <c:pt idx="56">
                  <c:v>8598.064143725256</c:v>
                </c:pt>
                <c:pt idx="57">
                  <c:v>9520.148048479008</c:v>
                </c:pt>
                <c:pt idx="58">
                  <c:v>10442.23195323276</c:v>
                </c:pt>
                <c:pt idx="59">
                  <c:v>11364.31585798652</c:v>
                </c:pt>
                <c:pt idx="60">
                  <c:v>12286.39976274027</c:v>
                </c:pt>
                <c:pt idx="61">
                  <c:v>13208.48366749402</c:v>
                </c:pt>
                <c:pt idx="62">
                  <c:v>14130.56757224778</c:v>
                </c:pt>
                <c:pt idx="63">
                  <c:v>15052.65147700153</c:v>
                </c:pt>
                <c:pt idx="64">
                  <c:v>15974.73538175528</c:v>
                </c:pt>
                <c:pt idx="65">
                  <c:v>16896.81928650904</c:v>
                </c:pt>
                <c:pt idx="66">
                  <c:v>17818.9031912628</c:v>
                </c:pt>
                <c:pt idx="67">
                  <c:v>18740.98709601654</c:v>
                </c:pt>
                <c:pt idx="68">
                  <c:v>19663.0710007703</c:v>
                </c:pt>
                <c:pt idx="69">
                  <c:v>20585.15490552405</c:v>
                </c:pt>
                <c:pt idx="70">
                  <c:v>21507.23881027781</c:v>
                </c:pt>
                <c:pt idx="71">
                  <c:v>22429.32271503156</c:v>
                </c:pt>
                <c:pt idx="72">
                  <c:v>23351.40661978531</c:v>
                </c:pt>
                <c:pt idx="73">
                  <c:v>24273.49052453906</c:v>
                </c:pt>
                <c:pt idx="74">
                  <c:v>25195.57442929282</c:v>
                </c:pt>
                <c:pt idx="75">
                  <c:v>26117.65833404657</c:v>
                </c:pt>
                <c:pt idx="76">
                  <c:v>27039.74223880033</c:v>
                </c:pt>
                <c:pt idx="77">
                  <c:v>27961.82614355408</c:v>
                </c:pt>
                <c:pt idx="78">
                  <c:v>28883.91004830783</c:v>
                </c:pt>
                <c:pt idx="79">
                  <c:v>29805.99395306159</c:v>
                </c:pt>
                <c:pt idx="80">
                  <c:v>30728.07785781534</c:v>
                </c:pt>
                <c:pt idx="81">
                  <c:v>36379.53933396099</c:v>
                </c:pt>
                <c:pt idx="82">
                  <c:v>42031.00081010662</c:v>
                </c:pt>
                <c:pt idx="83">
                  <c:v>47682.46228625227</c:v>
                </c:pt>
                <c:pt idx="84">
                  <c:v>53333.92376239791</c:v>
                </c:pt>
                <c:pt idx="85">
                  <c:v>58985.38523854356</c:v>
                </c:pt>
                <c:pt idx="86">
                  <c:v>64636.84671468921</c:v>
                </c:pt>
                <c:pt idx="87">
                  <c:v>70288.30819083485</c:v>
                </c:pt>
                <c:pt idx="88">
                  <c:v>75939.76966698048</c:v>
                </c:pt>
                <c:pt idx="89">
                  <c:v>81591.23114312615</c:v>
                </c:pt>
                <c:pt idx="90">
                  <c:v>87242.69261927178</c:v>
                </c:pt>
                <c:pt idx="91">
                  <c:v>92894.15409541743</c:v>
                </c:pt>
                <c:pt idx="92">
                  <c:v>98545.61557156307</c:v>
                </c:pt>
                <c:pt idx="93">
                  <c:v>104197.0770477087</c:v>
                </c:pt>
                <c:pt idx="94">
                  <c:v>109848.5385238544</c:v>
                </c:pt>
                <c:pt idx="95">
                  <c:v>115500.0</c:v>
                </c:pt>
                <c:pt idx="96">
                  <c:v>115500.0</c:v>
                </c:pt>
                <c:pt idx="97">
                  <c:v>115500.0</c:v>
                </c:pt>
                <c:pt idx="98">
                  <c:v>115500.0</c:v>
                </c:pt>
                <c:pt idx="99">
                  <c:v>115500.0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370.9090909090909</c:v>
                </c:pt>
                <c:pt idx="54">
                  <c:v>1112.727272727273</c:v>
                </c:pt>
                <c:pt idx="55">
                  <c:v>1854.545454545455</c:v>
                </c:pt>
                <c:pt idx="56">
                  <c:v>2596.363636363636</c:v>
                </c:pt>
                <c:pt idx="57">
                  <c:v>3338.181818181818</c:v>
                </c:pt>
                <c:pt idx="58">
                  <c:v>4080.0</c:v>
                </c:pt>
                <c:pt idx="59">
                  <c:v>4821.818181818182</c:v>
                </c:pt>
                <c:pt idx="60">
                  <c:v>5563.636363636364</c:v>
                </c:pt>
                <c:pt idx="61">
                  <c:v>6305.454545454546</c:v>
                </c:pt>
                <c:pt idx="62">
                  <c:v>7047.272727272728</c:v>
                </c:pt>
                <c:pt idx="63">
                  <c:v>7789.09090909091</c:v>
                </c:pt>
                <c:pt idx="64">
                  <c:v>8530.909090909092</c:v>
                </c:pt>
                <c:pt idx="65">
                  <c:v>9272.727272727273</c:v>
                </c:pt>
                <c:pt idx="66">
                  <c:v>10014.54545454546</c:v>
                </c:pt>
                <c:pt idx="67">
                  <c:v>10756.36363636364</c:v>
                </c:pt>
                <c:pt idx="68">
                  <c:v>11498.18181818182</c:v>
                </c:pt>
                <c:pt idx="69">
                  <c:v>12240.0</c:v>
                </c:pt>
                <c:pt idx="70">
                  <c:v>12981.81818181818</c:v>
                </c:pt>
                <c:pt idx="71">
                  <c:v>13723.63636363636</c:v>
                </c:pt>
                <c:pt idx="72">
                  <c:v>14465.45454545455</c:v>
                </c:pt>
                <c:pt idx="73">
                  <c:v>15207.27272727273</c:v>
                </c:pt>
                <c:pt idx="74">
                  <c:v>15949.09090909091</c:v>
                </c:pt>
                <c:pt idx="75">
                  <c:v>16690.9090909091</c:v>
                </c:pt>
                <c:pt idx="76">
                  <c:v>17432.72727272728</c:v>
                </c:pt>
                <c:pt idx="77">
                  <c:v>18174.54545454546</c:v>
                </c:pt>
                <c:pt idx="78">
                  <c:v>18916.36363636364</c:v>
                </c:pt>
                <c:pt idx="79">
                  <c:v>19658.18181818182</c:v>
                </c:pt>
                <c:pt idx="80">
                  <c:v>20400.0</c:v>
                </c:pt>
                <c:pt idx="81">
                  <c:v>19040.0</c:v>
                </c:pt>
                <c:pt idx="82">
                  <c:v>17680.0</c:v>
                </c:pt>
                <c:pt idx="83">
                  <c:v>16320.0</c:v>
                </c:pt>
                <c:pt idx="84">
                  <c:v>14960.0</c:v>
                </c:pt>
                <c:pt idx="85">
                  <c:v>13600.0</c:v>
                </c:pt>
                <c:pt idx="86">
                  <c:v>12240.0</c:v>
                </c:pt>
                <c:pt idx="87">
                  <c:v>10880.0</c:v>
                </c:pt>
                <c:pt idx="88">
                  <c:v>9520.0</c:v>
                </c:pt>
                <c:pt idx="89">
                  <c:v>8160.0</c:v>
                </c:pt>
                <c:pt idx="90">
                  <c:v>6800.0</c:v>
                </c:pt>
                <c:pt idx="91">
                  <c:v>5440.0</c:v>
                </c:pt>
                <c:pt idx="92">
                  <c:v>4080.0</c:v>
                </c:pt>
                <c:pt idx="93">
                  <c:v>2720.0</c:v>
                </c:pt>
                <c:pt idx="94">
                  <c:v>1360.0</c:v>
                </c:pt>
                <c:pt idx="95">
                  <c:v>0.0</c:v>
                </c:pt>
                <c:pt idx="96">
                  <c:v>2671.7</c:v>
                </c:pt>
                <c:pt idx="97">
                  <c:v>5343.4</c:v>
                </c:pt>
                <c:pt idx="98">
                  <c:v>8015.1</c:v>
                </c:pt>
                <c:pt idx="99">
                  <c:v>10686.8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152.7272727272727</c:v>
                </c:pt>
                <c:pt idx="54">
                  <c:v>458.1818181818181</c:v>
                </c:pt>
                <c:pt idx="55">
                  <c:v>763.6363636363636</c:v>
                </c:pt>
                <c:pt idx="56">
                  <c:v>1069.09090909091</c:v>
                </c:pt>
                <c:pt idx="57">
                  <c:v>1374.545454545455</c:v>
                </c:pt>
                <c:pt idx="58">
                  <c:v>1680.0</c:v>
                </c:pt>
                <c:pt idx="59">
                  <c:v>1985.454545454545</c:v>
                </c:pt>
                <c:pt idx="60">
                  <c:v>2290.909090909091</c:v>
                </c:pt>
                <c:pt idx="61">
                  <c:v>2596.363636363636</c:v>
                </c:pt>
                <c:pt idx="62">
                  <c:v>2901.818181818182</c:v>
                </c:pt>
                <c:pt idx="63">
                  <c:v>3207.272727272727</c:v>
                </c:pt>
                <c:pt idx="64">
                  <c:v>3512.727272727273</c:v>
                </c:pt>
                <c:pt idx="65">
                  <c:v>3818.181818181818</c:v>
                </c:pt>
                <c:pt idx="66">
                  <c:v>4123.636363636363</c:v>
                </c:pt>
                <c:pt idx="67">
                  <c:v>4429.09090909091</c:v>
                </c:pt>
                <c:pt idx="68">
                  <c:v>4734.545454545454</c:v>
                </c:pt>
                <c:pt idx="69">
                  <c:v>5040.0</c:v>
                </c:pt>
                <c:pt idx="70">
                  <c:v>5345.454545454545</c:v>
                </c:pt>
                <c:pt idx="71">
                  <c:v>5650.909090909091</c:v>
                </c:pt>
                <c:pt idx="72">
                  <c:v>5956.363636363636</c:v>
                </c:pt>
                <c:pt idx="73">
                  <c:v>6261.818181818181</c:v>
                </c:pt>
                <c:pt idx="74">
                  <c:v>6567.272727272727</c:v>
                </c:pt>
                <c:pt idx="75">
                  <c:v>6872.727272727272</c:v>
                </c:pt>
                <c:pt idx="76">
                  <c:v>7178.181818181818</c:v>
                </c:pt>
                <c:pt idx="77">
                  <c:v>7483.636363636363</c:v>
                </c:pt>
                <c:pt idx="78">
                  <c:v>7789.09090909091</c:v>
                </c:pt>
                <c:pt idx="79">
                  <c:v>8094.545454545454</c:v>
                </c:pt>
                <c:pt idx="80">
                  <c:v>8400.0</c:v>
                </c:pt>
                <c:pt idx="81">
                  <c:v>19640.0</c:v>
                </c:pt>
                <c:pt idx="82">
                  <c:v>30880.0</c:v>
                </c:pt>
                <c:pt idx="83">
                  <c:v>42120.0</c:v>
                </c:pt>
                <c:pt idx="84">
                  <c:v>53360.0</c:v>
                </c:pt>
                <c:pt idx="85">
                  <c:v>64600.0</c:v>
                </c:pt>
                <c:pt idx="86">
                  <c:v>75840.0</c:v>
                </c:pt>
                <c:pt idx="87">
                  <c:v>87080.0</c:v>
                </c:pt>
                <c:pt idx="88">
                  <c:v>98320.0</c:v>
                </c:pt>
                <c:pt idx="89">
                  <c:v>109560.0</c:v>
                </c:pt>
                <c:pt idx="90">
                  <c:v>120800.0</c:v>
                </c:pt>
                <c:pt idx="91">
                  <c:v>132040.0</c:v>
                </c:pt>
                <c:pt idx="92">
                  <c:v>143280.0</c:v>
                </c:pt>
                <c:pt idx="93">
                  <c:v>154520.0</c:v>
                </c:pt>
                <c:pt idx="94">
                  <c:v>165760.0</c:v>
                </c:pt>
                <c:pt idx="95">
                  <c:v>177000.0</c:v>
                </c:pt>
                <c:pt idx="96">
                  <c:v>177829.53</c:v>
                </c:pt>
                <c:pt idx="97">
                  <c:v>178659.06</c:v>
                </c:pt>
                <c:pt idx="98">
                  <c:v>179488.59</c:v>
                </c:pt>
                <c:pt idx="99">
                  <c:v>180318.12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28320.00000000001</c:v>
                </c:pt>
                <c:pt idx="1">
                  <c:v>28320.00000000001</c:v>
                </c:pt>
                <c:pt idx="2">
                  <c:v>28320.00000000001</c:v>
                </c:pt>
                <c:pt idx="3">
                  <c:v>28320.00000000001</c:v>
                </c:pt>
                <c:pt idx="4">
                  <c:v>28320.00000000001</c:v>
                </c:pt>
                <c:pt idx="5">
                  <c:v>28320.00000000001</c:v>
                </c:pt>
                <c:pt idx="6">
                  <c:v>28320.00000000001</c:v>
                </c:pt>
                <c:pt idx="7">
                  <c:v>28320.00000000001</c:v>
                </c:pt>
                <c:pt idx="8">
                  <c:v>28320.00000000001</c:v>
                </c:pt>
                <c:pt idx="9">
                  <c:v>28320.00000000001</c:v>
                </c:pt>
                <c:pt idx="10">
                  <c:v>28320.00000000001</c:v>
                </c:pt>
                <c:pt idx="11">
                  <c:v>28320.00000000001</c:v>
                </c:pt>
                <c:pt idx="12">
                  <c:v>28320.00000000001</c:v>
                </c:pt>
                <c:pt idx="13">
                  <c:v>28320.00000000001</c:v>
                </c:pt>
                <c:pt idx="14">
                  <c:v>28320.00000000001</c:v>
                </c:pt>
                <c:pt idx="15">
                  <c:v>28320.00000000001</c:v>
                </c:pt>
                <c:pt idx="16">
                  <c:v>28320.00000000001</c:v>
                </c:pt>
                <c:pt idx="17">
                  <c:v>28320.00000000001</c:v>
                </c:pt>
                <c:pt idx="18">
                  <c:v>28320.00000000001</c:v>
                </c:pt>
                <c:pt idx="19">
                  <c:v>28320.00000000001</c:v>
                </c:pt>
                <c:pt idx="20">
                  <c:v>28320.00000000001</c:v>
                </c:pt>
                <c:pt idx="21">
                  <c:v>28320.00000000001</c:v>
                </c:pt>
                <c:pt idx="22">
                  <c:v>28320.00000000001</c:v>
                </c:pt>
                <c:pt idx="23">
                  <c:v>28320.00000000001</c:v>
                </c:pt>
                <c:pt idx="24">
                  <c:v>28320.00000000001</c:v>
                </c:pt>
                <c:pt idx="25">
                  <c:v>28320.00000000001</c:v>
                </c:pt>
                <c:pt idx="26">
                  <c:v>28320.00000000001</c:v>
                </c:pt>
                <c:pt idx="27">
                  <c:v>28320.00000000001</c:v>
                </c:pt>
                <c:pt idx="28">
                  <c:v>28320.00000000001</c:v>
                </c:pt>
                <c:pt idx="29">
                  <c:v>28320.00000000001</c:v>
                </c:pt>
                <c:pt idx="30">
                  <c:v>28320.00000000001</c:v>
                </c:pt>
                <c:pt idx="31">
                  <c:v>28320.00000000001</c:v>
                </c:pt>
                <c:pt idx="32">
                  <c:v>28320.00000000001</c:v>
                </c:pt>
                <c:pt idx="33">
                  <c:v>28320.00000000001</c:v>
                </c:pt>
                <c:pt idx="34">
                  <c:v>28320.00000000001</c:v>
                </c:pt>
                <c:pt idx="35">
                  <c:v>28320.00000000001</c:v>
                </c:pt>
                <c:pt idx="36">
                  <c:v>28320.00000000001</c:v>
                </c:pt>
                <c:pt idx="37">
                  <c:v>28320.00000000001</c:v>
                </c:pt>
                <c:pt idx="38">
                  <c:v>28320.00000000001</c:v>
                </c:pt>
                <c:pt idx="39">
                  <c:v>28320.00000000001</c:v>
                </c:pt>
                <c:pt idx="40">
                  <c:v>28320.00000000001</c:v>
                </c:pt>
                <c:pt idx="41">
                  <c:v>28320.00000000001</c:v>
                </c:pt>
                <c:pt idx="42">
                  <c:v>28320.00000000001</c:v>
                </c:pt>
                <c:pt idx="43">
                  <c:v>28320.00000000001</c:v>
                </c:pt>
                <c:pt idx="44">
                  <c:v>28320.00000000001</c:v>
                </c:pt>
                <c:pt idx="45">
                  <c:v>28320.00000000001</c:v>
                </c:pt>
                <c:pt idx="46">
                  <c:v>28320.00000000001</c:v>
                </c:pt>
                <c:pt idx="47">
                  <c:v>28320.00000000001</c:v>
                </c:pt>
                <c:pt idx="48">
                  <c:v>28320.00000000001</c:v>
                </c:pt>
                <c:pt idx="49">
                  <c:v>28320.00000000001</c:v>
                </c:pt>
                <c:pt idx="50">
                  <c:v>28320.00000000001</c:v>
                </c:pt>
                <c:pt idx="51">
                  <c:v>28320.00000000001</c:v>
                </c:pt>
                <c:pt idx="52">
                  <c:v>28320.00000000001</c:v>
                </c:pt>
                <c:pt idx="53">
                  <c:v>27960.00000000001</c:v>
                </c:pt>
                <c:pt idx="54">
                  <c:v>27240.00000000001</c:v>
                </c:pt>
                <c:pt idx="55">
                  <c:v>26520.00000000001</c:v>
                </c:pt>
                <c:pt idx="56">
                  <c:v>25800.00000000001</c:v>
                </c:pt>
                <c:pt idx="57">
                  <c:v>25080.00000000001</c:v>
                </c:pt>
                <c:pt idx="58">
                  <c:v>24360.00000000001</c:v>
                </c:pt>
                <c:pt idx="59">
                  <c:v>23640.00000000001</c:v>
                </c:pt>
                <c:pt idx="60">
                  <c:v>22920.00000000001</c:v>
                </c:pt>
                <c:pt idx="61">
                  <c:v>22200.00000000001</c:v>
                </c:pt>
                <c:pt idx="62">
                  <c:v>21480.00000000001</c:v>
                </c:pt>
                <c:pt idx="63">
                  <c:v>20760.0</c:v>
                </c:pt>
                <c:pt idx="64">
                  <c:v>20040.00000000001</c:v>
                </c:pt>
                <c:pt idx="65">
                  <c:v>19320.0</c:v>
                </c:pt>
                <c:pt idx="66">
                  <c:v>18600.0</c:v>
                </c:pt>
                <c:pt idx="67">
                  <c:v>17880.0</c:v>
                </c:pt>
                <c:pt idx="68">
                  <c:v>17160.0</c:v>
                </c:pt>
                <c:pt idx="69">
                  <c:v>16440.0</c:v>
                </c:pt>
                <c:pt idx="70">
                  <c:v>15720.0</c:v>
                </c:pt>
                <c:pt idx="71">
                  <c:v>15000.0</c:v>
                </c:pt>
                <c:pt idx="72">
                  <c:v>14280.0</c:v>
                </c:pt>
                <c:pt idx="73">
                  <c:v>13560.0</c:v>
                </c:pt>
                <c:pt idx="74">
                  <c:v>12840.0</c:v>
                </c:pt>
                <c:pt idx="75">
                  <c:v>12120.0</c:v>
                </c:pt>
                <c:pt idx="76">
                  <c:v>11400.0</c:v>
                </c:pt>
                <c:pt idx="77">
                  <c:v>10680.0</c:v>
                </c:pt>
                <c:pt idx="78">
                  <c:v>9960.0</c:v>
                </c:pt>
                <c:pt idx="79">
                  <c:v>9240.0</c:v>
                </c:pt>
                <c:pt idx="80">
                  <c:v>8520.0</c:v>
                </c:pt>
                <c:pt idx="81">
                  <c:v>8662.0</c:v>
                </c:pt>
                <c:pt idx="82">
                  <c:v>8804.0</c:v>
                </c:pt>
                <c:pt idx="83">
                  <c:v>8946.0</c:v>
                </c:pt>
                <c:pt idx="84">
                  <c:v>9088.0</c:v>
                </c:pt>
                <c:pt idx="85">
                  <c:v>9230.0</c:v>
                </c:pt>
                <c:pt idx="86">
                  <c:v>9372.0</c:v>
                </c:pt>
                <c:pt idx="87">
                  <c:v>9514.0</c:v>
                </c:pt>
                <c:pt idx="88">
                  <c:v>9656.0</c:v>
                </c:pt>
                <c:pt idx="89">
                  <c:v>9798.0</c:v>
                </c:pt>
                <c:pt idx="90">
                  <c:v>9940.0</c:v>
                </c:pt>
                <c:pt idx="91">
                  <c:v>10082.0</c:v>
                </c:pt>
                <c:pt idx="92">
                  <c:v>10224.0</c:v>
                </c:pt>
                <c:pt idx="93">
                  <c:v>10366.0</c:v>
                </c:pt>
                <c:pt idx="94">
                  <c:v>10508.0</c:v>
                </c:pt>
                <c:pt idx="95">
                  <c:v>10650.0</c:v>
                </c:pt>
                <c:pt idx="96">
                  <c:v>16853.5</c:v>
                </c:pt>
                <c:pt idx="97">
                  <c:v>23057.0</c:v>
                </c:pt>
                <c:pt idx="98">
                  <c:v>29260.5</c:v>
                </c:pt>
                <c:pt idx="99">
                  <c:v>35464.0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2450.373980115884</c:v>
                </c:pt>
                <c:pt idx="1">
                  <c:v>2450.373980115884</c:v>
                </c:pt>
                <c:pt idx="2">
                  <c:v>2450.373980115884</c:v>
                </c:pt>
                <c:pt idx="3">
                  <c:v>2450.373980115884</c:v>
                </c:pt>
                <c:pt idx="4">
                  <c:v>2450.373980115884</c:v>
                </c:pt>
                <c:pt idx="5">
                  <c:v>2450.373980115884</c:v>
                </c:pt>
                <c:pt idx="6">
                  <c:v>2450.373980115884</c:v>
                </c:pt>
                <c:pt idx="7">
                  <c:v>2450.373980115884</c:v>
                </c:pt>
                <c:pt idx="8">
                  <c:v>2450.373980115884</c:v>
                </c:pt>
                <c:pt idx="9">
                  <c:v>2450.373980115884</c:v>
                </c:pt>
                <c:pt idx="10">
                  <c:v>2450.373980115884</c:v>
                </c:pt>
                <c:pt idx="11">
                  <c:v>2450.373980115884</c:v>
                </c:pt>
                <c:pt idx="12">
                  <c:v>2450.373980115884</c:v>
                </c:pt>
                <c:pt idx="13">
                  <c:v>2450.373980115884</c:v>
                </c:pt>
                <c:pt idx="14">
                  <c:v>2450.373980115884</c:v>
                </c:pt>
                <c:pt idx="15">
                  <c:v>2450.373980115884</c:v>
                </c:pt>
                <c:pt idx="16">
                  <c:v>2450.373980115884</c:v>
                </c:pt>
                <c:pt idx="17">
                  <c:v>2450.373980115884</c:v>
                </c:pt>
                <c:pt idx="18">
                  <c:v>2450.373980115884</c:v>
                </c:pt>
                <c:pt idx="19">
                  <c:v>2450.373980115884</c:v>
                </c:pt>
                <c:pt idx="20">
                  <c:v>2450.373980115884</c:v>
                </c:pt>
                <c:pt idx="21">
                  <c:v>2450.373980115884</c:v>
                </c:pt>
                <c:pt idx="22">
                  <c:v>2450.373980115884</c:v>
                </c:pt>
                <c:pt idx="23">
                  <c:v>2450.373980115884</c:v>
                </c:pt>
                <c:pt idx="24">
                  <c:v>2450.373980115884</c:v>
                </c:pt>
                <c:pt idx="25">
                  <c:v>2450.373980115884</c:v>
                </c:pt>
                <c:pt idx="26">
                  <c:v>2450.373980115884</c:v>
                </c:pt>
                <c:pt idx="27">
                  <c:v>2450.373980115884</c:v>
                </c:pt>
                <c:pt idx="28">
                  <c:v>2450.373980115884</c:v>
                </c:pt>
                <c:pt idx="29">
                  <c:v>2450.373980115884</c:v>
                </c:pt>
                <c:pt idx="30">
                  <c:v>2450.373980115884</c:v>
                </c:pt>
                <c:pt idx="31">
                  <c:v>2450.373980115884</c:v>
                </c:pt>
                <c:pt idx="32">
                  <c:v>2450.373980115884</c:v>
                </c:pt>
                <c:pt idx="33">
                  <c:v>2450.373980115884</c:v>
                </c:pt>
                <c:pt idx="34">
                  <c:v>2450.373980115884</c:v>
                </c:pt>
                <c:pt idx="35">
                  <c:v>2450.373980115884</c:v>
                </c:pt>
                <c:pt idx="36">
                  <c:v>2450.373980115884</c:v>
                </c:pt>
                <c:pt idx="37">
                  <c:v>2450.373980115884</c:v>
                </c:pt>
                <c:pt idx="38">
                  <c:v>2450.373980115884</c:v>
                </c:pt>
                <c:pt idx="39">
                  <c:v>2450.373980115884</c:v>
                </c:pt>
                <c:pt idx="40">
                  <c:v>2450.373980115884</c:v>
                </c:pt>
                <c:pt idx="41">
                  <c:v>2450.373980115884</c:v>
                </c:pt>
                <c:pt idx="42">
                  <c:v>2450.373980115884</c:v>
                </c:pt>
                <c:pt idx="43">
                  <c:v>2450.373980115884</c:v>
                </c:pt>
                <c:pt idx="44">
                  <c:v>2450.373980115884</c:v>
                </c:pt>
                <c:pt idx="45">
                  <c:v>2450.373980115884</c:v>
                </c:pt>
                <c:pt idx="46">
                  <c:v>2450.373980115884</c:v>
                </c:pt>
                <c:pt idx="47">
                  <c:v>2450.373980115884</c:v>
                </c:pt>
                <c:pt idx="48">
                  <c:v>2450.373980115884</c:v>
                </c:pt>
                <c:pt idx="49">
                  <c:v>2450.373980115884</c:v>
                </c:pt>
                <c:pt idx="50">
                  <c:v>2450.373980115884</c:v>
                </c:pt>
                <c:pt idx="51">
                  <c:v>2450.373980115884</c:v>
                </c:pt>
                <c:pt idx="52">
                  <c:v>2450.373980115884</c:v>
                </c:pt>
                <c:pt idx="53">
                  <c:v>2446.323775190072</c:v>
                </c:pt>
                <c:pt idx="54">
                  <c:v>2438.22336533845</c:v>
                </c:pt>
                <c:pt idx="55">
                  <c:v>2430.122955486826</c:v>
                </c:pt>
                <c:pt idx="56">
                  <c:v>2422.022545635204</c:v>
                </c:pt>
                <c:pt idx="57">
                  <c:v>2413.922135783581</c:v>
                </c:pt>
                <c:pt idx="58">
                  <c:v>2405.821725931958</c:v>
                </c:pt>
                <c:pt idx="59">
                  <c:v>2397.721316080335</c:v>
                </c:pt>
                <c:pt idx="60">
                  <c:v>2389.620906228713</c:v>
                </c:pt>
                <c:pt idx="61">
                  <c:v>2381.52049637709</c:v>
                </c:pt>
                <c:pt idx="62">
                  <c:v>2373.420086525467</c:v>
                </c:pt>
                <c:pt idx="63">
                  <c:v>2365.319676673844</c:v>
                </c:pt>
                <c:pt idx="64">
                  <c:v>2357.219266822221</c:v>
                </c:pt>
                <c:pt idx="65">
                  <c:v>2349.118856970598</c:v>
                </c:pt>
                <c:pt idx="66">
                  <c:v>2341.018447118976</c:v>
                </c:pt>
                <c:pt idx="67">
                  <c:v>2332.918037267353</c:v>
                </c:pt>
                <c:pt idx="68">
                  <c:v>2324.81762741573</c:v>
                </c:pt>
                <c:pt idx="69">
                  <c:v>2316.717217564108</c:v>
                </c:pt>
                <c:pt idx="70">
                  <c:v>2308.616807712485</c:v>
                </c:pt>
                <c:pt idx="71">
                  <c:v>2300.516397860862</c:v>
                </c:pt>
                <c:pt idx="72">
                  <c:v>2292.41598800924</c:v>
                </c:pt>
                <c:pt idx="73">
                  <c:v>2284.315578157617</c:v>
                </c:pt>
                <c:pt idx="74">
                  <c:v>2276.215168305994</c:v>
                </c:pt>
                <c:pt idx="75">
                  <c:v>2268.114758454371</c:v>
                </c:pt>
                <c:pt idx="76">
                  <c:v>2260.014348602748</c:v>
                </c:pt>
                <c:pt idx="77">
                  <c:v>2251.913938751125</c:v>
                </c:pt>
                <c:pt idx="78">
                  <c:v>2243.813528899502</c:v>
                </c:pt>
                <c:pt idx="79">
                  <c:v>2235.71311904788</c:v>
                </c:pt>
                <c:pt idx="80">
                  <c:v>2227.612709196257</c:v>
                </c:pt>
                <c:pt idx="81">
                  <c:v>2079.10519524984</c:v>
                </c:pt>
                <c:pt idx="82">
                  <c:v>1930.597681303423</c:v>
                </c:pt>
                <c:pt idx="83">
                  <c:v>1782.090167357006</c:v>
                </c:pt>
                <c:pt idx="84">
                  <c:v>1633.582653410589</c:v>
                </c:pt>
                <c:pt idx="85">
                  <c:v>1485.075139464172</c:v>
                </c:pt>
                <c:pt idx="86">
                  <c:v>1336.567625517754</c:v>
                </c:pt>
                <c:pt idx="87">
                  <c:v>1188.060111571337</c:v>
                </c:pt>
                <c:pt idx="88">
                  <c:v>1039.55259762492</c:v>
                </c:pt>
                <c:pt idx="89">
                  <c:v>891.045083678503</c:v>
                </c:pt>
                <c:pt idx="90">
                  <c:v>742.5375697320858</c:v>
                </c:pt>
                <c:pt idx="91">
                  <c:v>594.0300557856685</c:v>
                </c:pt>
                <c:pt idx="92">
                  <c:v>445.5225418392515</c:v>
                </c:pt>
                <c:pt idx="93">
                  <c:v>297.0150278928345</c:v>
                </c:pt>
                <c:pt idx="94">
                  <c:v>148.507513946417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12480.0</c:v>
                </c:pt>
                <c:pt idx="1">
                  <c:v>12480.0</c:v>
                </c:pt>
                <c:pt idx="2">
                  <c:v>12480.0</c:v>
                </c:pt>
                <c:pt idx="3">
                  <c:v>12480.0</c:v>
                </c:pt>
                <c:pt idx="4">
                  <c:v>12480.0</c:v>
                </c:pt>
                <c:pt idx="5">
                  <c:v>12480.0</c:v>
                </c:pt>
                <c:pt idx="6">
                  <c:v>12480.0</c:v>
                </c:pt>
                <c:pt idx="7">
                  <c:v>12480.0</c:v>
                </c:pt>
                <c:pt idx="8">
                  <c:v>12480.0</c:v>
                </c:pt>
                <c:pt idx="9">
                  <c:v>12480.0</c:v>
                </c:pt>
                <c:pt idx="10">
                  <c:v>12480.0</c:v>
                </c:pt>
                <c:pt idx="11">
                  <c:v>12480.0</c:v>
                </c:pt>
                <c:pt idx="12">
                  <c:v>12480.0</c:v>
                </c:pt>
                <c:pt idx="13">
                  <c:v>12480.0</c:v>
                </c:pt>
                <c:pt idx="14">
                  <c:v>12480.0</c:v>
                </c:pt>
                <c:pt idx="15">
                  <c:v>12480.0</c:v>
                </c:pt>
                <c:pt idx="16">
                  <c:v>12480.0</c:v>
                </c:pt>
                <c:pt idx="17">
                  <c:v>12480.0</c:v>
                </c:pt>
                <c:pt idx="18">
                  <c:v>12301.71428571429</c:v>
                </c:pt>
                <c:pt idx="19">
                  <c:v>11945.14285714286</c:v>
                </c:pt>
                <c:pt idx="20">
                  <c:v>11588.57142857143</c:v>
                </c:pt>
                <c:pt idx="21">
                  <c:v>11232.0</c:v>
                </c:pt>
                <c:pt idx="22">
                  <c:v>10875.42857142857</c:v>
                </c:pt>
                <c:pt idx="23">
                  <c:v>10518.85714285714</c:v>
                </c:pt>
                <c:pt idx="24">
                  <c:v>10162.28571428571</c:v>
                </c:pt>
                <c:pt idx="25">
                  <c:v>9805.714285714286</c:v>
                </c:pt>
                <c:pt idx="26">
                  <c:v>9449.142857142856</c:v>
                </c:pt>
                <c:pt idx="27">
                  <c:v>9092.57142857143</c:v>
                </c:pt>
                <c:pt idx="28">
                  <c:v>8736.0</c:v>
                </c:pt>
                <c:pt idx="29">
                  <c:v>8379.428571428572</c:v>
                </c:pt>
                <c:pt idx="30">
                  <c:v>8022.857142857143</c:v>
                </c:pt>
                <c:pt idx="31">
                  <c:v>7666.285714285715</c:v>
                </c:pt>
                <c:pt idx="32">
                  <c:v>7309.714285714286</c:v>
                </c:pt>
                <c:pt idx="33">
                  <c:v>6953.142857142858</c:v>
                </c:pt>
                <c:pt idx="34">
                  <c:v>6596.571428571428</c:v>
                </c:pt>
                <c:pt idx="35">
                  <c:v>6240.0</c:v>
                </c:pt>
                <c:pt idx="36">
                  <c:v>5883.428571428571</c:v>
                </c:pt>
                <c:pt idx="37">
                  <c:v>5526.857142857143</c:v>
                </c:pt>
                <c:pt idx="38">
                  <c:v>5170.285714285715</c:v>
                </c:pt>
                <c:pt idx="39">
                  <c:v>4813.714285714286</c:v>
                </c:pt>
                <c:pt idx="40">
                  <c:v>4457.142857142858</c:v>
                </c:pt>
                <c:pt idx="41">
                  <c:v>4100.57142857143</c:v>
                </c:pt>
                <c:pt idx="42">
                  <c:v>3744.0</c:v>
                </c:pt>
                <c:pt idx="43">
                  <c:v>3387.428571428572</c:v>
                </c:pt>
                <c:pt idx="44">
                  <c:v>3030.857142857143</c:v>
                </c:pt>
                <c:pt idx="45">
                  <c:v>2674.285714285716</c:v>
                </c:pt>
                <c:pt idx="46">
                  <c:v>2317.714285714286</c:v>
                </c:pt>
                <c:pt idx="47">
                  <c:v>1961.142857142857</c:v>
                </c:pt>
                <c:pt idx="48">
                  <c:v>1604.571428571429</c:v>
                </c:pt>
                <c:pt idx="49">
                  <c:v>1248.0</c:v>
                </c:pt>
                <c:pt idx="50">
                  <c:v>891.4285714285724</c:v>
                </c:pt>
                <c:pt idx="51">
                  <c:v>534.8571428571431</c:v>
                </c:pt>
                <c:pt idx="52">
                  <c:v>178.2857142857156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91192"/>
        <c:axId val="186608696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32335.23817999929</c:v>
                </c:pt>
                <c:pt idx="1">
                  <c:v>32335.23817999929</c:v>
                </c:pt>
                <c:pt idx="2">
                  <c:v>32335.23817999929</c:v>
                </c:pt>
                <c:pt idx="3">
                  <c:v>32335.23817999929</c:v>
                </c:pt>
                <c:pt idx="4">
                  <c:v>32335.23817999929</c:v>
                </c:pt>
                <c:pt idx="5">
                  <c:v>32335.23817999929</c:v>
                </c:pt>
                <c:pt idx="6">
                  <c:v>32335.23817999929</c:v>
                </c:pt>
                <c:pt idx="7">
                  <c:v>32335.23817999929</c:v>
                </c:pt>
                <c:pt idx="8">
                  <c:v>32335.23817999929</c:v>
                </c:pt>
                <c:pt idx="9">
                  <c:v>32335.23817999929</c:v>
                </c:pt>
                <c:pt idx="10">
                  <c:v>32335.23817999929</c:v>
                </c:pt>
                <c:pt idx="11">
                  <c:v>32335.23817999929</c:v>
                </c:pt>
                <c:pt idx="12">
                  <c:v>32335.23817999929</c:v>
                </c:pt>
                <c:pt idx="13">
                  <c:v>32335.23817999929</c:v>
                </c:pt>
                <c:pt idx="14">
                  <c:v>32335.23817999929</c:v>
                </c:pt>
                <c:pt idx="15">
                  <c:v>32335.23817999929</c:v>
                </c:pt>
                <c:pt idx="16">
                  <c:v>32335.23817999929</c:v>
                </c:pt>
                <c:pt idx="17">
                  <c:v>32335.23817999929</c:v>
                </c:pt>
                <c:pt idx="18">
                  <c:v>32335.23817999929</c:v>
                </c:pt>
                <c:pt idx="19">
                  <c:v>32335.23817999929</c:v>
                </c:pt>
                <c:pt idx="20">
                  <c:v>32335.23817999929</c:v>
                </c:pt>
                <c:pt idx="21">
                  <c:v>32335.23817999929</c:v>
                </c:pt>
                <c:pt idx="22">
                  <c:v>32335.23817999929</c:v>
                </c:pt>
                <c:pt idx="23">
                  <c:v>32335.23817999929</c:v>
                </c:pt>
                <c:pt idx="24">
                  <c:v>32335.23817999929</c:v>
                </c:pt>
                <c:pt idx="25">
                  <c:v>32335.23817999929</c:v>
                </c:pt>
                <c:pt idx="26">
                  <c:v>32335.23817999929</c:v>
                </c:pt>
                <c:pt idx="27">
                  <c:v>32335.23817999929</c:v>
                </c:pt>
                <c:pt idx="28">
                  <c:v>32335.23817999929</c:v>
                </c:pt>
                <c:pt idx="29">
                  <c:v>32335.23817999929</c:v>
                </c:pt>
                <c:pt idx="30">
                  <c:v>32335.23817999929</c:v>
                </c:pt>
                <c:pt idx="31">
                  <c:v>32335.23817999929</c:v>
                </c:pt>
                <c:pt idx="32">
                  <c:v>32335.23817999929</c:v>
                </c:pt>
                <c:pt idx="33">
                  <c:v>32335.23817999929</c:v>
                </c:pt>
                <c:pt idx="34">
                  <c:v>32335.23817999929</c:v>
                </c:pt>
                <c:pt idx="35">
                  <c:v>32335.2381799993</c:v>
                </c:pt>
                <c:pt idx="36">
                  <c:v>32335.2381799993</c:v>
                </c:pt>
                <c:pt idx="37">
                  <c:v>32335.2381799993</c:v>
                </c:pt>
                <c:pt idx="38">
                  <c:v>32335.2381799993</c:v>
                </c:pt>
                <c:pt idx="39">
                  <c:v>32335.2381799993</c:v>
                </c:pt>
                <c:pt idx="40">
                  <c:v>32335.2381799993</c:v>
                </c:pt>
                <c:pt idx="41">
                  <c:v>32335.2381799993</c:v>
                </c:pt>
                <c:pt idx="42">
                  <c:v>32335.2381799993</c:v>
                </c:pt>
                <c:pt idx="43">
                  <c:v>32335.2381799993</c:v>
                </c:pt>
                <c:pt idx="44">
                  <c:v>32335.2381799993</c:v>
                </c:pt>
                <c:pt idx="45">
                  <c:v>32335.2381799993</c:v>
                </c:pt>
                <c:pt idx="46">
                  <c:v>32335.2381799993</c:v>
                </c:pt>
                <c:pt idx="47">
                  <c:v>32335.2381799993</c:v>
                </c:pt>
                <c:pt idx="48">
                  <c:v>32335.2381799993</c:v>
                </c:pt>
                <c:pt idx="49">
                  <c:v>32335.2381799993</c:v>
                </c:pt>
                <c:pt idx="50">
                  <c:v>32335.2381799993</c:v>
                </c:pt>
                <c:pt idx="51">
                  <c:v>32335.2381799993</c:v>
                </c:pt>
                <c:pt idx="52">
                  <c:v>32335.2381799993</c:v>
                </c:pt>
                <c:pt idx="53">
                  <c:v>32335.2381799993</c:v>
                </c:pt>
                <c:pt idx="54">
                  <c:v>32335.2381799993</c:v>
                </c:pt>
                <c:pt idx="55">
                  <c:v>32335.2381799993</c:v>
                </c:pt>
                <c:pt idx="56">
                  <c:v>32335.2381799993</c:v>
                </c:pt>
                <c:pt idx="57">
                  <c:v>32335.2381799993</c:v>
                </c:pt>
                <c:pt idx="58">
                  <c:v>32335.2381799993</c:v>
                </c:pt>
                <c:pt idx="59">
                  <c:v>32335.2381799993</c:v>
                </c:pt>
                <c:pt idx="60">
                  <c:v>32335.2381799993</c:v>
                </c:pt>
                <c:pt idx="61">
                  <c:v>32335.2381799993</c:v>
                </c:pt>
                <c:pt idx="62">
                  <c:v>32335.2381799993</c:v>
                </c:pt>
                <c:pt idx="63">
                  <c:v>32335.2381799993</c:v>
                </c:pt>
                <c:pt idx="64">
                  <c:v>32335.2381799993</c:v>
                </c:pt>
                <c:pt idx="65">
                  <c:v>32335.2381799993</c:v>
                </c:pt>
                <c:pt idx="66">
                  <c:v>32335.2381799993</c:v>
                </c:pt>
                <c:pt idx="67">
                  <c:v>32335.2381799993</c:v>
                </c:pt>
                <c:pt idx="68">
                  <c:v>32335.2381799993</c:v>
                </c:pt>
                <c:pt idx="69">
                  <c:v>32335.2381799993</c:v>
                </c:pt>
                <c:pt idx="70">
                  <c:v>32335.2381799993</c:v>
                </c:pt>
                <c:pt idx="71">
                  <c:v>32335.2381799993</c:v>
                </c:pt>
                <c:pt idx="72">
                  <c:v>32335.2381799993</c:v>
                </c:pt>
                <c:pt idx="73">
                  <c:v>32335.2381799993</c:v>
                </c:pt>
                <c:pt idx="74">
                  <c:v>32335.2381799993</c:v>
                </c:pt>
                <c:pt idx="75">
                  <c:v>32335.2381799993</c:v>
                </c:pt>
                <c:pt idx="76">
                  <c:v>32335.2381799993</c:v>
                </c:pt>
                <c:pt idx="77">
                  <c:v>32335.2381799993</c:v>
                </c:pt>
                <c:pt idx="78">
                  <c:v>32335.2381799993</c:v>
                </c:pt>
                <c:pt idx="79">
                  <c:v>32335.2381799993</c:v>
                </c:pt>
                <c:pt idx="80">
                  <c:v>32335.2381799993</c:v>
                </c:pt>
                <c:pt idx="81">
                  <c:v>32335.2381799993</c:v>
                </c:pt>
                <c:pt idx="82">
                  <c:v>32335.2381799993</c:v>
                </c:pt>
                <c:pt idx="83">
                  <c:v>32335.2381799993</c:v>
                </c:pt>
                <c:pt idx="84">
                  <c:v>32335.2381799993</c:v>
                </c:pt>
                <c:pt idx="85">
                  <c:v>32335.2381799993</c:v>
                </c:pt>
                <c:pt idx="86">
                  <c:v>32335.2381799993</c:v>
                </c:pt>
                <c:pt idx="87">
                  <c:v>32335.2381799993</c:v>
                </c:pt>
                <c:pt idx="88">
                  <c:v>32335.2381799993</c:v>
                </c:pt>
                <c:pt idx="89">
                  <c:v>32335.2381799993</c:v>
                </c:pt>
                <c:pt idx="90">
                  <c:v>32335.2381799993</c:v>
                </c:pt>
                <c:pt idx="91">
                  <c:v>32335.2381799993</c:v>
                </c:pt>
                <c:pt idx="92">
                  <c:v>32335.2381799993</c:v>
                </c:pt>
                <c:pt idx="93">
                  <c:v>32335.2381799993</c:v>
                </c:pt>
                <c:pt idx="94">
                  <c:v>32335.2381799993</c:v>
                </c:pt>
                <c:pt idx="95">
                  <c:v>32335.2381799993</c:v>
                </c:pt>
                <c:pt idx="96">
                  <c:v>32335.2381799993</c:v>
                </c:pt>
                <c:pt idx="97">
                  <c:v>32335.2381799993</c:v>
                </c:pt>
                <c:pt idx="98">
                  <c:v>32335.2381799993</c:v>
                </c:pt>
                <c:pt idx="99">
                  <c:v>32335.2381799993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61587.00420222722</c:v>
                </c:pt>
                <c:pt idx="1">
                  <c:v>61246.74420222722</c:v>
                </c:pt>
                <c:pt idx="2">
                  <c:v>60906.48420222722</c:v>
                </c:pt>
                <c:pt idx="3">
                  <c:v>60566.22420222722</c:v>
                </c:pt>
                <c:pt idx="4">
                  <c:v>60225.96420222722</c:v>
                </c:pt>
                <c:pt idx="5">
                  <c:v>59885.70420222722</c:v>
                </c:pt>
                <c:pt idx="6">
                  <c:v>59545.44420222722</c:v>
                </c:pt>
                <c:pt idx="7">
                  <c:v>59205.18420222722</c:v>
                </c:pt>
                <c:pt idx="8">
                  <c:v>58864.92420222722</c:v>
                </c:pt>
                <c:pt idx="9">
                  <c:v>58524.66420222722</c:v>
                </c:pt>
                <c:pt idx="10">
                  <c:v>58184.40420222722</c:v>
                </c:pt>
                <c:pt idx="11">
                  <c:v>57844.14420222722</c:v>
                </c:pt>
                <c:pt idx="12">
                  <c:v>57503.88420222722</c:v>
                </c:pt>
                <c:pt idx="13">
                  <c:v>57163.62420222722</c:v>
                </c:pt>
                <c:pt idx="14">
                  <c:v>56823.36420222722</c:v>
                </c:pt>
                <c:pt idx="15">
                  <c:v>56483.10420222722</c:v>
                </c:pt>
                <c:pt idx="16">
                  <c:v>56142.84420222722</c:v>
                </c:pt>
                <c:pt idx="17">
                  <c:v>55802.58420222722</c:v>
                </c:pt>
                <c:pt idx="18">
                  <c:v>55659.78343228102</c:v>
                </c:pt>
                <c:pt idx="19">
                  <c:v>55714.4418923886</c:v>
                </c:pt>
                <c:pt idx="20">
                  <c:v>55769.1003524962</c:v>
                </c:pt>
                <c:pt idx="21">
                  <c:v>55823.75881260378</c:v>
                </c:pt>
                <c:pt idx="22">
                  <c:v>55878.41727271137</c:v>
                </c:pt>
                <c:pt idx="23">
                  <c:v>55933.07573281896</c:v>
                </c:pt>
                <c:pt idx="24">
                  <c:v>55987.73419292655</c:v>
                </c:pt>
                <c:pt idx="25">
                  <c:v>56042.39265303414</c:v>
                </c:pt>
                <c:pt idx="26">
                  <c:v>56097.05111314172</c:v>
                </c:pt>
                <c:pt idx="27">
                  <c:v>56151.70957324931</c:v>
                </c:pt>
                <c:pt idx="28">
                  <c:v>56206.3680333569</c:v>
                </c:pt>
                <c:pt idx="29">
                  <c:v>56261.02649346449</c:v>
                </c:pt>
                <c:pt idx="30">
                  <c:v>56315.68495357208</c:v>
                </c:pt>
                <c:pt idx="31">
                  <c:v>56370.34341367967</c:v>
                </c:pt>
                <c:pt idx="32">
                  <c:v>56425.00187378726</c:v>
                </c:pt>
                <c:pt idx="33">
                  <c:v>56479.66033389485</c:v>
                </c:pt>
                <c:pt idx="34">
                  <c:v>56534.31879400243</c:v>
                </c:pt>
                <c:pt idx="35">
                  <c:v>56588.97725411002</c:v>
                </c:pt>
                <c:pt idx="36">
                  <c:v>56643.63571421761</c:v>
                </c:pt>
                <c:pt idx="37">
                  <c:v>56698.2941743252</c:v>
                </c:pt>
                <c:pt idx="38">
                  <c:v>56752.9526344328</c:v>
                </c:pt>
                <c:pt idx="39">
                  <c:v>56807.61109454038</c:v>
                </c:pt>
                <c:pt idx="40">
                  <c:v>56862.26955464797</c:v>
                </c:pt>
                <c:pt idx="41">
                  <c:v>56916.92801475556</c:v>
                </c:pt>
                <c:pt idx="42">
                  <c:v>56971.58647486315</c:v>
                </c:pt>
                <c:pt idx="43">
                  <c:v>57026.24493497074</c:v>
                </c:pt>
                <c:pt idx="44">
                  <c:v>57080.90339507832</c:v>
                </c:pt>
                <c:pt idx="45">
                  <c:v>57135.56185518592</c:v>
                </c:pt>
                <c:pt idx="46">
                  <c:v>57190.22031529351</c:v>
                </c:pt>
                <c:pt idx="47">
                  <c:v>57244.8787754011</c:v>
                </c:pt>
                <c:pt idx="48">
                  <c:v>57299.53723550868</c:v>
                </c:pt>
                <c:pt idx="49">
                  <c:v>57354.19569561627</c:v>
                </c:pt>
                <c:pt idx="50">
                  <c:v>57408.85415572386</c:v>
                </c:pt>
                <c:pt idx="51">
                  <c:v>57463.51261583145</c:v>
                </c:pt>
                <c:pt idx="52">
                  <c:v>57518.17107593904</c:v>
                </c:pt>
                <c:pt idx="53">
                  <c:v>58554.64679462784</c:v>
                </c:pt>
                <c:pt idx="54">
                  <c:v>60572.93977189784</c:v>
                </c:pt>
                <c:pt idx="55">
                  <c:v>62591.23274916784</c:v>
                </c:pt>
                <c:pt idx="56">
                  <c:v>64609.52572643786</c:v>
                </c:pt>
                <c:pt idx="57">
                  <c:v>66627.81870370786</c:v>
                </c:pt>
                <c:pt idx="58">
                  <c:v>68646.11168097787</c:v>
                </c:pt>
                <c:pt idx="59">
                  <c:v>70664.40465824787</c:v>
                </c:pt>
                <c:pt idx="60">
                  <c:v>72682.69763551788</c:v>
                </c:pt>
                <c:pt idx="61">
                  <c:v>74700.99061278787</c:v>
                </c:pt>
                <c:pt idx="62">
                  <c:v>76719.28359005789</c:v>
                </c:pt>
                <c:pt idx="63">
                  <c:v>78737.57656732789</c:v>
                </c:pt>
                <c:pt idx="64">
                  <c:v>80755.8695445979</c:v>
                </c:pt>
                <c:pt idx="65">
                  <c:v>82774.16252186791</c:v>
                </c:pt>
                <c:pt idx="66">
                  <c:v>84792.4554991379</c:v>
                </c:pt>
                <c:pt idx="67">
                  <c:v>86810.74847640791</c:v>
                </c:pt>
                <c:pt idx="68">
                  <c:v>88829.04145367793</c:v>
                </c:pt>
                <c:pt idx="69">
                  <c:v>90847.3344309479</c:v>
                </c:pt>
                <c:pt idx="70">
                  <c:v>92865.62740821794</c:v>
                </c:pt>
                <c:pt idx="71">
                  <c:v>94883.92038548794</c:v>
                </c:pt>
                <c:pt idx="72">
                  <c:v>96902.21336275793</c:v>
                </c:pt>
                <c:pt idx="73">
                  <c:v>98920.50634002795</c:v>
                </c:pt>
                <c:pt idx="74">
                  <c:v>100938.799317298</c:v>
                </c:pt>
                <c:pt idx="75">
                  <c:v>102957.0922945679</c:v>
                </c:pt>
                <c:pt idx="76">
                  <c:v>104975.385271838</c:v>
                </c:pt>
                <c:pt idx="77">
                  <c:v>106993.678249108</c:v>
                </c:pt>
                <c:pt idx="78">
                  <c:v>109011.971226378</c:v>
                </c:pt>
                <c:pt idx="79">
                  <c:v>111030.264203648</c:v>
                </c:pt>
                <c:pt idx="80">
                  <c:v>113048.557180918</c:v>
                </c:pt>
                <c:pt idx="81">
                  <c:v>131230.3049158046</c:v>
                </c:pt>
                <c:pt idx="82">
                  <c:v>149412.0526506913</c:v>
                </c:pt>
                <c:pt idx="83">
                  <c:v>167593.800385578</c:v>
                </c:pt>
                <c:pt idx="84">
                  <c:v>185775.5481204646</c:v>
                </c:pt>
                <c:pt idx="85">
                  <c:v>203957.2958553513</c:v>
                </c:pt>
                <c:pt idx="86">
                  <c:v>222139.0435902379</c:v>
                </c:pt>
                <c:pt idx="87">
                  <c:v>240320.7913251246</c:v>
                </c:pt>
                <c:pt idx="88">
                  <c:v>258502.5390600112</c:v>
                </c:pt>
                <c:pt idx="89">
                  <c:v>276684.2867948979</c:v>
                </c:pt>
                <c:pt idx="90">
                  <c:v>294866.0345297845</c:v>
                </c:pt>
                <c:pt idx="91">
                  <c:v>313047.7822646712</c:v>
                </c:pt>
                <c:pt idx="92">
                  <c:v>331229.5299995579</c:v>
                </c:pt>
                <c:pt idx="93">
                  <c:v>349411.2777344445</c:v>
                </c:pt>
                <c:pt idx="94">
                  <c:v>367593.0254693312</c:v>
                </c:pt>
                <c:pt idx="95">
                  <c:v>385774.7732042178</c:v>
                </c:pt>
                <c:pt idx="96">
                  <c:v>396682.4042042178</c:v>
                </c:pt>
                <c:pt idx="97">
                  <c:v>407590.0352042178</c:v>
                </c:pt>
                <c:pt idx="98">
                  <c:v>418497.6662042178</c:v>
                </c:pt>
                <c:pt idx="99">
                  <c:v>429405.2972042178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091192"/>
        <c:axId val="1866086968"/>
      </c:lineChart>
      <c:catAx>
        <c:axId val="186609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60869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660869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60911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0.0312836861768369</c:v>
                </c:pt>
                <c:pt idx="2" formatCode="0.0%">
                  <c:v>0.0325282710375497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0.0869671349626401</c:v>
                </c:pt>
                <c:pt idx="2" formatCode="0.0%">
                  <c:v>0.0869671349626401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0.207010017123288</c:v>
                </c:pt>
                <c:pt idx="2" formatCode="0.0%">
                  <c:v>0.204656973871002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-0.000196139476961395</c:v>
                </c:pt>
                <c:pt idx="2" formatCode="0.0%">
                  <c:v>-0.000222150075822667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0.00195555728518057</c:v>
                </c:pt>
                <c:pt idx="2" formatCode="0.0%">
                  <c:v>0.00203335684427456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0.000910647571606475</c:v>
                </c:pt>
                <c:pt idx="2" formatCode="0.0%">
                  <c:v>0.00094687662002039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0.0414169520547945</c:v>
                </c:pt>
                <c:pt idx="2" formatCode="0.0%">
                  <c:v>0.0416915728865218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-0.000107876712328767</c:v>
                </c:pt>
                <c:pt idx="2" formatCode="0.0%">
                  <c:v>-0.000150794200449866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0.108594722914072</c:v>
                </c:pt>
                <c:pt idx="2" formatCode="0.0%">
                  <c:v>0.107782356174637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0.00648731320049813</c:v>
                </c:pt>
                <c:pt idx="2" formatCode="0.0%">
                  <c:v>0.00640128314476447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0.132075812577833</c:v>
                </c:pt>
                <c:pt idx="2" formatCode="0.0%">
                  <c:v>0.130574532089598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9.10647571606476E-5</c:v>
                </c:pt>
                <c:pt idx="2" formatCode="0.0%">
                  <c:v>-1.7622388081097E-5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0.0469240348692403</c:v>
                </c:pt>
                <c:pt idx="2" formatCode="0.0%">
                  <c:v>0.046360100313929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0.000847266500622665</c:v>
                </c:pt>
                <c:pt idx="2" formatCode="0.0%">
                  <c:v>0.000779851487334052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0.0344596371304042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0.00771529928671882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0.234437918437886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0.610559792652553</c:v>
                </c:pt>
                <c:pt idx="2" formatCode="0.0%">
                  <c:v>0.0347220690437396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1422552"/>
        <c:axId val="1881443928"/>
      </c:barChart>
      <c:catAx>
        <c:axId val="188142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8144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144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81422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0.0204386749688667</c:v>
                </c:pt>
                <c:pt idx="2" formatCode="0.0%">
                  <c:v>0.0204386749688667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0.0162121419676214</c:v>
                </c:pt>
                <c:pt idx="2" formatCode="0.0%">
                  <c:v>0.0162121419676214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0.0449507465753425</c:v>
                </c:pt>
                <c:pt idx="2" formatCode="0.0%">
                  <c:v>0.0449507465753425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0.000104607721046077</c:v>
                </c:pt>
                <c:pt idx="2" formatCode="0.0%">
                  <c:v>7.69620100139281E-5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-0.00125155666251557</c:v>
                </c:pt>
                <c:pt idx="2" formatCode="0.0%">
                  <c:v>-0.00151616561096614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0.0110445205479452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0.0148505603985056</c:v>
                </c:pt>
                <c:pt idx="2" formatCode="0.0%">
                  <c:v>0.0148505603985056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0.00189470734744707</c:v>
                </c:pt>
                <c:pt idx="2" formatCode="0.0%">
                  <c:v>0.0018076233576958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-0.000764943960149439</c:v>
                </c:pt>
                <c:pt idx="2" formatCode="0.0%">
                  <c:v>-0.000803450486229933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0.000684308841843088</c:v>
                </c:pt>
                <c:pt idx="2" formatCode="0.0%">
                  <c:v>0.000415618859859201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0.0626640190126475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0.000679002322735572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0.185263367938979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0.659413179078456</c:v>
                </c:pt>
                <c:pt idx="2" formatCode="0.0%">
                  <c:v>0.365618261609675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5763976"/>
        <c:axId val="1855958168"/>
      </c:barChart>
      <c:catAx>
        <c:axId val="185576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95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595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76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0.0272293204483188</c:v>
                </c:pt>
                <c:pt idx="1">
                  <c:v>0.0272293204483188</c:v>
                </c:pt>
                <c:pt idx="2">
                  <c:v>0.0528569161643836</c:v>
                </c:pt>
                <c:pt idx="3">
                  <c:v>0.0528569161643835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0.129697135740971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0.246046191780822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-0.000207007230563886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-0.00557945742582684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0.000639996587080137</c:v>
                </c:pt>
                <c:pt idx="3">
                  <c:v>0.000315222199606635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0.0353424657534247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-0.000176222231191335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0.00146983188625904</c:v>
                </c:pt>
                <c:pt idx="3">
                  <c:v>0.00146983188625904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0.203476540420269</c:v>
                </c:pt>
                <c:pt idx="1">
                  <c:v>0.203476540420269</c:v>
                </c:pt>
                <c:pt idx="2">
                  <c:v>0.203476540420269</c:v>
                </c:pt>
                <c:pt idx="3">
                  <c:v>0.203476540420269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-1.581984179855608</c:v>
                </c:pt>
                <c:pt idx="1">
                  <c:v>-1.49662425457655</c:v>
                </c:pt>
                <c:pt idx="2">
                  <c:v>-1.54937040852877</c:v>
                </c:pt>
                <c:pt idx="3">
                  <c:v>5.911124044516989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1723736"/>
        <c:axId val="1881702120"/>
      </c:barChart>
      <c:catAx>
        <c:axId val="18817237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7021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81702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72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0.0138982989788294</c:v>
                </c:pt>
                <c:pt idx="1">
                  <c:v>0.0138982989788294</c:v>
                </c:pt>
                <c:pt idx="2">
                  <c:v>0.0269790509589041</c:v>
                </c:pt>
                <c:pt idx="3">
                  <c:v>0.0269790509589041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0.0648485678704857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0.17980298630137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0.000307848040055713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-0.0115686999264813</c:v>
                </c:pt>
                <c:pt idx="1">
                  <c:v>0.00550403748261673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0.0441780821917808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0.000172602739726027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0.0148505603985056</c:v>
                </c:pt>
                <c:pt idx="1">
                  <c:v>0.0148505603985056</c:v>
                </c:pt>
                <c:pt idx="2">
                  <c:v>0.0148505603985056</c:v>
                </c:pt>
                <c:pt idx="3">
                  <c:v>0.0148505603985056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0.00135800464547114</c:v>
                </c:pt>
                <c:pt idx="3">
                  <c:v>0.00135800464547114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0.185263367938979</c:v>
                </c:pt>
                <c:pt idx="1">
                  <c:v>0.185263367938979</c:v>
                </c:pt>
                <c:pt idx="2">
                  <c:v>0.185263367938979</c:v>
                </c:pt>
                <c:pt idx="3">
                  <c:v>0.185263367938979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0.266317822778599</c:v>
                </c:pt>
                <c:pt idx="1">
                  <c:v>0.586694732496315</c:v>
                </c:pt>
                <c:pt idx="2">
                  <c:v>0.577932616093111</c:v>
                </c:pt>
                <c:pt idx="3">
                  <c:v>0.513084048222626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0771800"/>
        <c:axId val="2136602600"/>
      </c:barChart>
      <c:catAx>
        <c:axId val="1910771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6026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6602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771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0.0351575057973021</c:v>
                </c:pt>
                <c:pt idx="1">
                  <c:v>0.0351575057973021</c:v>
                </c:pt>
                <c:pt idx="2">
                  <c:v>0.0682469230182924</c:v>
                </c:pt>
                <c:pt idx="3">
                  <c:v>0.0682469230182924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0.167498256537983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0.30767200950509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5.35670015138701E-5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-0.000586046694323308</c:v>
                </c:pt>
                <c:pt idx="1">
                  <c:v>0.000111059665755862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0.00138933705855978</c:v>
                </c:pt>
                <c:pt idx="3">
                  <c:v>0.000684300342275712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0.0439518572657446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0.043142671166744</c:v>
                </c:pt>
                <c:pt idx="1">
                  <c:v>0.043142671166744</c:v>
                </c:pt>
                <c:pt idx="2">
                  <c:v>0.043142671166744</c:v>
                </c:pt>
                <c:pt idx="3">
                  <c:v>0.043142671166744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0.0122168612816394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0.210822561604301</c:v>
                </c:pt>
                <c:pt idx="1">
                  <c:v>0.210822561604301</c:v>
                </c:pt>
                <c:pt idx="2">
                  <c:v>0.210822561604301</c:v>
                </c:pt>
                <c:pt idx="3">
                  <c:v>0.210822561604301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0.0984503975432482</c:v>
                </c:pt>
                <c:pt idx="1">
                  <c:v>0.562764058288851</c:v>
                </c:pt>
                <c:pt idx="2">
                  <c:v>0.528396363675057</c:v>
                </c:pt>
                <c:pt idx="3">
                  <c:v>0.349386282571719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3788088"/>
        <c:axId val="1913791400"/>
      </c:barChart>
      <c:catAx>
        <c:axId val="1913788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7914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1379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78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0.0221192243055338</c:v>
                </c:pt>
                <c:pt idx="1">
                  <c:v>0.0221192243055338</c:v>
                </c:pt>
                <c:pt idx="2">
                  <c:v>0.0429373177695656</c:v>
                </c:pt>
                <c:pt idx="3">
                  <c:v>0.0429373177695656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0.34786853985056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0.0338871592560835</c:v>
                </c:pt>
                <c:pt idx="1">
                  <c:v>0.0614952959777441</c:v>
                </c:pt>
                <c:pt idx="2">
                  <c:v>0.0179508780995057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0.244773298815345</c:v>
                </c:pt>
                <c:pt idx="1">
                  <c:v>0.444192041721414</c:v>
                </c:pt>
                <c:pt idx="2">
                  <c:v>0.12966255494725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-0.000888600303290668</c:v>
                </c:pt>
                <c:pt idx="1">
                  <c:v>-0.000482159458736231</c:v>
                </c:pt>
                <c:pt idx="2">
                  <c:v>0.000482159458736231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0.00243193013669574</c:v>
                </c:pt>
                <c:pt idx="1">
                  <c:v>0.00441324285766008</c:v>
                </c:pt>
                <c:pt idx="2">
                  <c:v>0.00128825438274241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0.00253762934165465</c:v>
                </c:pt>
                <c:pt idx="3">
                  <c:v>0.00124987713842691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0.166766291546087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-0.000603176801799465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0.107782356174637</c:v>
                </c:pt>
                <c:pt idx="1">
                  <c:v>0.107782356174637</c:v>
                </c:pt>
                <c:pt idx="2">
                  <c:v>0.107782356174637</c:v>
                </c:pt>
                <c:pt idx="3">
                  <c:v>0.107782356174637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0.0256051325790579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0.153607879550203</c:v>
                </c:pt>
                <c:pt idx="1">
                  <c:v>0.0921856196552563</c:v>
                </c:pt>
                <c:pt idx="2">
                  <c:v>0.12289674960273</c:v>
                </c:pt>
                <c:pt idx="3">
                  <c:v>0.153607879550203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0.0154305985734376</c:v>
                </c:pt>
                <c:pt idx="3">
                  <c:v>0.0154305985734376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0.234437918437886</c:v>
                </c:pt>
                <c:pt idx="1">
                  <c:v>0.234437918437886</c:v>
                </c:pt>
                <c:pt idx="2">
                  <c:v>0.234437918437886</c:v>
                </c:pt>
                <c:pt idx="3">
                  <c:v>0.234437918437886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0.000622904950414615</c:v>
                </c:pt>
                <c:pt idx="1">
                  <c:v>0.0</c:v>
                </c:pt>
                <c:pt idx="2">
                  <c:v>0.290133946081451</c:v>
                </c:pt>
                <c:pt idx="3">
                  <c:v>0.0366207427958209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4157208"/>
        <c:axId val="1914160520"/>
      </c:barChart>
      <c:catAx>
        <c:axId val="1914157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1605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1416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15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0.0701508242721852</c:v>
                </c:pt>
                <c:pt idx="2">
                  <c:v>0.0701508242721852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0.0132384626947938</c:v>
                </c:pt>
                <c:pt idx="2">
                  <c:v>0.0214775697946215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0.00280603297088741</c:v>
                </c:pt>
                <c:pt idx="2">
                  <c:v>0.00280603297088741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0.00962068447161397</c:v>
                </c:pt>
                <c:pt idx="2">
                  <c:v>0.0126144554087202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0.0200430926491958</c:v>
                </c:pt>
                <c:pt idx="2">
                  <c:v>0.025344562016988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0.00100215463245979</c:v>
                </c:pt>
                <c:pt idx="2">
                  <c:v>0.000690303493177891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0.00505085934759733</c:v>
                </c:pt>
                <c:pt idx="2">
                  <c:v>0.00662258908957809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0.00460991130931503</c:v>
                </c:pt>
                <c:pt idx="2">
                  <c:v>0.00604442655001175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0.00280603297088741</c:v>
                </c:pt>
                <c:pt idx="2">
                  <c:v>0.00367921616087672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0.230896427318735</c:v>
                </c:pt>
                <c:pt idx="2">
                  <c:v>0.230896427318735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0.0721551335371048</c:v>
                </c:pt>
                <c:pt idx="2">
                  <c:v>0.0721551335371048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0.567620383825224</c:v>
                </c:pt>
                <c:pt idx="2">
                  <c:v>0.567620383825224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5283080"/>
        <c:axId val="1857669128"/>
      </c:barChart>
      <c:catAx>
        <c:axId val="185528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669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766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28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0" t="str">
        <f>Poor!Z1</f>
        <v>Apr-Jun</v>
      </c>
      <c r="AA1" s="251"/>
      <c r="AB1" s="250" t="str">
        <f>Poor!AB1</f>
        <v>Jul-Sep</v>
      </c>
      <c r="AC1" s="251"/>
      <c r="AD1" s="250" t="str">
        <f>Poor!AD1</f>
        <v>Oct-Dec</v>
      </c>
      <c r="AE1" s="251"/>
      <c r="AF1" s="250" t="str">
        <f>Poor!AF1</f>
        <v>Jan-Mar</v>
      </c>
      <c r="AG1" s="251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2.0438674968866748E-2</v>
      </c>
      <c r="J6" s="24">
        <f t="shared" ref="J6:J13" si="3">IF(I$32&lt;=1+I$131,I6,B6*H6+J$33*(I6-B6*H6))</f>
        <v>2.0438674968866748E-2</v>
      </c>
      <c r="K6" s="22">
        <f t="shared" ref="K6:K31" si="4">B6</f>
        <v>2.0438674968866748E-2</v>
      </c>
      <c r="L6" s="22">
        <f t="shared" ref="L6:L29" si="5">IF(K6="","",K6*H6)</f>
        <v>2.0438674968866748E-2</v>
      </c>
      <c r="M6" s="177">
        <f t="shared" ref="M6:M31" si="6">J6</f>
        <v>2.0438674968866748E-2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8.1754699875466991E-2</v>
      </c>
      <c r="Z6" s="156">
        <f>Poor!Z6</f>
        <v>0.17</v>
      </c>
      <c r="AA6" s="121">
        <f>$M6*Z6*4</f>
        <v>1.3898298978829389E-2</v>
      </c>
      <c r="AB6" s="156">
        <f>Poor!AB6</f>
        <v>0.17</v>
      </c>
      <c r="AC6" s="121">
        <f t="shared" ref="AC6:AC29" si="7">$M6*AB6*4</f>
        <v>1.3898298978829389E-2</v>
      </c>
      <c r="AD6" s="156">
        <f>Poor!AD6</f>
        <v>0.33</v>
      </c>
      <c r="AE6" s="121">
        <f t="shared" ref="AE6:AE29" si="8">$M6*AD6*4</f>
        <v>2.697905095890411E-2</v>
      </c>
      <c r="AF6" s="122">
        <f>1-SUM(Z6,AB6,AD6)</f>
        <v>0.32999999999999996</v>
      </c>
      <c r="AG6" s="121">
        <f>$M6*AF6*4</f>
        <v>2.6979050958904103E-2</v>
      </c>
      <c r="AH6" s="123">
        <f>SUM(Z6,AB6,AD6,AF6)</f>
        <v>1</v>
      </c>
      <c r="AI6" s="183">
        <f>SUM(AA6,AC6,AE6,AG6)/4</f>
        <v>2.0438674968866748E-2</v>
      </c>
      <c r="AJ6" s="120">
        <f>(AA6+AC6)/2</f>
        <v>1.3898298978829389E-2</v>
      </c>
      <c r="AK6" s="119">
        <f>(AE6+AG6)/2</f>
        <v>2.6979050958904106E-2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1.621214196762142E-2</v>
      </c>
      <c r="J7" s="24">
        <f t="shared" si="3"/>
        <v>1.621214196762142E-2</v>
      </c>
      <c r="K7" s="22">
        <f t="shared" si="4"/>
        <v>1.621214196762142E-2</v>
      </c>
      <c r="L7" s="22">
        <f t="shared" si="5"/>
        <v>1.621214196762142E-2</v>
      </c>
      <c r="M7" s="177">
        <f t="shared" si="6"/>
        <v>1.621214196762142E-2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1881.808990627203</v>
      </c>
      <c r="S7" s="220">
        <f>IF($B$81=0,0,(SUMIF($N$6:$N$28,$U7,L$6:L$28)+SUMIF($N$91:$N$118,$U7,L$91:L$118))*$I$83*Poor!$B$81/$B$81)</f>
        <v>1881.808990627203</v>
      </c>
      <c r="T7" s="220">
        <f>IF($B$81=0,0,(SUMIF($N$6:$N$28,$U7,M$6:M$28)+SUMIF($N$91:$N$118,$U7,M$91:M$118))*$I$83*Poor!$B$81/$B$81)</f>
        <v>1868.9625813168568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6.4848567870485679E-2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6.4848567870485679E-2</v>
      </c>
      <c r="AH7" s="123">
        <f t="shared" ref="AH7:AH30" si="12">SUM(Z7,AB7,AD7,AF7)</f>
        <v>1</v>
      </c>
      <c r="AI7" s="183">
        <f t="shared" ref="AI7:AI30" si="13">SUM(AA7,AC7,AE7,AG7)/4</f>
        <v>1.621214196762142E-2</v>
      </c>
      <c r="AJ7" s="120">
        <f t="shared" ref="AJ7:AJ31" si="14">(AA7+AC7)/2</f>
        <v>0</v>
      </c>
      <c r="AK7" s="119">
        <f t="shared" ref="AK7:AK31" si="15">(AE7+AG7)/2</f>
        <v>3.242428393524284E-2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801</v>
      </c>
      <c r="S8" s="220">
        <f>IF($B$81=0,0,(SUMIF($N$6:$N$28,$U8,L$6:L$28)+SUMIF($N$91:$N$118,$U8,L$91:L$118))*$I$83*Poor!$B$81/$B$81)</f>
        <v>801</v>
      </c>
      <c r="T8" s="220">
        <f>IF($B$81=0,0,(SUMIF($N$6:$N$28,$U8,M$6:M$28)+SUMIF($N$91:$N$118,$U8,M$91:M$118))*$I$83*Poor!$B$81/$B$81)</f>
        <v>970.3505168858228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4.4950746575342468E-2</v>
      </c>
      <c r="J9" s="24">
        <f t="shared" si="3"/>
        <v>4.4950746575342468E-2</v>
      </c>
      <c r="K9" s="22">
        <f t="shared" si="4"/>
        <v>4.4950746575342468E-2</v>
      </c>
      <c r="L9" s="22">
        <f t="shared" si="5"/>
        <v>4.4950746575342468E-2</v>
      </c>
      <c r="M9" s="222">
        <f t="shared" si="6"/>
        <v>4.4950746575342468E-2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685.80813512523048</v>
      </c>
      <c r="S9" s="220">
        <f>IF($B$81=0,0,(SUMIF($N$6:$N$28,$U9,L$6:L$28)+SUMIF($N$91:$N$118,$U9,L$91:L$118))*$I$83*Poor!$B$81/$B$81)</f>
        <v>685.80813512523048</v>
      </c>
      <c r="T9" s="220">
        <f>IF($B$81=0,0,(SUMIF($N$6:$N$28,$U9,M$6:M$28)+SUMIF($N$91:$N$118,$U9,M$91:M$118))*$I$83*Poor!$B$81/$B$81)</f>
        <v>685.80813512523048</v>
      </c>
      <c r="U9" s="221">
        <v>3</v>
      </c>
      <c r="V9" s="56"/>
      <c r="W9" s="115"/>
      <c r="X9" s="118">
        <f>Poor!X9</f>
        <v>1</v>
      </c>
      <c r="Y9" s="183">
        <f t="shared" si="9"/>
        <v>0.17980298630136987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0.17980298630136987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4.4950746575342468E-2</v>
      </c>
      <c r="AJ9" s="120">
        <f t="shared" si="14"/>
        <v>8.9901493150684936E-2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1</v>
      </c>
      <c r="H10" s="24">
        <f t="shared" si="1"/>
        <v>1</v>
      </c>
      <c r="I10" s="22">
        <f t="shared" si="2"/>
        <v>2.3536737235367372E-4</v>
      </c>
      <c r="J10" s="24">
        <f t="shared" si="3"/>
        <v>7.6962010013928149E-5</v>
      </c>
      <c r="K10" s="22">
        <f t="shared" si="4"/>
        <v>1.0460772104607721E-4</v>
      </c>
      <c r="L10" s="22">
        <f t="shared" si="5"/>
        <v>1.0460772104607721E-4</v>
      </c>
      <c r="M10" s="222">
        <f t="shared" si="6"/>
        <v>7.6962010013928149E-5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3.078480400557126E-4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3.078480400557126E-4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7.6962010013928149E-5</v>
      </c>
      <c r="AJ10" s="120">
        <f t="shared" si="14"/>
        <v>1.539240200278563E-4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-1.5161656109661361E-3</v>
      </c>
      <c r="K11" s="22">
        <f t="shared" si="4"/>
        <v>-1.2515566625155665E-3</v>
      </c>
      <c r="L11" s="22">
        <f t="shared" si="5"/>
        <v>-1.2515566625155665E-3</v>
      </c>
      <c r="M11" s="222">
        <f t="shared" si="6"/>
        <v>-1.5161656109661361E-3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800</v>
      </c>
      <c r="S11" s="220">
        <f>IF($B$81=0,0,(SUMIF($N$6:$N$28,$U11,L$6:L$28)+SUMIF($N$91:$N$118,$U11,L$91:L$118))*$I$83*Poor!$B$81/$B$81)</f>
        <v>800</v>
      </c>
      <c r="T11" s="220">
        <f>IF($B$81=0,0,(SUMIF($N$6:$N$28,$U11,M$6:M$28)+SUMIF($N$91:$N$118,$U11,M$91:M$118))*$I$83*Poor!$B$81/$B$81)</f>
        <v>800</v>
      </c>
      <c r="U11" s="221">
        <v>5</v>
      </c>
      <c r="V11" s="56"/>
      <c r="W11" s="115"/>
      <c r="X11" s="118">
        <f>Poor!X11</f>
        <v>1</v>
      </c>
      <c r="Y11" s="183">
        <f t="shared" si="9"/>
        <v>-6.0646624438645443E-3</v>
      </c>
      <c r="Z11" s="125">
        <f>IF($Y11=0,0,AA11/$Y11)</f>
        <v>1.9075587526202742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-1.1568699926481274E-2</v>
      </c>
      <c r="AB11" s="125">
        <f>IF($Y11=0,0,AC11/$Y11)</f>
        <v>-0.90755875262027419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5.5040374826167294E-3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-1.5161656109661361E-3</v>
      </c>
      <c r="AJ11" s="120">
        <f t="shared" si="14"/>
        <v>-3.0323312219322721E-3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1</v>
      </c>
      <c r="H13" s="24">
        <f t="shared" si="1"/>
        <v>1</v>
      </c>
      <c r="I13" s="22">
        <f t="shared" si="2"/>
        <v>1.1044520547945205E-2</v>
      </c>
      <c r="J13" s="24">
        <f t="shared" si="3"/>
        <v>1.1044520547945205E-2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1.1044520547945205E-2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8213.4630963588988</v>
      </c>
      <c r="S13" s="220">
        <f>IF($B$81=0,0,(SUMIF($N$6:$N$28,$U13,L$6:L$28)+SUMIF($N$91:$N$118,$U13,L$91:L$118))*$I$83*Poor!$B$81/$B$81)</f>
        <v>8213.4630963588988</v>
      </c>
      <c r="T13" s="220">
        <f>IF($B$81=0,0,(SUMIF($N$6:$N$28,$U13,M$6:M$28)+SUMIF($N$91:$N$118,$U13,M$91:M$118))*$I$83*Poor!$B$81/$B$81)</f>
        <v>8213.4630963588988</v>
      </c>
      <c r="U13" s="221">
        <v>7</v>
      </c>
      <c r="V13" s="56"/>
      <c r="W13" s="110"/>
      <c r="X13" s="118"/>
      <c r="Y13" s="183">
        <f t="shared" si="9"/>
        <v>4.4178082191780821E-2</v>
      </c>
      <c r="Z13" s="156">
        <f>Poor!Z13</f>
        <v>1</v>
      </c>
      <c r="AA13" s="121">
        <f>$M13*Z13*4</f>
        <v>4.4178082191780821E-2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1.1044520547945205E-2</v>
      </c>
      <c r="AJ13" s="120">
        <f t="shared" si="14"/>
        <v>2.208904109589041E-2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1</v>
      </c>
      <c r="F14" s="22"/>
      <c r="H14" s="24">
        <f t="shared" si="1"/>
        <v>1</v>
      </c>
      <c r="I14" s="22">
        <f t="shared" si="2"/>
        <v>4.3150684931506848E-5</v>
      </c>
      <c r="J14" s="24">
        <f>IF(I$32&lt;=1+I131,I14,B14*H14+J$33*(I14-B14*H14))</f>
        <v>4.3150684931506848E-5</v>
      </c>
      <c r="K14" s="22">
        <f t="shared" si="4"/>
        <v>4.3150684931506848E-5</v>
      </c>
      <c r="L14" s="22">
        <f t="shared" si="5"/>
        <v>4.3150684931506848E-5</v>
      </c>
      <c r="M14" s="223">
        <f t="shared" si="6"/>
        <v>4.3150684931506848E-5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1.7260273972602739E-4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1.7260273972602739E-4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4.3150684931506848E-5</v>
      </c>
      <c r="AJ14" s="120">
        <f t="shared" si="14"/>
        <v>8.6301369863013696E-5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1</v>
      </c>
      <c r="F15" s="22"/>
      <c r="H15" s="24">
        <f t="shared" si="1"/>
        <v>1</v>
      </c>
      <c r="I15" s="22">
        <f t="shared" si="2"/>
        <v>1.4850560398505606E-2</v>
      </c>
      <c r="J15" s="24">
        <f t="shared" ref="J15:J25" si="17">IF(I$32&lt;=1+I131,I15,B15*H15+J$33*(I15-B15*H15))</f>
        <v>1.4850560398505606E-2</v>
      </c>
      <c r="K15" s="22">
        <f t="shared" si="4"/>
        <v>1.4850560398505606E-2</v>
      </c>
      <c r="L15" s="22">
        <f t="shared" si="5"/>
        <v>1.4850560398505606E-2</v>
      </c>
      <c r="M15" s="224">
        <f t="shared" si="6"/>
        <v>1.4850560398505606E-2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1000</v>
      </c>
      <c r="S15" s="220">
        <f>IF($B$81=0,0,(SUMIF($N$6:$N$28,$U15,L$6:L$28)+SUMIF($N$91:$N$118,$U15,L$91:L$118))*$I$83*Poor!$B$81/$B$81)</f>
        <v>1000</v>
      </c>
      <c r="T15" s="220">
        <f>IF($B$81=0,0,(SUMIF($N$6:$N$28,$U15,M$6:M$28)+SUMIF($N$91:$N$118,$U15,M$91:M$118))*$I$83*Poor!$B$81/$B$81)</f>
        <v>1000</v>
      </c>
      <c r="U15" s="221">
        <v>9</v>
      </c>
      <c r="V15" s="56"/>
      <c r="W15" s="110"/>
      <c r="X15" s="118"/>
      <c r="Y15" s="183">
        <f t="shared" si="9"/>
        <v>5.9402241594022423E-2</v>
      </c>
      <c r="Z15" s="156">
        <f>Poor!Z15</f>
        <v>0.25</v>
      </c>
      <c r="AA15" s="121">
        <f t="shared" si="16"/>
        <v>1.4850560398505606E-2</v>
      </c>
      <c r="AB15" s="156">
        <f>Poor!AB15</f>
        <v>0.25</v>
      </c>
      <c r="AC15" s="121">
        <f t="shared" si="7"/>
        <v>1.4850560398505606E-2</v>
      </c>
      <c r="AD15" s="156">
        <f>Poor!AD15</f>
        <v>0.25</v>
      </c>
      <c r="AE15" s="121">
        <f t="shared" si="8"/>
        <v>1.4850560398505606E-2</v>
      </c>
      <c r="AF15" s="122">
        <f t="shared" si="10"/>
        <v>0.25</v>
      </c>
      <c r="AG15" s="121">
        <f t="shared" si="11"/>
        <v>1.4850560398505606E-2</v>
      </c>
      <c r="AH15" s="123">
        <f t="shared" si="12"/>
        <v>1</v>
      </c>
      <c r="AI15" s="183">
        <f t="shared" si="13"/>
        <v>1.4850560398505606E-2</v>
      </c>
      <c r="AJ15" s="120">
        <f t="shared" si="14"/>
        <v>1.4850560398505606E-2</v>
      </c>
      <c r="AK15" s="119">
        <f t="shared" si="15"/>
        <v>1.4850560398505606E-2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2.3066002490660024E-3</v>
      </c>
      <c r="J16" s="24">
        <f t="shared" si="17"/>
        <v>1.8076233576958044E-3</v>
      </c>
      <c r="K16" s="22">
        <f t="shared" ref="K16:K25" si="21">B16</f>
        <v>1.8947073474470737E-3</v>
      </c>
      <c r="L16" s="22">
        <f t="shared" ref="L16:L25" si="22">IF(K16="","",K16*H16)</f>
        <v>1.8947073474470737E-3</v>
      </c>
      <c r="M16" s="224">
        <f t="shared" ref="M16:M25" si="23">J16</f>
        <v>1.8076233576958044E-3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28320.000000000007</v>
      </c>
      <c r="S17" s="220">
        <f>IF($B$81=0,0,(SUMIF($N$6:$N$28,$U17,L$6:L$28)+SUMIF($N$91:$N$118,$U17,L$91:L$118))*$I$83*Poor!$B$81/$B$81)</f>
        <v>28320.000000000007</v>
      </c>
      <c r="T17" s="220">
        <f>IF($B$81=0,0,(SUMIF($N$6:$N$28,$U17,M$6:M$28)+SUMIF($N$91:$N$118,$U17,M$91:M$118))*$I$83*Poor!$B$81/$B$81)</f>
        <v>28320.000000000007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1</v>
      </c>
      <c r="F18" s="22"/>
      <c r="H18" s="24">
        <f t="shared" si="19"/>
        <v>1</v>
      </c>
      <c r="I18" s="22">
        <f t="shared" si="20"/>
        <v>-5.8281444582814444E-4</v>
      </c>
      <c r="J18" s="24">
        <f t="shared" si="17"/>
        <v>-8.0345048622993288E-4</v>
      </c>
      <c r="K18" s="22">
        <f t="shared" si="21"/>
        <v>-7.6494396014943958E-4</v>
      </c>
      <c r="L18" s="22">
        <f t="shared" si="22"/>
        <v>-7.6494396014943958E-4</v>
      </c>
      <c r="M18" s="224">
        <f t="shared" si="23"/>
        <v>-8.0345048622993288E-4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2450.3739801158836</v>
      </c>
      <c r="S18" s="220">
        <f>IF($B$81=0,0,(SUMIF($N$6:$N$28,$U18,L$6:L$28)+SUMIF($N$91:$N$118,$U18,L$91:L$118))*$I$83*Poor!$B$81/$B$81)</f>
        <v>2450.3739801158836</v>
      </c>
      <c r="T18" s="220">
        <f>IF($B$81=0,0,(SUMIF($N$6:$N$28,$U18,M$6:M$28)+SUMIF($N$91:$N$118,$U18,M$91:M$118))*$I$83*Poor!$B$81/$B$81)</f>
        <v>2450.3739801158836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1</v>
      </c>
      <c r="F19" s="22"/>
      <c r="H19" s="24">
        <f t="shared" si="19"/>
        <v>1</v>
      </c>
      <c r="I19" s="22">
        <f t="shared" si="20"/>
        <v>1.9551681195516812E-3</v>
      </c>
      <c r="J19" s="24">
        <f t="shared" si="17"/>
        <v>4.1561885985920156E-4</v>
      </c>
      <c r="K19" s="22">
        <f t="shared" si="21"/>
        <v>6.8430884184308841E-4</v>
      </c>
      <c r="L19" s="22">
        <f t="shared" si="22"/>
        <v>6.8430884184308841E-4</v>
      </c>
      <c r="M19" s="224">
        <f t="shared" si="23"/>
        <v>4.1561885985920156E-4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1</v>
      </c>
      <c r="F20" s="22"/>
      <c r="H20" s="24">
        <f t="shared" si="19"/>
        <v>1</v>
      </c>
      <c r="I20" s="22">
        <f t="shared" si="20"/>
        <v>6.7781320049813197E-4</v>
      </c>
      <c r="J20" s="24">
        <f t="shared" si="17"/>
        <v>6.7781320049813197E-4</v>
      </c>
      <c r="K20" s="22">
        <f t="shared" si="21"/>
        <v>6.7781320049813197E-4</v>
      </c>
      <c r="L20" s="22">
        <f t="shared" si="22"/>
        <v>6.7781320049813197E-4</v>
      </c>
      <c r="M20" s="224">
        <f t="shared" si="23"/>
        <v>6.7781320049813197E-4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12480</v>
      </c>
      <c r="S20" s="220">
        <f>IF($B$81=0,0,(SUMIF($N$6:$N$28,$U20,L$6:L$28)+SUMIF($N$91:$N$118,$U20,L$91:L$118))*$I$83*Poor!$B$81/$B$81)</f>
        <v>12480</v>
      </c>
      <c r="T20" s="220">
        <f>IF($B$81=0,0,(SUMIF($N$6:$N$28,$U20,M$6:M$28)+SUMIF($N$91:$N$118,$U20,M$91:M$118))*$I$83*Poor!$B$81/$B$81)</f>
        <v>12480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1</v>
      </c>
      <c r="F22" s="22"/>
      <c r="H22" s="24">
        <f t="shared" si="19"/>
        <v>1</v>
      </c>
      <c r="I22" s="22">
        <f t="shared" si="20"/>
        <v>0.11829143835616437</v>
      </c>
      <c r="J22" s="24">
        <f t="shared" si="17"/>
        <v>0.11829143835616437</v>
      </c>
      <c r="K22" s="22">
        <f t="shared" si="21"/>
        <v>0.11829143835616437</v>
      </c>
      <c r="L22" s="22">
        <f t="shared" si="22"/>
        <v>0.11829143835616437</v>
      </c>
      <c r="M22" s="224">
        <f t="shared" si="23"/>
        <v>0.11829143835616437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56632.454202227222</v>
      </c>
      <c r="S23" s="179">
        <f>SUM(S7:S22)</f>
        <v>56632.454202227222</v>
      </c>
      <c r="T23" s="179">
        <f>SUM(T7:T22)</f>
        <v>56788.958309802692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32335.238179999295</v>
      </c>
      <c r="S24" s="41">
        <f>IF($B$81=0,0,(SUM(($B$70*$H$70))+((1-$D$29)*$I$83))*Poor!$B$81/$B$81)</f>
        <v>32335.238179999295</v>
      </c>
      <c r="T24" s="41">
        <f>IF($B$81=0,0,(SUM(($B$70*$H$70))+((1-$D$29)*$I$83))*Poor!$B$81/$B$81)</f>
        <v>32335.238179999295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51808.57151333263</v>
      </c>
      <c r="S25" s="41">
        <f>IF($B$81=0,0,(SUM(($B$70*$H$70),($B$71*$H$71))+((1-$D$29)*$I$83))*Poor!$B$81/$B$81)</f>
        <v>51808.57151333263</v>
      </c>
      <c r="T25" s="41">
        <f>IF($B$81=0,0,(SUM(($B$70*$H$70),($B$71*$H$71))+((1-$D$29)*$I$83))*Poor!$B$81/$B$81)</f>
        <v>51808.57151333263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86488.571513332645</v>
      </c>
      <c r="S26" s="41">
        <f>IF($B$81=0,0,(SUM(($B$70*$H$70),($B$71*$H$71),($B$72*$H$72))+((1-$D$29)*$I$83))*Poor!$B$81/$B$81)</f>
        <v>86488.571513332645</v>
      </c>
      <c r="T26" s="41">
        <f>IF($B$81=0,0,(SUM(($B$70*$H$70),($B$71*$H$71),($B$72*$H$72))+((1-$D$29)*$I$83))*Poor!$B$81/$B$81)</f>
        <v>86488.571513332645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6.2664019012647509E-2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6.2664019012647509E-2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0.25065607605059004</v>
      </c>
      <c r="Z27" s="156">
        <f>Poor!Z27</f>
        <v>0.25</v>
      </c>
      <c r="AA27" s="121">
        <f t="shared" si="16"/>
        <v>6.2664019012647509E-2</v>
      </c>
      <c r="AB27" s="156">
        <f>Poor!AB27</f>
        <v>0.25</v>
      </c>
      <c r="AC27" s="121">
        <f t="shared" si="7"/>
        <v>6.2664019012647509E-2</v>
      </c>
      <c r="AD27" s="156">
        <f>Poor!AD27</f>
        <v>0.25</v>
      </c>
      <c r="AE27" s="121">
        <f t="shared" si="8"/>
        <v>6.2664019012647509E-2</v>
      </c>
      <c r="AF27" s="122">
        <f t="shared" si="10"/>
        <v>0.25</v>
      </c>
      <c r="AG27" s="121">
        <f t="shared" si="11"/>
        <v>6.2664019012647509E-2</v>
      </c>
      <c r="AH27" s="123">
        <f t="shared" si="12"/>
        <v>1</v>
      </c>
      <c r="AI27" s="183">
        <f t="shared" si="13"/>
        <v>6.2664019012647509E-2</v>
      </c>
      <c r="AJ27" s="120">
        <f t="shared" si="14"/>
        <v>6.2664019012647509E-2</v>
      </c>
      <c r="AK27" s="119">
        <f t="shared" si="15"/>
        <v>6.2664019012647509E-2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6.7900232273557172E-4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6.7900232273557172E-4</v>
      </c>
      <c r="N28" s="227"/>
      <c r="O28" s="2"/>
      <c r="P28" s="22"/>
      <c r="V28" s="56"/>
      <c r="W28" s="110"/>
      <c r="X28" s="118"/>
      <c r="Y28" s="183">
        <f t="shared" si="9"/>
        <v>2.7160092909422869E-3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1.3580046454711434E-3</v>
      </c>
      <c r="AF28" s="122">
        <f t="shared" si="10"/>
        <v>0.5</v>
      </c>
      <c r="AG28" s="121">
        <f t="shared" si="11"/>
        <v>1.3580046454711434E-3</v>
      </c>
      <c r="AH28" s="123">
        <f t="shared" si="12"/>
        <v>1</v>
      </c>
      <c r="AI28" s="183">
        <f t="shared" si="13"/>
        <v>6.7900232273557172E-4</v>
      </c>
      <c r="AJ28" s="120">
        <f t="shared" si="14"/>
        <v>0</v>
      </c>
      <c r="AK28" s="119">
        <f t="shared" si="15"/>
        <v>1.3580046454711434E-3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0.1852633679389793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0.1852633679389793</v>
      </c>
      <c r="N29" s="227"/>
      <c r="P29" s="22"/>
      <c r="V29" s="56"/>
      <c r="W29" s="110"/>
      <c r="X29" s="118"/>
      <c r="Y29" s="183">
        <f t="shared" si="9"/>
        <v>0.74105347175591718</v>
      </c>
      <c r="Z29" s="156">
        <f>Poor!Z29</f>
        <v>0.25</v>
      </c>
      <c r="AA29" s="121">
        <f t="shared" si="16"/>
        <v>0.1852633679389793</v>
      </c>
      <c r="AB29" s="156">
        <f>Poor!AB29</f>
        <v>0.25</v>
      </c>
      <c r="AC29" s="121">
        <f t="shared" si="7"/>
        <v>0.1852633679389793</v>
      </c>
      <c r="AD29" s="156">
        <f>Poor!AD29</f>
        <v>0.25</v>
      </c>
      <c r="AE29" s="121">
        <f t="shared" si="8"/>
        <v>0.1852633679389793</v>
      </c>
      <c r="AF29" s="122">
        <f t="shared" si="10"/>
        <v>0.25</v>
      </c>
      <c r="AG29" s="121">
        <f t="shared" si="11"/>
        <v>0.1852633679389793</v>
      </c>
      <c r="AH29" s="123">
        <f t="shared" si="12"/>
        <v>1</v>
      </c>
      <c r="AI29" s="183">
        <f t="shared" si="13"/>
        <v>0.1852633679389793</v>
      </c>
      <c r="AJ29" s="120">
        <f t="shared" si="14"/>
        <v>0.1852633679389793</v>
      </c>
      <c r="AK29" s="119">
        <f t="shared" si="15"/>
        <v>0.1852633679389793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1.6445812732769607</v>
      </c>
      <c r="J30" s="229">
        <f>IF(I$32&lt;=1,I30,1-SUM(J6:J29))</f>
        <v>0.36561826160967503</v>
      </c>
      <c r="K30" s="22">
        <f t="shared" si="4"/>
        <v>0.65941317907845587</v>
      </c>
      <c r="L30" s="22">
        <f>IF(L124=L119,0,IF(K30="",0,(L119-L124)/(B119-B124)*K30))</f>
        <v>0.65941317907845587</v>
      </c>
      <c r="M30" s="175">
        <f t="shared" si="6"/>
        <v>0.36561826160967503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1.4624730464387001</v>
      </c>
      <c r="Z30" s="122">
        <f>IF($Y30=0,0,AA30/($Y$30))</f>
        <v>0.1821010126833551</v>
      </c>
      <c r="AA30" s="187">
        <f>IF(AA79*4/$I$83+SUM(AA6:AA29)&lt;1,AA79*4/$I$83,1-SUM(AA6:AA29))</f>
        <v>0.26631782277859872</v>
      </c>
      <c r="AB30" s="122">
        <f>IF($Y30=0,0,AC30/($Y$30))</f>
        <v>0.40116618485720995</v>
      </c>
      <c r="AC30" s="187">
        <f>IF(AC79*4/$I$83+SUM(AC6:AC29)&lt;1,AC79*4/$I$83,1-SUM(AC6:AC29))</f>
        <v>0.58669473249631454</v>
      </c>
      <c r="AD30" s="122">
        <f>IF($Y30=0,0,AE30/($Y$30))</f>
        <v>0.39517488373577042</v>
      </c>
      <c r="AE30" s="187">
        <f>IF(AE79*4/$I$83+SUM(AE6:AE29)&lt;1,AE79*4/$I$83,1-SUM(AE6:AE29))</f>
        <v>0.57793261609311131</v>
      </c>
      <c r="AF30" s="122">
        <f>IF($Y30=0,0,AG30/($Y$30))</f>
        <v>0.35083316541938869</v>
      </c>
      <c r="AG30" s="187">
        <f>IF(AG79*4/$I$83+SUM(AG6:AG29)&lt;1,AG79*4/$I$83,1-SUM(AG6:AG29))</f>
        <v>0.51308404822262577</v>
      </c>
      <c r="AH30" s="123">
        <f t="shared" si="12"/>
        <v>1.3292752466957243</v>
      </c>
      <c r="AI30" s="183">
        <f t="shared" si="13"/>
        <v>0.48600730489766258</v>
      </c>
      <c r="AJ30" s="120">
        <f t="shared" si="14"/>
        <v>0.42650627763745663</v>
      </c>
      <c r="AK30" s="119">
        <f t="shared" si="15"/>
        <v>0.54550833215786854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-0.29029815321473063</v>
      </c>
      <c r="M31" s="239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2.2589271294996909</v>
      </c>
      <c r="J32" s="17"/>
      <c r="L32" s="22">
        <f>SUM(L6:L30)</f>
        <v>1.2902981532147306</v>
      </c>
      <c r="M32" s="23"/>
      <c r="N32" s="56"/>
      <c r="O32" s="2"/>
      <c r="P32" s="22"/>
      <c r="Q32" s="232" t="s">
        <v>143</v>
      </c>
      <c r="R32" s="232">
        <f t="shared" si="24"/>
        <v>29856.117311105423</v>
      </c>
      <c r="S32" s="232">
        <f t="shared" si="24"/>
        <v>29856.117311105423</v>
      </c>
      <c r="T32" s="232">
        <f t="shared" si="24"/>
        <v>29699.613203529952</v>
      </c>
      <c r="V32" s="56"/>
      <c r="W32" s="110"/>
      <c r="X32" s="118"/>
      <c r="Y32" s="115">
        <f>SUM(Y6:Y31)</f>
        <v>3.51844382684805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-0.21142386627443524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64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64"/>
      <c r="S37" s="264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64"/>
      <c r="S38" s="264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64"/>
      <c r="S39" s="264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660</v>
      </c>
      <c r="J40" s="38">
        <f t="shared" si="32"/>
        <v>660</v>
      </c>
      <c r="K40" s="40">
        <f t="shared" si="33"/>
        <v>1.3360053440213761E-2</v>
      </c>
      <c r="L40" s="22">
        <f t="shared" si="34"/>
        <v>1.3360053440213761E-2</v>
      </c>
      <c r="M40" s="24">
        <f t="shared" si="35"/>
        <v>1.3360053440213761E-2</v>
      </c>
      <c r="N40" s="2"/>
      <c r="O40" s="2"/>
      <c r="P40" s="2"/>
      <c r="Q40" s="59"/>
      <c r="R40" s="264"/>
      <c r="S40" s="264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660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660</v>
      </c>
      <c r="AJ40" s="148">
        <f t="shared" si="38"/>
        <v>660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64"/>
      <c r="S41" s="264"/>
      <c r="T41" s="265"/>
      <c r="U41" s="56"/>
      <c r="V41" s="56"/>
      <c r="W41" s="115"/>
      <c r="X41" s="118">
        <f>X11</f>
        <v>1</v>
      </c>
      <c r="Y41" s="110"/>
      <c r="Z41" s="122">
        <f>Z11</f>
        <v>1.9075587526202742</v>
      </c>
      <c r="AA41" s="147">
        <f t="shared" si="40"/>
        <v>0</v>
      </c>
      <c r="AB41" s="122">
        <f>AB11</f>
        <v>-0.90755875262027419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140</v>
      </c>
      <c r="J42" s="38">
        <f t="shared" si="32"/>
        <v>140</v>
      </c>
      <c r="K42" s="40">
        <f t="shared" si="33"/>
        <v>2.833950729742313E-3</v>
      </c>
      <c r="L42" s="22">
        <f t="shared" si="34"/>
        <v>2.833950729742313E-3</v>
      </c>
      <c r="M42" s="24">
        <f t="shared" si="35"/>
        <v>2.833950729742313E-3</v>
      </c>
      <c r="N42" s="2"/>
      <c r="O42" s="2"/>
      <c r="P42" s="176"/>
      <c r="Q42" s="41"/>
      <c r="R42" s="41"/>
      <c r="S42" s="266"/>
      <c r="T42" s="266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35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70</v>
      </c>
      <c r="AF42" s="122">
        <f t="shared" si="29"/>
        <v>0.25</v>
      </c>
      <c r="AG42" s="147">
        <f t="shared" si="36"/>
        <v>35</v>
      </c>
      <c r="AH42" s="123">
        <f t="shared" si="37"/>
        <v>1</v>
      </c>
      <c r="AI42" s="112">
        <f t="shared" si="37"/>
        <v>140</v>
      </c>
      <c r="AJ42" s="148">
        <f t="shared" si="38"/>
        <v>35</v>
      </c>
      <c r="AK42" s="147">
        <f t="shared" si="39"/>
        <v>105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181.71357994116528</v>
      </c>
      <c r="K44" s="40">
        <f t="shared" si="33"/>
        <v>3.0363757818667636E-3</v>
      </c>
      <c r="L44" s="22">
        <f t="shared" si="34"/>
        <v>3.0363757818667636E-3</v>
      </c>
      <c r="M44" s="24">
        <f t="shared" si="35"/>
        <v>3.6783380891310959E-3</v>
      </c>
      <c r="N44" s="2"/>
      <c r="O44" s="2"/>
      <c r="P44" s="2"/>
      <c r="Q44" s="267"/>
      <c r="R44" s="41"/>
      <c r="S44" s="41"/>
      <c r="T44" s="265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45.42839498529132</v>
      </c>
      <c r="AB44" s="156">
        <f>Poor!AB44</f>
        <v>0.25</v>
      </c>
      <c r="AC44" s="147">
        <f t="shared" si="41"/>
        <v>45.42839498529132</v>
      </c>
      <c r="AD44" s="156">
        <f>Poor!AD44</f>
        <v>0.25</v>
      </c>
      <c r="AE44" s="147">
        <f t="shared" si="42"/>
        <v>45.42839498529132</v>
      </c>
      <c r="AF44" s="122">
        <f t="shared" si="29"/>
        <v>0.25</v>
      </c>
      <c r="AG44" s="147">
        <f t="shared" si="36"/>
        <v>45.42839498529132</v>
      </c>
      <c r="AH44" s="123">
        <f t="shared" si="37"/>
        <v>1</v>
      </c>
      <c r="AI44" s="112">
        <f t="shared" si="37"/>
        <v>181.71357994116528</v>
      </c>
      <c r="AJ44" s="148">
        <f t="shared" si="38"/>
        <v>90.856789970582639</v>
      </c>
      <c r="AK44" s="147">
        <f t="shared" si="39"/>
        <v>90.856789970582639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557.25497848624025</v>
      </c>
      <c r="K45" s="40">
        <f t="shared" si="33"/>
        <v>9.3115523977247427E-3</v>
      </c>
      <c r="L45" s="22">
        <f t="shared" si="34"/>
        <v>9.3115523977247427E-3</v>
      </c>
      <c r="M45" s="24">
        <f t="shared" si="35"/>
        <v>1.1280236806668696E-2</v>
      </c>
      <c r="N45" s="2"/>
      <c r="O45" s="2"/>
      <c r="P45" s="2"/>
      <c r="Q45" s="267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139.31374462156006</v>
      </c>
      <c r="AB45" s="156">
        <f>Poor!AB45</f>
        <v>0.25</v>
      </c>
      <c r="AC45" s="147">
        <f t="shared" si="41"/>
        <v>139.31374462156006</v>
      </c>
      <c r="AD45" s="156">
        <f>Poor!AD45</f>
        <v>0.25</v>
      </c>
      <c r="AE45" s="147">
        <f t="shared" si="42"/>
        <v>139.31374462156006</v>
      </c>
      <c r="AF45" s="122">
        <f t="shared" si="29"/>
        <v>0.25</v>
      </c>
      <c r="AG45" s="147">
        <f t="shared" si="36"/>
        <v>139.31374462156006</v>
      </c>
      <c r="AH45" s="123">
        <f t="shared" si="37"/>
        <v>1</v>
      </c>
      <c r="AI45" s="112">
        <f t="shared" si="37"/>
        <v>557.25497848624025</v>
      </c>
      <c r="AJ45" s="148">
        <f t="shared" si="38"/>
        <v>278.62748924312012</v>
      </c>
      <c r="AK45" s="147">
        <f t="shared" si="39"/>
        <v>278.62748924312012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7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67"/>
      <c r="R48" s="264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7"/>
      <c r="R49" s="264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72.685431976466106</v>
      </c>
      <c r="K50" s="40">
        <f t="shared" si="33"/>
        <v>1.2145503127467055E-3</v>
      </c>
      <c r="L50" s="22">
        <f t="shared" si="34"/>
        <v>1.2145503127467055E-3</v>
      </c>
      <c r="M50" s="24">
        <f t="shared" si="35"/>
        <v>1.4713352356524384E-3</v>
      </c>
      <c r="N50" s="2"/>
      <c r="O50" s="2"/>
      <c r="P50" s="2"/>
      <c r="Q50" s="267"/>
      <c r="R50" s="264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18.171357994116526</v>
      </c>
      <c r="AB50" s="156">
        <f>Poor!AB55</f>
        <v>0.25</v>
      </c>
      <c r="AC50" s="147">
        <f t="shared" si="41"/>
        <v>18.171357994116526</v>
      </c>
      <c r="AD50" s="156">
        <f>Poor!AD55</f>
        <v>0.25</v>
      </c>
      <c r="AE50" s="147">
        <f t="shared" si="42"/>
        <v>18.171357994116526</v>
      </c>
      <c r="AF50" s="122">
        <f t="shared" si="29"/>
        <v>0.25</v>
      </c>
      <c r="AG50" s="147">
        <f t="shared" si="36"/>
        <v>18.171357994116526</v>
      </c>
      <c r="AH50" s="123">
        <f t="shared" si="37"/>
        <v>1</v>
      </c>
      <c r="AI50" s="112">
        <f t="shared" si="37"/>
        <v>72.685431976466106</v>
      </c>
      <c r="AJ50" s="148">
        <f t="shared" si="38"/>
        <v>36.342715988233053</v>
      </c>
      <c r="AK50" s="147">
        <f t="shared" si="39"/>
        <v>36.342715988233053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7"/>
      <c r="R51" s="264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48.456954650977401</v>
      </c>
      <c r="K52" s="40">
        <f t="shared" si="33"/>
        <v>8.0970020849780366E-4</v>
      </c>
      <c r="L52" s="22">
        <f t="shared" si="34"/>
        <v>8.0970020849780366E-4</v>
      </c>
      <c r="M52" s="24">
        <f t="shared" si="35"/>
        <v>9.8089015710162543E-4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12.11423866274435</v>
      </c>
      <c r="AB52" s="156">
        <f>Poor!AB57</f>
        <v>0.25</v>
      </c>
      <c r="AC52" s="147">
        <f t="shared" si="41"/>
        <v>12.11423866274435</v>
      </c>
      <c r="AD52" s="156">
        <f>Poor!AD57</f>
        <v>0.25</v>
      </c>
      <c r="AE52" s="147">
        <f t="shared" si="42"/>
        <v>12.11423866274435</v>
      </c>
      <c r="AF52" s="122">
        <f t="shared" si="29"/>
        <v>0.25</v>
      </c>
      <c r="AG52" s="147">
        <f t="shared" si="36"/>
        <v>12.11423866274435</v>
      </c>
      <c r="AH52" s="123">
        <f t="shared" si="37"/>
        <v>1</v>
      </c>
      <c r="AI52" s="112">
        <f t="shared" si="37"/>
        <v>48.456954650977401</v>
      </c>
      <c r="AJ52" s="148">
        <f t="shared" si="38"/>
        <v>24.228477325488701</v>
      </c>
      <c r="AK52" s="147">
        <f t="shared" si="39"/>
        <v>24.228477325488701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110.2395718309736</v>
      </c>
      <c r="K53" s="40">
        <f t="shared" si="33"/>
        <v>1.8420679743325033E-3</v>
      </c>
      <c r="L53" s="22">
        <f t="shared" si="34"/>
        <v>1.8420679743325033E-3</v>
      </c>
      <c r="M53" s="24">
        <f t="shared" si="35"/>
        <v>2.2315251074061983E-3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6000</v>
      </c>
      <c r="J57" s="38">
        <f t="shared" si="32"/>
        <v>6000</v>
      </c>
      <c r="K57" s="40">
        <f t="shared" si="33"/>
        <v>0.12145503127467056</v>
      </c>
      <c r="L57" s="22">
        <f t="shared" si="34"/>
        <v>0.12145503127467056</v>
      </c>
      <c r="M57" s="24">
        <f t="shared" si="35"/>
        <v>0.12145503127467056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28320</v>
      </c>
      <c r="J61" s="38">
        <f t="shared" si="32"/>
        <v>28320.000000000004</v>
      </c>
      <c r="K61" s="40">
        <f t="shared" si="33"/>
        <v>0.57326774761644506</v>
      </c>
      <c r="L61" s="22">
        <f t="shared" si="34"/>
        <v>0.57326774761644506</v>
      </c>
      <c r="M61" s="24">
        <f t="shared" si="35"/>
        <v>0.57326774761644506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7080.0000000000009</v>
      </c>
      <c r="AB61" s="156">
        <f>Poor!AB61</f>
        <v>0.25</v>
      </c>
      <c r="AC61" s="147">
        <f t="shared" si="41"/>
        <v>7080.0000000000009</v>
      </c>
      <c r="AD61" s="156">
        <f>Poor!AD61</f>
        <v>0.25</v>
      </c>
      <c r="AE61" s="147">
        <f t="shared" si="42"/>
        <v>7080.0000000000009</v>
      </c>
      <c r="AF61" s="122">
        <f t="shared" si="29"/>
        <v>0.25</v>
      </c>
      <c r="AG61" s="147">
        <f t="shared" si="36"/>
        <v>7080.0000000000009</v>
      </c>
      <c r="AH61" s="123">
        <f t="shared" si="43"/>
        <v>1</v>
      </c>
      <c r="AI61" s="112">
        <f t="shared" si="43"/>
        <v>28320.000000000004</v>
      </c>
      <c r="AJ61" s="148">
        <f t="shared" si="38"/>
        <v>14160.000000000002</v>
      </c>
      <c r="AK61" s="147">
        <f t="shared" si="39"/>
        <v>14160.000000000002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12480</v>
      </c>
      <c r="J62" s="38">
        <f t="shared" si="32"/>
        <v>12480</v>
      </c>
      <c r="K62" s="40">
        <f t="shared" si="33"/>
        <v>0.25262646505131475</v>
      </c>
      <c r="L62" s="22">
        <f t="shared" si="34"/>
        <v>0.25262646505131475</v>
      </c>
      <c r="M62" s="24">
        <f t="shared" si="35"/>
        <v>0.25262646505131475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3120</v>
      </c>
      <c r="AB62" s="156">
        <f>Poor!AB62</f>
        <v>0.25</v>
      </c>
      <c r="AC62" s="147">
        <f t="shared" si="41"/>
        <v>3120</v>
      </c>
      <c r="AD62" s="156">
        <f>Poor!AD62</f>
        <v>0.25</v>
      </c>
      <c r="AE62" s="147">
        <f t="shared" si="42"/>
        <v>3120</v>
      </c>
      <c r="AF62" s="122">
        <f t="shared" si="29"/>
        <v>0.25</v>
      </c>
      <c r="AG62" s="147">
        <f t="shared" si="36"/>
        <v>3120</v>
      </c>
      <c r="AH62" s="123">
        <f t="shared" si="43"/>
        <v>1</v>
      </c>
      <c r="AI62" s="112">
        <f t="shared" si="43"/>
        <v>12480</v>
      </c>
      <c r="AJ62" s="148">
        <f t="shared" si="38"/>
        <v>6240</v>
      </c>
      <c r="AK62" s="147">
        <f t="shared" si="39"/>
        <v>6240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1000</v>
      </c>
      <c r="J63" s="38">
        <f t="shared" si="32"/>
        <v>1000</v>
      </c>
      <c r="K63" s="40">
        <f t="shared" si="33"/>
        <v>2.0242505212445094E-2</v>
      </c>
      <c r="L63" s="22">
        <f t="shared" si="34"/>
        <v>2.0242505212445094E-2</v>
      </c>
      <c r="M63" s="24">
        <f t="shared" si="35"/>
        <v>2.0242505212445094E-2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250</v>
      </c>
      <c r="AB63" s="156">
        <f>Poor!AB63</f>
        <v>0.25</v>
      </c>
      <c r="AC63" s="147">
        <f t="shared" si="41"/>
        <v>250</v>
      </c>
      <c r="AD63" s="156">
        <f>Poor!AD63</f>
        <v>0.25</v>
      </c>
      <c r="AE63" s="147">
        <f t="shared" si="42"/>
        <v>250</v>
      </c>
      <c r="AF63" s="122">
        <f t="shared" si="29"/>
        <v>0.25</v>
      </c>
      <c r="AG63" s="147">
        <f t="shared" si="36"/>
        <v>250</v>
      </c>
      <c r="AH63" s="123">
        <f t="shared" si="43"/>
        <v>1</v>
      </c>
      <c r="AI63" s="112">
        <f t="shared" si="43"/>
        <v>1000</v>
      </c>
      <c r="AJ63" s="148">
        <f t="shared" si="38"/>
        <v>500</v>
      </c>
      <c r="AK63" s="147">
        <f t="shared" si="39"/>
        <v>500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48600</v>
      </c>
      <c r="J65" s="39">
        <f>SUM(J37:J64)</f>
        <v>49570.350516885825</v>
      </c>
      <c r="K65" s="40">
        <f>SUM(K37:K64)</f>
        <v>1</v>
      </c>
      <c r="L65" s="22">
        <f>SUM(L37:L64)</f>
        <v>1</v>
      </c>
      <c r="M65" s="24">
        <f>SUM(M37:M64)</f>
        <v>1.0034280787207916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11360.027736263713</v>
      </c>
      <c r="AB65" s="137"/>
      <c r="AC65" s="153">
        <f>SUM(AC37:AC64)</f>
        <v>10665.027736263713</v>
      </c>
      <c r="AD65" s="137"/>
      <c r="AE65" s="153">
        <f>SUM(AE37:AE64)</f>
        <v>10735.027736263713</v>
      </c>
      <c r="AF65" s="137"/>
      <c r="AG65" s="153">
        <f>SUM(AG37:AG64)</f>
        <v>10700.027736263713</v>
      </c>
      <c r="AH65" s="137"/>
      <c r="AI65" s="153">
        <f>SUM(AI37:AI64)</f>
        <v>43460.110945054854</v>
      </c>
      <c r="AJ65" s="153">
        <f>SUM(AJ37:AJ64)</f>
        <v>22025.055472527427</v>
      </c>
      <c r="AK65" s="153">
        <f>SUM(AK37:AK64)</f>
        <v>21435.055472527427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17826.682776473463</v>
      </c>
      <c r="J70" s="51">
        <f t="shared" ref="J70:J77" si="44">J124*I$83</f>
        <v>17826.682776473463</v>
      </c>
      <c r="K70" s="40">
        <f>B70/B$76</f>
        <v>0.36085671902336919</v>
      </c>
      <c r="L70" s="22">
        <f t="shared" ref="L70:L74" si="45">(L124*G$37*F$9/F$7)/B$130</f>
        <v>0.36085671902336908</v>
      </c>
      <c r="M70" s="24">
        <f>J70/B$76</f>
        <v>0.36085671902336919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4456.6706941183656</v>
      </c>
      <c r="AB70" s="156">
        <f>Poor!AB70</f>
        <v>0.25</v>
      </c>
      <c r="AC70" s="147">
        <f>$J70*AB70</f>
        <v>4456.6706941183656</v>
      </c>
      <c r="AD70" s="156">
        <f>Poor!AD70</f>
        <v>0.25</v>
      </c>
      <c r="AE70" s="147">
        <f>$J70*AD70</f>
        <v>4456.6706941183656</v>
      </c>
      <c r="AF70" s="156">
        <f>Poor!AF70</f>
        <v>0.25</v>
      </c>
      <c r="AG70" s="147">
        <f>$J70*AF70</f>
        <v>4456.6706941183656</v>
      </c>
      <c r="AH70" s="155">
        <f>SUM(Z70,AB70,AD70,AF70)</f>
        <v>1</v>
      </c>
      <c r="AI70" s="147">
        <f>SUM(AA70,AC70,AE70,AG70)</f>
        <v>17826.682776473463</v>
      </c>
      <c r="AJ70" s="148">
        <f>(AA70+AC70)</f>
        <v>8913.3413882367313</v>
      </c>
      <c r="AK70" s="147">
        <f>(AE70+AG70)</f>
        <v>8913.3413882367313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19473.333333333336</v>
      </c>
      <c r="J71" s="51">
        <f t="shared" si="44"/>
        <v>19473.333333333336</v>
      </c>
      <c r="K71" s="40">
        <f t="shared" ref="K71:K72" si="47">B71/B$76</f>
        <v>0.39418905150368083</v>
      </c>
      <c r="L71" s="22">
        <f t="shared" si="45"/>
        <v>0.39418905150368072</v>
      </c>
      <c r="M71" s="24">
        <f t="shared" ref="M71:M72" si="48">J71/B$76</f>
        <v>0.39418905150368083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5428.9049623610172</v>
      </c>
      <c r="K72" s="40">
        <f t="shared" si="47"/>
        <v>0.70201008076759575</v>
      </c>
      <c r="L72" s="22">
        <f t="shared" si="45"/>
        <v>0</v>
      </c>
      <c r="M72" s="24">
        <f t="shared" si="48"/>
        <v>0.10989463699846191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144</v>
      </c>
      <c r="AB73" s="156">
        <f>Poor!AB73</f>
        <v>0.09</v>
      </c>
      <c r="AC73" s="147">
        <f>$H$73*$B$73*AB73</f>
        <v>144</v>
      </c>
      <c r="AD73" s="156">
        <f>Poor!AD73</f>
        <v>0.23</v>
      </c>
      <c r="AE73" s="147">
        <f>$H$73*$B$73*AD73</f>
        <v>368</v>
      </c>
      <c r="AF73" s="156">
        <f>Poor!AF73</f>
        <v>0.59</v>
      </c>
      <c r="AG73" s="147">
        <f>$H$73*$B$73*AF73</f>
        <v>944</v>
      </c>
      <c r="AH73" s="155">
        <f>SUM(Z73,AB73,AD73,AF73)</f>
        <v>1</v>
      </c>
      <c r="AI73" s="147">
        <f>SUM(AA73,AC73,AE73,AG73)</f>
        <v>1600</v>
      </c>
      <c r="AJ73" s="148">
        <f>(AA73+AC73)</f>
        <v>288</v>
      </c>
      <c r="AK73" s="147">
        <f>(AE73+AG73)</f>
        <v>1312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30773.317223526537</v>
      </c>
      <c r="J74" s="51">
        <f t="shared" si="44"/>
        <v>6841.4294447180155</v>
      </c>
      <c r="K74" s="40">
        <f>B74/B$76</f>
        <v>0.24977033456699416</v>
      </c>
      <c r="L74" s="22">
        <f t="shared" si="45"/>
        <v>0.2497703345669941</v>
      </c>
      <c r="M74" s="24">
        <f>J74/B$76</f>
        <v>0.13848767119527977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1245.8312300848745</v>
      </c>
      <c r="AB74" s="156"/>
      <c r="AC74" s="147">
        <f>AC30*$I$83/4</f>
        <v>2744.5501493073066</v>
      </c>
      <c r="AD74" s="156"/>
      <c r="AE74" s="147">
        <f>AE30*$I$83/4</f>
        <v>2703.5610854029183</v>
      </c>
      <c r="AF74" s="156"/>
      <c r="AG74" s="147">
        <f>AG30*$I$83/4</f>
        <v>2400.2003480838321</v>
      </c>
      <c r="AH74" s="155"/>
      <c r="AI74" s="147">
        <f>SUM(AA74,AC74,AE74,AG74)</f>
        <v>9094.1428128789303</v>
      </c>
      <c r="AJ74" s="148">
        <f>(AA74+AC74)</f>
        <v>3990.3813793921809</v>
      </c>
      <c r="AK74" s="147">
        <f>(AE74+AG74)</f>
        <v>5103.7614334867503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9500.6825061219897</v>
      </c>
      <c r="AB75" s="158"/>
      <c r="AC75" s="149">
        <f>AA75+AC65-SUM(AC70,AC74)</f>
        <v>12964.489398960031</v>
      </c>
      <c r="AD75" s="158"/>
      <c r="AE75" s="149">
        <f>AC75+AE65-SUM(AE70,AE74)</f>
        <v>16539.285355702461</v>
      </c>
      <c r="AF75" s="158"/>
      <c r="AG75" s="149">
        <f>IF(SUM(AG6:AG29)+((AG65-AG70-$J$75)*4/I$83)&lt;1,0,AG65-AG70-$J$75-(1-SUM(AG6:AG29))*I$83/4)</f>
        <v>3843.1566940615157</v>
      </c>
      <c r="AH75" s="134"/>
      <c r="AI75" s="149">
        <f>AI76-SUM(AI70,AI74)</f>
        <v>16539.285355702461</v>
      </c>
      <c r="AJ75" s="151">
        <f>AJ76-SUM(AJ70,AJ74)</f>
        <v>9121.3327048985157</v>
      </c>
      <c r="AK75" s="149">
        <f>AJ75+AK76-SUM(AK70,AK74)</f>
        <v>16539.285355702461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48600</v>
      </c>
      <c r="J76" s="51">
        <f t="shared" si="44"/>
        <v>49570.350516885825</v>
      </c>
      <c r="K76" s="40">
        <f>SUM(K70:K75)</f>
        <v>1.7392141942015522</v>
      </c>
      <c r="L76" s="22">
        <f>SUM(L70:L75)</f>
        <v>1.0048161050940438</v>
      </c>
      <c r="M76" s="24">
        <f>SUM(M70:M75)</f>
        <v>1.0034280787207916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11360.027736263713</v>
      </c>
      <c r="AB76" s="137"/>
      <c r="AC76" s="153">
        <f>AC65</f>
        <v>10665.027736263713</v>
      </c>
      <c r="AD76" s="137"/>
      <c r="AE76" s="153">
        <f>AE65</f>
        <v>10735.027736263713</v>
      </c>
      <c r="AF76" s="137"/>
      <c r="AG76" s="153">
        <f>AG65</f>
        <v>10700.027736263713</v>
      </c>
      <c r="AH76" s="137"/>
      <c r="AI76" s="153">
        <f>SUM(AA76,AC76,AE76,AG76)</f>
        <v>43460.110945054854</v>
      </c>
      <c r="AJ76" s="154">
        <f>SUM(AA76,AC76)</f>
        <v>22025.055472527427</v>
      </c>
      <c r="AK76" s="154">
        <f>SUM(AE76,AG76)</f>
        <v>21435.055472527427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19473.333333333339</v>
      </c>
      <c r="J77" s="100">
        <f t="shared" si="44"/>
        <v>0</v>
      </c>
      <c r="K77" s="40"/>
      <c r="L77" s="22">
        <f>-(L131*G$37*F$9/F$7)/B$130</f>
        <v>-0.39418905150368078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3843.1566940615157</v>
      </c>
      <c r="AB78" s="112"/>
      <c r="AC78" s="112">
        <f>IF(AA75&lt;0,0,AA75)</f>
        <v>9500.6825061219897</v>
      </c>
      <c r="AD78" s="112"/>
      <c r="AE78" s="112">
        <f>AC75</f>
        <v>12964.489398960031</v>
      </c>
      <c r="AF78" s="112"/>
      <c r="AG78" s="112">
        <f>AE75</f>
        <v>16539.285355702461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10746.513736206864</v>
      </c>
      <c r="AB79" s="112"/>
      <c r="AC79" s="112">
        <f>AA79-AA74+AC65-AC70</f>
        <v>15709.039548267338</v>
      </c>
      <c r="AD79" s="112"/>
      <c r="AE79" s="112">
        <f>AC79-AC74+AE65-AE70</f>
        <v>19242.846441105379</v>
      </c>
      <c r="AF79" s="112"/>
      <c r="AG79" s="112">
        <f>AE79-AE74+AG65-AG70</f>
        <v>22782.642397847809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18711.946757248563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4677.9866893121407</v>
      </c>
      <c r="AB83" s="112"/>
      <c r="AC83" s="165">
        <f>$I$83*AB82/4</f>
        <v>4677.9866893121407</v>
      </c>
      <c r="AD83" s="112"/>
      <c r="AE83" s="165">
        <f>$I$83*AD82/4</f>
        <v>4677.9866893121407</v>
      </c>
      <c r="AF83" s="112"/>
      <c r="AG83" s="165">
        <f>$I$83*AF82/4</f>
        <v>4677.9866893121407</v>
      </c>
      <c r="AH83" s="165">
        <f>SUM(AA83,AC83,AE83,AG83)</f>
        <v>18711.946757248563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</v>
      </c>
      <c r="I84" s="232">
        <f>(B70*H70)+((1-(D29*H29))*I83)</f>
        <v>32335.238179999295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1</v>
      </c>
      <c r="I94" s="22">
        <f t="shared" si="54"/>
        <v>3.5271583901035401E-2</v>
      </c>
      <c r="J94" s="24">
        <f t="shared" si="55"/>
        <v>3.5271583901035401E-2</v>
      </c>
      <c r="K94" s="22">
        <f t="shared" si="56"/>
        <v>3.5271583901035401E-2</v>
      </c>
      <c r="L94" s="22">
        <f t="shared" si="57"/>
        <v>3.5271583901035401E-2</v>
      </c>
      <c r="M94" s="226">
        <f t="shared" si="49"/>
        <v>3.5271583901035401E-2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1</v>
      </c>
      <c r="I96" s="22">
        <f t="shared" si="54"/>
        <v>7.4818511305226607E-3</v>
      </c>
      <c r="J96" s="24">
        <f t="shared" si="55"/>
        <v>7.4818511305226607E-3</v>
      </c>
      <c r="K96" s="22">
        <f t="shared" si="56"/>
        <v>7.4818511305226607E-3</v>
      </c>
      <c r="L96" s="22">
        <f t="shared" si="57"/>
        <v>7.4818511305226607E-3</v>
      </c>
      <c r="M96" s="226">
        <f t="shared" si="49"/>
        <v>7.4818511305226607E-3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9.7110996679580525E-3</v>
      </c>
      <c r="K98" s="22">
        <f t="shared" si="56"/>
        <v>8.016269068417136E-3</v>
      </c>
      <c r="L98" s="22">
        <f t="shared" si="57"/>
        <v>8.016269068417136E-3</v>
      </c>
      <c r="M98" s="226">
        <f t="shared" si="49"/>
        <v>9.7110996679580525E-3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2.9780705648404699E-2</v>
      </c>
      <c r="K99" s="22">
        <f t="shared" si="56"/>
        <v>2.4583225143145888E-2</v>
      </c>
      <c r="L99" s="22">
        <f t="shared" si="57"/>
        <v>2.4583225143145888E-2</v>
      </c>
      <c r="M99" s="226">
        <f t="shared" si="49"/>
        <v>2.9780705648404699E-2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3.884439867183221E-3</v>
      </c>
      <c r="K104" s="22">
        <f t="shared" si="56"/>
        <v>3.2065076273668546E-3</v>
      </c>
      <c r="L104" s="22">
        <f t="shared" si="57"/>
        <v>3.2065076273668546E-3</v>
      </c>
      <c r="M104" s="226">
        <f t="shared" si="49"/>
        <v>3.884439867183221E-3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2.5896265781221472E-3</v>
      </c>
      <c r="K106" s="22">
        <f t="shared" si="56"/>
        <v>2.1376717515779031E-3</v>
      </c>
      <c r="L106" s="22">
        <f t="shared" si="57"/>
        <v>2.1376717515779031E-3</v>
      </c>
      <c r="M106" s="226">
        <f>(J106)</f>
        <v>2.5896265781221472E-3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5.8914004652278855E-3</v>
      </c>
      <c r="K107" s="22">
        <f t="shared" ref="K107:K118" si="63">(B107)</f>
        <v>4.8632032348397292E-3</v>
      </c>
      <c r="L107" s="22">
        <f t="shared" ref="L107:L118" si="64">(K107*H107)</f>
        <v>4.8632032348397292E-3</v>
      </c>
      <c r="M107" s="226">
        <f t="shared" ref="M107:M118" si="65">(J107)</f>
        <v>5.8914004652278855E-3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1</v>
      </c>
      <c r="I111" s="22">
        <f t="shared" si="61"/>
        <v>0.32065076273668547</v>
      </c>
      <c r="J111" s="24">
        <f t="shared" si="62"/>
        <v>0.32065076273668547</v>
      </c>
      <c r="K111" s="22">
        <f t="shared" si="63"/>
        <v>0.32065076273668547</v>
      </c>
      <c r="L111" s="22">
        <f t="shared" si="64"/>
        <v>0.32065076273668547</v>
      </c>
      <c r="M111" s="226">
        <f t="shared" si="65"/>
        <v>0.32065076273668547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1</v>
      </c>
      <c r="I115" s="22">
        <f t="shared" si="61"/>
        <v>1.5134716001171555</v>
      </c>
      <c r="J115" s="24">
        <f t="shared" si="62"/>
        <v>1.5134716001171555</v>
      </c>
      <c r="K115" s="22">
        <f t="shared" si="63"/>
        <v>1.5134716001171555</v>
      </c>
      <c r="L115" s="22">
        <f t="shared" si="64"/>
        <v>1.5134716001171555</v>
      </c>
      <c r="M115" s="226">
        <f t="shared" si="65"/>
        <v>1.5134716001171555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1</v>
      </c>
      <c r="I116" s="22">
        <f t="shared" si="61"/>
        <v>0.66695358649230574</v>
      </c>
      <c r="J116" s="24">
        <f t="shared" si="62"/>
        <v>0.66695358649230574</v>
      </c>
      <c r="K116" s="22">
        <f t="shared" si="63"/>
        <v>0.66695358649230574</v>
      </c>
      <c r="L116" s="22">
        <f t="shared" si="64"/>
        <v>0.66695358649230574</v>
      </c>
      <c r="M116" s="226">
        <f t="shared" si="65"/>
        <v>0.66695358649230574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1</v>
      </c>
      <c r="I117" s="22">
        <f t="shared" si="61"/>
        <v>5.3441793789447578E-2</v>
      </c>
      <c r="J117" s="24">
        <f t="shared" si="62"/>
        <v>5.3441793789447578E-2</v>
      </c>
      <c r="K117" s="22">
        <f t="shared" si="63"/>
        <v>5.3441793789447578E-2</v>
      </c>
      <c r="L117" s="22">
        <f t="shared" si="64"/>
        <v>5.3441793789447578E-2</v>
      </c>
      <c r="M117" s="226">
        <f t="shared" si="65"/>
        <v>5.3441793789447578E-2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2.5972711781671523</v>
      </c>
      <c r="J119" s="24">
        <f>SUM(J91:J118)</f>
        <v>2.6491284503940484</v>
      </c>
      <c r="K119" s="22">
        <f>SUM(K91:K118)</f>
        <v>2.6400780549925003</v>
      </c>
      <c r="L119" s="22">
        <f>SUM(L91:L118)</f>
        <v>2.6400780549925003</v>
      </c>
      <c r="M119" s="57">
        <f t="shared" si="49"/>
        <v>2.6491284503940484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0.95268990489019156</v>
      </c>
      <c r="J124" s="235">
        <f>IF(SUMPRODUCT($B$124:$B124,$H$124:$H124)&lt;J$119,($B124*$H124),J$119)</f>
        <v>0.95268990489019156</v>
      </c>
      <c r="K124" s="29">
        <f>(B124)</f>
        <v>0.95268990489019156</v>
      </c>
      <c r="L124" s="29">
        <f>IF(SUMPRODUCT($B$124:$B124,$H$124:$H124)&lt;L$119,($B124*$H124),L$119)</f>
        <v>0.95268990489019156</v>
      </c>
      <c r="M124" s="238">
        <f t="shared" si="66"/>
        <v>0.95268990489019156</v>
      </c>
      <c r="N124" s="58"/>
      <c r="O124" s="174">
        <f>B124*H124</f>
        <v>0.95268990489019156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1.0406898643931759</v>
      </c>
      <c r="J125" s="235">
        <f>IF(SUMPRODUCT($B$124:$B125,$H$124:$H125)&lt;J$119,($B125*$H125),IF(SUMPRODUCT($B$124:$B124,$H$124:$H124)&lt;J$119,J$119-SUMPRODUCT($B$124:$B124,$H$124:$H124),0))</f>
        <v>1.0406898643931759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1.0406898643931759</v>
      </c>
      <c r="M125" s="238">
        <f t="shared" si="66"/>
        <v>1.0406898643931759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0.29013041950100615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0.29013041950100615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8.5506870063116122E-2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1.6445812732769607</v>
      </c>
      <c r="J128" s="226">
        <f>(J30)</f>
        <v>0.36561826160967503</v>
      </c>
      <c r="K128" s="29">
        <f>(B128)</f>
        <v>0.65941317907845587</v>
      </c>
      <c r="L128" s="29">
        <f>IF(L124=L119,0,(L119-L124)/(B119-B124)*K128)</f>
        <v>0.65941317907845587</v>
      </c>
      <c r="M128" s="238">
        <f t="shared" si="66"/>
        <v>0.36561826160967503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2.5972711781671523</v>
      </c>
      <c r="J130" s="226">
        <f>(J119)</f>
        <v>2.6491284503940484</v>
      </c>
      <c r="K130" s="29">
        <f>(B130)</f>
        <v>2.6400780549925003</v>
      </c>
      <c r="L130" s="29">
        <f>(L119)</f>
        <v>2.6400780549925003</v>
      </c>
      <c r="M130" s="238">
        <f t="shared" si="66"/>
        <v>2.6491284503940484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1.0406898643931761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1.0406898643931761</v>
      </c>
      <c r="M131" s="235">
        <f>IF(I131&lt;SUM(M126:M127),0,I131-(SUM(M126:M127)))</f>
        <v>0.75055944489216997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8" priority="3" operator="greaterThan">
      <formula>0</formula>
    </cfRule>
  </conditionalFormatting>
  <conditionalFormatting sqref="R32:T32">
    <cfRule type="cellIs" dxfId="7" priority="2" operator="greaterThan">
      <formula>0</formula>
    </cfRule>
  </conditionalFormatting>
  <conditionalFormatting sqref="R30:T30">
    <cfRule type="cellIs" dxfId="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4" t="s">
        <v>105</v>
      </c>
      <c r="AA1" s="255"/>
      <c r="AB1" s="254" t="s">
        <v>106</v>
      </c>
      <c r="AC1" s="255"/>
      <c r="AD1" s="254" t="s">
        <v>107</v>
      </c>
      <c r="AE1" s="255"/>
      <c r="AF1" s="254" t="s">
        <v>108</v>
      </c>
      <c r="AG1" s="255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2" t="s">
        <v>109</v>
      </c>
      <c r="AA2" s="256"/>
      <c r="AB2" s="252" t="s">
        <v>110</v>
      </c>
      <c r="AC2" s="256"/>
      <c r="AD2" s="252" t="s">
        <v>111</v>
      </c>
      <c r="AE2" s="256"/>
      <c r="AF2" s="252" t="s">
        <v>112</v>
      </c>
      <c r="AG2" s="256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4.0043118306351183E-2</v>
      </c>
      <c r="J6" s="24">
        <f t="shared" ref="J6:J13" si="3">IF(I$32&lt;=1+I$131,I6,B6*H6+J$33*(I6-B6*H6))</f>
        <v>4.0043118306351183E-2</v>
      </c>
      <c r="K6" s="22">
        <f t="shared" ref="K6:K31" si="4">B6</f>
        <v>4.0043118306351183E-2</v>
      </c>
      <c r="L6" s="22">
        <f t="shared" ref="L6:L29" si="5">IF(K6="","",K6*H6)</f>
        <v>4.0043118306351183E-2</v>
      </c>
      <c r="M6" s="222">
        <f t="shared" ref="M6:M31" si="6">J6</f>
        <v>4.0043118306351183E-2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0.16017247322540473</v>
      </c>
      <c r="Z6" s="116">
        <v>0.17</v>
      </c>
      <c r="AA6" s="121">
        <f>$M6*Z6*4</f>
        <v>2.7229320448318807E-2</v>
      </c>
      <c r="AB6" s="116">
        <v>0.17</v>
      </c>
      <c r="AC6" s="121">
        <f t="shared" ref="AC6:AC29" si="7">$M6*AB6*4</f>
        <v>2.7229320448318807E-2</v>
      </c>
      <c r="AD6" s="116">
        <v>0.33</v>
      </c>
      <c r="AE6" s="121">
        <f t="shared" ref="AE6:AE29" si="8">$M6*AD6*4</f>
        <v>5.2856916164383566E-2</v>
      </c>
      <c r="AF6" s="122">
        <f>1-SUM(Z6,AB6,AD6)</f>
        <v>0.32999999999999996</v>
      </c>
      <c r="AG6" s="121">
        <f>$M6*AF6*4</f>
        <v>5.2856916164383552E-2</v>
      </c>
      <c r="AH6" s="123">
        <f>SUM(Z6,AB6,AD6,AF6)</f>
        <v>1</v>
      </c>
      <c r="AI6" s="183">
        <f>SUM(AA6,AC6,AE6,AG6)/4</f>
        <v>4.0043118306351183E-2</v>
      </c>
      <c r="AJ6" s="120">
        <f>(AA6+AC6)/2</f>
        <v>2.7229320448318807E-2</v>
      </c>
      <c r="AK6" s="119">
        <f>(AE6+AG6)/2</f>
        <v>5.2856916164383559E-2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3.242428393524284E-2</v>
      </c>
      <c r="J7" s="24">
        <f t="shared" si="3"/>
        <v>3.242428393524284E-2</v>
      </c>
      <c r="K7" s="22">
        <f t="shared" si="4"/>
        <v>3.242428393524284E-2</v>
      </c>
      <c r="L7" s="22">
        <f t="shared" si="5"/>
        <v>3.242428393524284E-2</v>
      </c>
      <c r="M7" s="222">
        <f t="shared" si="6"/>
        <v>3.242428393524284E-2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2075.8496764090009</v>
      </c>
      <c r="S7" s="220">
        <f>IF($B$81=0,0,(SUMIF($N$6:$N$28,$U7,L$6:L$28)+SUMIF($N$91:$N$118,$U7,L$91:L$118))*$I$83*Poor!$B$81/$B$81)</f>
        <v>2075.8496764090009</v>
      </c>
      <c r="T7" s="220">
        <f>IF($B$81=0,0,(SUMIF($N$6:$N$28,$U7,M$6:M$28)+SUMIF($N$91:$N$118,$U7,M$91:M$118))*$I$83*Poor!$B$81/$B$81)</f>
        <v>2041.9433109222259</v>
      </c>
      <c r="U7" s="221">
        <v>1</v>
      </c>
      <c r="V7" s="56"/>
      <c r="W7" s="115"/>
      <c r="X7" s="124">
        <v>4</v>
      </c>
      <c r="Y7" s="183">
        <f t="shared" ref="Y7:Y29" si="9">M7*4</f>
        <v>0.12969713574097136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0.12969713574097136</v>
      </c>
      <c r="AH7" s="123">
        <f t="shared" ref="AH7:AH30" si="12">SUM(Z7,AB7,AD7,AF7)</f>
        <v>1</v>
      </c>
      <c r="AI7" s="183">
        <f t="shared" ref="AI7:AI30" si="13">SUM(AA7,AC7,AE7,AG7)/4</f>
        <v>3.242428393524284E-2</v>
      </c>
      <c r="AJ7" s="120">
        <f t="shared" ref="AJ7:AJ31" si="14">(AA7+AC7)/2</f>
        <v>0</v>
      </c>
      <c r="AK7" s="119">
        <f t="shared" ref="AK7:AK31" si="15">(AE7+AG7)/2</f>
        <v>6.4848567870485679E-2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2152</v>
      </c>
      <c r="S8" s="220">
        <f>IF($B$81=0,0,(SUMIF($N$6:$N$28,$U8,L$6:L$28)+SUMIF($N$91:$N$118,$U8,L$91:L$118))*$I$83*Poor!$B$81/$B$81)</f>
        <v>2152</v>
      </c>
      <c r="T8" s="220">
        <f>IF($B$81=0,0,(SUMIF($N$6:$N$28,$U8,M$6:M$28)+SUMIF($N$91:$N$118,$U8,M$91:M$118))*$I$83*Poor!$B$81/$B$81)</f>
        <v>2743.8656140503031</v>
      </c>
      <c r="U8" s="221">
        <v>2</v>
      </c>
      <c r="V8" s="184"/>
      <c r="W8" s="115"/>
      <c r="X8" s="124">
        <v>1</v>
      </c>
      <c r="Y8" s="183">
        <f t="shared" si="9"/>
        <v>0.11333333333333334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0.11333333333333334</v>
      </c>
      <c r="AH8" s="123">
        <f t="shared" si="12"/>
        <v>1</v>
      </c>
      <c r="AI8" s="183">
        <f t="shared" si="13"/>
        <v>2.8333333333333335E-2</v>
      </c>
      <c r="AJ8" s="120">
        <f t="shared" si="14"/>
        <v>0</v>
      </c>
      <c r="AK8" s="119">
        <f t="shared" si="15"/>
        <v>5.6666666666666671E-2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1</v>
      </c>
      <c r="F9" s="28">
        <v>8800</v>
      </c>
      <c r="H9" s="24">
        <f t="shared" si="1"/>
        <v>1</v>
      </c>
      <c r="I9" s="22">
        <f t="shared" si="2"/>
        <v>6.1511547945205483E-2</v>
      </c>
      <c r="J9" s="24">
        <f t="shared" si="3"/>
        <v>6.1511547945205483E-2</v>
      </c>
      <c r="K9" s="22">
        <f t="shared" si="4"/>
        <v>6.1511547945205483E-2</v>
      </c>
      <c r="L9" s="22">
        <f t="shared" si="5"/>
        <v>6.1511547945205483E-2</v>
      </c>
      <c r="M9" s="222">
        <f t="shared" si="6"/>
        <v>6.1511547945205483E-2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1356.0061723808226</v>
      </c>
      <c r="S9" s="220">
        <f>IF($B$81=0,0,(SUMIF($N$6:$N$28,$U9,L$6:L$28)+SUMIF($N$91:$N$118,$U9,L$91:L$118))*$I$83*Poor!$B$81/$B$81)</f>
        <v>1356.0061723808226</v>
      </c>
      <c r="T9" s="220">
        <f>IF($B$81=0,0,(SUMIF($N$6:$N$28,$U9,M$6:M$28)+SUMIF($N$91:$N$118,$U9,M$91:M$118))*$I$83*Poor!$B$81/$B$81)</f>
        <v>1356.0061723808226</v>
      </c>
      <c r="U9" s="221">
        <v>3</v>
      </c>
      <c r="V9" s="56"/>
      <c r="W9" s="115"/>
      <c r="X9" s="124">
        <v>1</v>
      </c>
      <c r="Y9" s="183">
        <f t="shared" si="9"/>
        <v>0.24604619178082193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0.24604619178082193</v>
      </c>
      <c r="AH9" s="123">
        <f t="shared" si="12"/>
        <v>1</v>
      </c>
      <c r="AI9" s="183">
        <f t="shared" si="13"/>
        <v>6.1511547945205483E-2</v>
      </c>
      <c r="AJ9" s="120">
        <f t="shared" si="14"/>
        <v>0</v>
      </c>
      <c r="AK9" s="119">
        <f t="shared" si="15"/>
        <v>0.12302309589041097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1</v>
      </c>
      <c r="H10" s="24">
        <f t="shared" si="1"/>
        <v>1</v>
      </c>
      <c r="I10" s="22">
        <f t="shared" si="2"/>
        <v>4.9688667496886681E-4</v>
      </c>
      <c r="J10" s="24">
        <f t="shared" si="3"/>
        <v>-5.1751807640971638E-5</v>
      </c>
      <c r="K10" s="22">
        <f t="shared" si="4"/>
        <v>7.8455790784557919E-5</v>
      </c>
      <c r="L10" s="22">
        <f t="shared" si="5"/>
        <v>7.8455790784557919E-5</v>
      </c>
      <c r="M10" s="222">
        <f t="shared" si="6"/>
        <v>-5.1751807640971638E-5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-2.0700723056388655E-4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-2.0700723056388655E-4</v>
      </c>
      <c r="AH10" s="123">
        <f t="shared" si="12"/>
        <v>1</v>
      </c>
      <c r="AI10" s="183">
        <f t="shared" si="13"/>
        <v>-5.1751807640971638E-5</v>
      </c>
      <c r="AJ10" s="120">
        <f t="shared" si="14"/>
        <v>0</v>
      </c>
      <c r="AK10" s="119">
        <f t="shared" si="15"/>
        <v>-1.0350361528194328E-4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-1.3948643564567096E-3</v>
      </c>
      <c r="K11" s="22">
        <f t="shared" si="4"/>
        <v>-1.0638231631382316E-3</v>
      </c>
      <c r="L11" s="22">
        <f t="shared" si="5"/>
        <v>-1.0638231631382316E-3</v>
      </c>
      <c r="M11" s="222">
        <f t="shared" si="6"/>
        <v>-1.3948643564567096E-3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4300.5</v>
      </c>
      <c r="S11" s="220">
        <f>IF($B$81=0,0,(SUMIF($N$6:$N$28,$U11,L$6:L$28)+SUMIF($N$91:$N$118,$U11,L$91:L$118))*$I$83*Poor!$B$81/$B$81)</f>
        <v>4300.5</v>
      </c>
      <c r="T11" s="220">
        <f>IF($B$81=0,0,(SUMIF($N$6:$N$28,$U11,M$6:M$28)+SUMIF($N$91:$N$118,$U11,M$91:M$118))*$I$83*Poor!$B$81/$B$81)</f>
        <v>4711.5696509781556</v>
      </c>
      <c r="U11" s="221">
        <v>5</v>
      </c>
      <c r="V11" s="56"/>
      <c r="W11" s="115"/>
      <c r="X11" s="124">
        <v>1</v>
      </c>
      <c r="Y11" s="183">
        <f t="shared" si="9"/>
        <v>-5.5794574258268385E-3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-5.5794574258268385E-3</v>
      </c>
      <c r="AH11" s="123">
        <f t="shared" si="12"/>
        <v>1</v>
      </c>
      <c r="AI11" s="183">
        <f t="shared" si="13"/>
        <v>-1.3948643564567096E-3</v>
      </c>
      <c r="AJ11" s="120">
        <f t="shared" si="14"/>
        <v>0</v>
      </c>
      <c r="AK11" s="119">
        <f t="shared" si="15"/>
        <v>-2.7897287129134193E-3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2.3880469667169303E-4</v>
      </c>
      <c r="K12" s="22">
        <f t="shared" si="4"/>
        <v>1.8212951432129514E-4</v>
      </c>
      <c r="L12" s="22">
        <f t="shared" si="5"/>
        <v>1.8212951432129514E-4</v>
      </c>
      <c r="M12" s="222">
        <f t="shared" si="6"/>
        <v>2.3880469667169303E-4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11520</v>
      </c>
      <c r="S12" s="220">
        <f>IF($B$81=0,0,(SUMIF($N$6:$N$28,$U12,L$6:L$28)+SUMIF($N$91:$N$118,$U12,L$91:L$118))*$I$83*Poor!$B$81/$B$81)</f>
        <v>11520</v>
      </c>
      <c r="T12" s="220">
        <f>IF($B$81=0,0,(SUMIF($N$6:$N$28,$U12,M$6:M$28)+SUMIF($N$91:$N$118,$U12,M$91:M$118))*$I$83*Poor!$B$81/$B$81)</f>
        <v>11520</v>
      </c>
      <c r="U12" s="221">
        <v>6</v>
      </c>
      <c r="V12" s="56"/>
      <c r="W12" s="117"/>
      <c r="X12" s="118"/>
      <c r="Y12" s="183">
        <f t="shared" si="9"/>
        <v>9.5521878668677212E-4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6.3999658708013731E-4</v>
      </c>
      <c r="AF12" s="122">
        <f>1-SUM(Z12,AB12,AD12)</f>
        <v>0.32999999999999996</v>
      </c>
      <c r="AG12" s="121">
        <f>$M12*AF12*4</f>
        <v>3.1522219960663475E-4</v>
      </c>
      <c r="AH12" s="123">
        <f t="shared" si="12"/>
        <v>1</v>
      </c>
      <c r="AI12" s="183">
        <f t="shared" si="13"/>
        <v>2.38804696671693E-4</v>
      </c>
      <c r="AJ12" s="120">
        <f t="shared" si="14"/>
        <v>0</v>
      </c>
      <c r="AK12" s="119">
        <f t="shared" si="15"/>
        <v>4.7760939334338601E-4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1</v>
      </c>
      <c r="H13" s="24">
        <f t="shared" si="1"/>
        <v>1</v>
      </c>
      <c r="I13" s="22">
        <f t="shared" si="2"/>
        <v>8.8356164383561649E-3</v>
      </c>
      <c r="J13" s="24">
        <f t="shared" si="3"/>
        <v>8.8356164383561649E-3</v>
      </c>
      <c r="K13" s="22">
        <f t="shared" si="4"/>
        <v>8.8356164383561649E-3</v>
      </c>
      <c r="L13" s="22">
        <f t="shared" si="5"/>
        <v>8.8356164383561649E-3</v>
      </c>
      <c r="M13" s="223">
        <f t="shared" si="6"/>
        <v>8.8356164383561649E-3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5370.7704770871187</v>
      </c>
      <c r="S13" s="220">
        <f>IF($B$81=0,0,(SUMIF($N$6:$N$28,$U13,L$6:L$28)+SUMIF($N$91:$N$118,$U13,L$91:L$118))*$I$83*Poor!$B$81/$B$81)</f>
        <v>5370.7704770871187</v>
      </c>
      <c r="T13" s="220">
        <f>IF($B$81=0,0,(SUMIF($N$6:$N$28,$U13,M$6:M$28)+SUMIF($N$91:$N$118,$U13,M$91:M$118))*$I$83*Poor!$B$81/$B$81)</f>
        <v>5370.7704770871187</v>
      </c>
      <c r="U13" s="221">
        <v>7</v>
      </c>
      <c r="V13" s="56"/>
      <c r="W13" s="110"/>
      <c r="X13" s="118"/>
      <c r="Y13" s="183">
        <f t="shared" si="9"/>
        <v>3.5342465753424659E-2</v>
      </c>
      <c r="Z13" s="116">
        <v>1</v>
      </c>
      <c r="AA13" s="121">
        <f>$M13*Z13*4</f>
        <v>3.5342465753424659E-2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8.8356164383561649E-3</v>
      </c>
      <c r="AJ13" s="120">
        <f t="shared" si="14"/>
        <v>1.767123287671233E-2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1</v>
      </c>
      <c r="F16" s="22"/>
      <c r="H16" s="24">
        <f t="shared" si="1"/>
        <v>1</v>
      </c>
      <c r="I16" s="22">
        <f t="shared" si="2"/>
        <v>2.2242216687422163E-3</v>
      </c>
      <c r="J16" s="24">
        <f>IF(I$32&lt;=1+I131,I16,B16*H16+J$33*(I16-B16*H16))</f>
        <v>-4.4055557797833731E-5</v>
      </c>
      <c r="K16" s="22">
        <f t="shared" si="4"/>
        <v>4.9427148194271481E-4</v>
      </c>
      <c r="L16" s="22">
        <f t="shared" si="5"/>
        <v>4.9427148194271481E-4</v>
      </c>
      <c r="M16" s="222">
        <f t="shared" si="6"/>
        <v>-4.4055557797833731E-5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-1.7622223119133492E-4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-1.7622223119133492E-4</v>
      </c>
      <c r="AH16" s="123">
        <f t="shared" si="12"/>
        <v>1</v>
      </c>
      <c r="AI16" s="183">
        <f t="shared" si="13"/>
        <v>-4.4055557797833731E-5</v>
      </c>
      <c r="AJ16" s="120">
        <f t="shared" si="14"/>
        <v>0</v>
      </c>
      <c r="AK16" s="119">
        <f t="shared" si="15"/>
        <v>-8.8111115595667462E-5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28320.000000000007</v>
      </c>
      <c r="S17" s="220">
        <f>IF($B$81=0,0,(SUMIF($N$6:$N$28,$U17,L$6:L$28)+SUMIF($N$91:$N$118,$U17,L$91:L$118))*$I$83*Poor!$B$81/$B$81)</f>
        <v>28320.000000000007</v>
      </c>
      <c r="T17" s="220">
        <f>IF($B$81=0,0,(SUMIF($N$6:$N$28,$U17,M$6:M$28)+SUMIF($N$91:$N$118,$U17,M$91:M$118))*$I$83*Poor!$B$81/$B$81)</f>
        <v>28320.000000000007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6.556662515566625E-4</v>
      </c>
      <c r="J18" s="24">
        <f t="shared" si="17"/>
        <v>-4.4283535313312548E-4</v>
      </c>
      <c r="K18" s="22">
        <f t="shared" ref="K18:K20" si="21">B18</f>
        <v>-1.8212951432129514E-4</v>
      </c>
      <c r="L18" s="22">
        <f t="shared" ref="L18:L20" si="22">IF(K18="","",K18*H18)</f>
        <v>-1.8212951432129514E-4</v>
      </c>
      <c r="M18" s="223">
        <f t="shared" ref="M18:M20" si="23">J18</f>
        <v>-4.4283535313312548E-4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2450.3739801158836</v>
      </c>
      <c r="S18" s="220">
        <f>IF($B$81=0,0,(SUMIF($N$6:$N$28,$U18,L$6:L$28)+SUMIF($N$91:$N$118,$U18,L$91:L$118))*$I$83*Poor!$B$81/$B$81)</f>
        <v>2450.3739801158836</v>
      </c>
      <c r="T18" s="220">
        <f>IF($B$81=0,0,(SUMIF($N$6:$N$28,$U18,M$6:M$28)+SUMIF($N$91:$N$118,$U18,M$91:M$118))*$I$83*Poor!$B$81/$B$81)</f>
        <v>2450.3739801158836</v>
      </c>
      <c r="U18" s="221">
        <v>12</v>
      </c>
      <c r="V18" s="56"/>
      <c r="W18" s="110"/>
      <c r="X18" s="118"/>
      <c r="Y18" s="183">
        <f t="shared" ref="Y18:Y20" si="24">M18*4</f>
        <v>-1.7713414125325019E-3</v>
      </c>
      <c r="Z18" s="116">
        <v>1.2941</v>
      </c>
      <c r="AA18" s="121">
        <f t="shared" ref="AA18:AA20" si="25">$M18*Z18*4</f>
        <v>-2.2922929219583109E-3</v>
      </c>
      <c r="AB18" s="116">
        <v>1.1765000000000001</v>
      </c>
      <c r="AC18" s="121">
        <f t="shared" ref="AC18:AC20" si="26">$M18*AB18*4</f>
        <v>-2.0839831718444885E-3</v>
      </c>
      <c r="AD18" s="116">
        <v>1.2353000000000001</v>
      </c>
      <c r="AE18" s="121">
        <f t="shared" ref="AE18:AE20" si="27">$M18*AD18*4</f>
        <v>-2.1881380469013999E-3</v>
      </c>
      <c r="AF18" s="122">
        <f t="shared" ref="AF18:AF20" si="28">1-SUM(Z18,AB18,AD18)</f>
        <v>-2.7059000000000002</v>
      </c>
      <c r="AG18" s="121">
        <f t="shared" ref="AG18:AG20" si="29">$M18*AF18*4</f>
        <v>4.7930727281716972E-3</v>
      </c>
      <c r="AH18" s="123">
        <f t="shared" ref="AH18:AH20" si="30">SUM(Z18,AB18,AD18,AF18)</f>
        <v>1</v>
      </c>
      <c r="AI18" s="183">
        <f t="shared" ref="AI18:AI20" si="31">SUM(AA18,AC18,AE18,AG18)/4</f>
        <v>-4.4283535313312554E-4</v>
      </c>
      <c r="AJ18" s="120">
        <f t="shared" ref="AJ18:AJ20" si="32">(AA18+AC18)/2</f>
        <v>-2.1881380469013995E-3</v>
      </c>
      <c r="AK18" s="119">
        <f t="shared" ref="AK18:AK20" si="33">(AE18+AG18)/2</f>
        <v>1.3024673406351486E-3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1</v>
      </c>
      <c r="F19" s="22"/>
      <c r="H19" s="24">
        <f t="shared" si="19"/>
        <v>1</v>
      </c>
      <c r="I19" s="22">
        <f t="shared" si="20"/>
        <v>1.3686176836861769E-2</v>
      </c>
      <c r="J19" s="24">
        <f t="shared" si="17"/>
        <v>1.1122598212762224E-2</v>
      </c>
      <c r="K19" s="22">
        <f t="shared" si="21"/>
        <v>1.1731008717310086E-2</v>
      </c>
      <c r="L19" s="22">
        <f t="shared" si="22"/>
        <v>1.1731008717310086E-2</v>
      </c>
      <c r="M19" s="223">
        <f t="shared" si="23"/>
        <v>1.1122598212762224E-2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4.4490392851048895E-2</v>
      </c>
      <c r="Z19" s="116">
        <v>2.2940999999999998</v>
      </c>
      <c r="AA19" s="121">
        <f t="shared" si="25"/>
        <v>0.10206541023959126</v>
      </c>
      <c r="AB19" s="116">
        <v>2.1764999999999999</v>
      </c>
      <c r="AC19" s="121">
        <f t="shared" si="26"/>
        <v>9.6833340040307914E-2</v>
      </c>
      <c r="AD19" s="116">
        <v>2.2353000000000001</v>
      </c>
      <c r="AE19" s="121">
        <f t="shared" si="27"/>
        <v>9.94493751399496E-2</v>
      </c>
      <c r="AF19" s="122">
        <f t="shared" si="28"/>
        <v>-5.7058999999999997</v>
      </c>
      <c r="AG19" s="121">
        <f t="shared" si="29"/>
        <v>-0.2538577325687999</v>
      </c>
      <c r="AH19" s="123">
        <f t="shared" si="30"/>
        <v>1</v>
      </c>
      <c r="AI19" s="183">
        <f t="shared" si="31"/>
        <v>1.1122598212762222E-2</v>
      </c>
      <c r="AJ19" s="120">
        <f t="shared" si="32"/>
        <v>9.9449375139949586E-2</v>
      </c>
      <c r="AK19" s="119">
        <f t="shared" si="33"/>
        <v>-7.7204178714425142E-2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1</v>
      </c>
      <c r="F20" s="22"/>
      <c r="H20" s="24">
        <f t="shared" si="19"/>
        <v>1</v>
      </c>
      <c r="I20" s="22">
        <f t="shared" si="20"/>
        <v>1.0167198007471981E-3</v>
      </c>
      <c r="J20" s="24">
        <f t="shared" si="17"/>
        <v>1.0167198007471981E-3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1.0167198007471981E-3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4.0668792029887922E-3</v>
      </c>
      <c r="Z20" s="116">
        <v>3.2940999999999998</v>
      </c>
      <c r="AA20" s="121">
        <f t="shared" si="25"/>
        <v>1.339670678256538E-2</v>
      </c>
      <c r="AB20" s="116">
        <v>3.1764999999999999</v>
      </c>
      <c r="AC20" s="121">
        <f t="shared" si="26"/>
        <v>1.2918441788293898E-2</v>
      </c>
      <c r="AD20" s="116">
        <v>3.2353000000000001</v>
      </c>
      <c r="AE20" s="121">
        <f t="shared" si="27"/>
        <v>1.315757428542964E-2</v>
      </c>
      <c r="AF20" s="122">
        <f t="shared" si="28"/>
        <v>-8.7058999999999997</v>
      </c>
      <c r="AG20" s="121">
        <f t="shared" si="29"/>
        <v>-3.5405843653300129E-2</v>
      </c>
      <c r="AH20" s="123">
        <f t="shared" si="30"/>
        <v>1</v>
      </c>
      <c r="AI20" s="183">
        <f t="shared" si="31"/>
        <v>1.016719800747197E-3</v>
      </c>
      <c r="AJ20" s="120">
        <f t="shared" si="32"/>
        <v>1.315757428542964E-2</v>
      </c>
      <c r="AK20" s="119">
        <f t="shared" si="33"/>
        <v>-1.1124134683935244E-2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1</v>
      </c>
      <c r="F22" s="22"/>
      <c r="H22" s="24">
        <f t="shared" si="35"/>
        <v>1</v>
      </c>
      <c r="I22" s="22">
        <f t="shared" si="36"/>
        <v>9.46331506849315E-2</v>
      </c>
      <c r="J22" s="24">
        <f t="shared" si="17"/>
        <v>9.46331506849315E-2</v>
      </c>
      <c r="K22" s="22">
        <f t="shared" si="37"/>
        <v>9.46331506849315E-2</v>
      </c>
      <c r="L22" s="22">
        <f t="shared" si="38"/>
        <v>9.46331506849315E-2</v>
      </c>
      <c r="M22" s="223">
        <f t="shared" si="39"/>
        <v>9.46331506849315E-2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0.378532602739726</v>
      </c>
      <c r="Z22" s="116">
        <v>5.2941000000000003</v>
      </c>
      <c r="AA22" s="121">
        <f t="shared" si="41"/>
        <v>2.0039894521643835</v>
      </c>
      <c r="AB22" s="116">
        <v>5.1764999999999999</v>
      </c>
      <c r="AC22" s="121">
        <f t="shared" si="42"/>
        <v>1.9594740180821917</v>
      </c>
      <c r="AD22" s="116">
        <v>5.2352999999999996</v>
      </c>
      <c r="AE22" s="121">
        <f t="shared" si="43"/>
        <v>1.9817317351232875</v>
      </c>
      <c r="AF22" s="122">
        <f t="shared" si="44"/>
        <v>-14.7059</v>
      </c>
      <c r="AG22" s="121">
        <f t="shared" si="45"/>
        <v>-5.5666626026301369</v>
      </c>
      <c r="AH22" s="123">
        <f t="shared" si="46"/>
        <v>1</v>
      </c>
      <c r="AI22" s="183">
        <f t="shared" si="47"/>
        <v>9.4633150684931389E-2</v>
      </c>
      <c r="AJ22" s="120">
        <f t="shared" si="48"/>
        <v>1.9817317351232875</v>
      </c>
      <c r="AK22" s="119">
        <f t="shared" si="49"/>
        <v>-1.7924654337534247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>
        <v>7</v>
      </c>
      <c r="O23" s="2"/>
      <c r="P23" s="22"/>
      <c r="Q23" s="171" t="s">
        <v>100</v>
      </c>
      <c r="R23" s="179">
        <f>SUM(R7:R22)</f>
        <v>57545.500305992835</v>
      </c>
      <c r="S23" s="179">
        <f>SUM(S7:S22)</f>
        <v>57545.500305992835</v>
      </c>
      <c r="T23" s="179">
        <f>SUM(T7:T22)</f>
        <v>58514.529205534513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32335.238179999298</v>
      </c>
      <c r="S24" s="41">
        <f>IF($B$81=0,0,(SUM(($B$70*$H$70))+((1-$D$29)*$I$83))*Poor!$B$81/$B$81)</f>
        <v>32335.238179999298</v>
      </c>
      <c r="T24" s="41">
        <f>IF($B$81=0,0,(SUM(($B$70*$H$70))+((1-$D$29)*$I$83))*Poor!$B$81/$B$81)</f>
        <v>32335.238179999298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51808.571513332638</v>
      </c>
      <c r="S25" s="41">
        <f>IF($B$81=0,0,(SUM(($B$70*$H$70),($B$71*$H$71))+((1-$D$29)*$I$83))*Poor!$B$81/$B$81)</f>
        <v>51808.571513332638</v>
      </c>
      <c r="T25" s="41">
        <f>IF($B$81=0,0,(SUM(($B$70*$H$70),($B$71*$H$71))+((1-$D$29)*$I$83))*Poor!$B$81/$B$81)</f>
        <v>51808.571513332638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86488.571513332645</v>
      </c>
      <c r="S26" s="41">
        <f>IF($B$81=0,0,(SUM(($B$70*$H$70),($B$71*$H$71),($B$72*$H$72))+((1-$D$29)*$I$83))*Poor!$B$81/$B$81)</f>
        <v>86488.571513332645</v>
      </c>
      <c r="T26" s="41">
        <f>IF($B$81=0,0,(SUM(($B$70*$H$70),($B$71*$H$71),($B$72*$H$72))+((1-$D$29)*$I$83))*Poor!$B$81/$B$81)</f>
        <v>86488.571513332645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6.7824196016632241E-2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6.7824196016632241E-2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0.27129678406652896</v>
      </c>
      <c r="Z27" s="116">
        <v>0.25</v>
      </c>
      <c r="AA27" s="121">
        <f t="shared" si="16"/>
        <v>6.7824196016632241E-2</v>
      </c>
      <c r="AB27" s="116">
        <v>0.25</v>
      </c>
      <c r="AC27" s="121">
        <f t="shared" si="7"/>
        <v>6.7824196016632241E-2</v>
      </c>
      <c r="AD27" s="116">
        <v>0.25</v>
      </c>
      <c r="AE27" s="121">
        <f t="shared" si="8"/>
        <v>6.7824196016632241E-2</v>
      </c>
      <c r="AF27" s="122">
        <f t="shared" si="10"/>
        <v>0.25</v>
      </c>
      <c r="AG27" s="121">
        <f t="shared" si="11"/>
        <v>6.7824196016632241E-2</v>
      </c>
      <c r="AH27" s="123">
        <f t="shared" si="12"/>
        <v>1</v>
      </c>
      <c r="AI27" s="183">
        <f t="shared" si="13"/>
        <v>6.7824196016632241E-2</v>
      </c>
      <c r="AJ27" s="120">
        <f t="shared" si="14"/>
        <v>6.7824196016632241E-2</v>
      </c>
      <c r="AK27" s="119">
        <f t="shared" si="15"/>
        <v>6.7824196016632241E-2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7.3491594312951984E-4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7.3491594312951984E-4</v>
      </c>
      <c r="N28" s="227"/>
      <c r="O28" s="2"/>
      <c r="P28" s="29"/>
      <c r="V28" s="56"/>
      <c r="W28" s="110"/>
      <c r="X28" s="118"/>
      <c r="Y28" s="183">
        <f t="shared" si="9"/>
        <v>2.9396637725180794E-3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1.4698318862590397E-3</v>
      </c>
      <c r="AF28" s="122">
        <f t="shared" si="10"/>
        <v>0.5</v>
      </c>
      <c r="AG28" s="121">
        <f t="shared" si="11"/>
        <v>1.4698318862590397E-3</v>
      </c>
      <c r="AH28" s="123">
        <f t="shared" si="12"/>
        <v>1</v>
      </c>
      <c r="AI28" s="183">
        <f t="shared" si="13"/>
        <v>7.3491594312951984E-4</v>
      </c>
      <c r="AJ28" s="120">
        <f t="shared" si="14"/>
        <v>0</v>
      </c>
      <c r="AK28" s="119">
        <f t="shared" si="15"/>
        <v>1.4698318862590397E-3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0.20347654042026905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0.20347654042026905</v>
      </c>
      <c r="N29" s="227"/>
      <c r="P29" s="29"/>
      <c r="V29" s="56"/>
      <c r="W29" s="110"/>
      <c r="X29" s="118"/>
      <c r="Y29" s="183">
        <f t="shared" si="9"/>
        <v>0.81390616168107621</v>
      </c>
      <c r="Z29" s="116">
        <v>0.25</v>
      </c>
      <c r="AA29" s="121">
        <f t="shared" si="16"/>
        <v>0.20347654042026905</v>
      </c>
      <c r="AB29" s="116">
        <v>0.25</v>
      </c>
      <c r="AC29" s="121">
        <f t="shared" si="7"/>
        <v>0.20347654042026905</v>
      </c>
      <c r="AD29" s="116">
        <v>0.25</v>
      </c>
      <c r="AE29" s="121">
        <f t="shared" si="8"/>
        <v>0.20347654042026905</v>
      </c>
      <c r="AF29" s="122">
        <f t="shared" si="10"/>
        <v>0.25</v>
      </c>
      <c r="AG29" s="121">
        <f t="shared" si="11"/>
        <v>0.20347654042026905</v>
      </c>
      <c r="AH29" s="123">
        <f t="shared" si="12"/>
        <v>1</v>
      </c>
      <c r="AI29" s="183">
        <f t="shared" si="13"/>
        <v>0.20347654042026905</v>
      </c>
      <c r="AJ29" s="120">
        <f t="shared" si="14"/>
        <v>0.20347654042026905</v>
      </c>
      <c r="AK29" s="119">
        <f t="shared" si="15"/>
        <v>0.20347654042026905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1.541411890366432</v>
      </c>
      <c r="J30" s="229">
        <f>IF(I$32&lt;=1,I30,1-SUM(J6:J29))</f>
        <v>0.32078630038901523</v>
      </c>
      <c r="K30" s="22">
        <f t="shared" si="4"/>
        <v>0.71440989937733512</v>
      </c>
      <c r="L30" s="22">
        <f>IF(L124=L119,0,IF(K30="",0,(L119-L124)/(B119-B124)*K30))</f>
        <v>0.71440989937733512</v>
      </c>
      <c r="M30" s="175">
        <f t="shared" si="6"/>
        <v>0.32078630038901523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1.2831452015560609</v>
      </c>
      <c r="Z30" s="122">
        <f>IF($Y30=0,0,AA30/($Y$30))</f>
        <v>-1.2328956831519511</v>
      </c>
      <c r="AA30" s="187">
        <f>IF(AA79*4/$I$83+SUM(AA6:AA29)&lt;1,AA79*4/$I$83,1-SUM(AA6:AA29))</f>
        <v>-1.5819841798556076</v>
      </c>
      <c r="AB30" s="122">
        <f>IF($Y30=0,0,AC30/($Y$30))</f>
        <v>-1.1663717034998102</v>
      </c>
      <c r="AC30" s="187">
        <f>IF(AC79*4/$I$83+SUM(AC6:AC29)&lt;1,AC79*4/$I$83,1-SUM(AC6:AC29))</f>
        <v>-1.4966242545765502</v>
      </c>
      <c r="AD30" s="122">
        <f>IF($Y30=0,0,AE30/($Y$30))</f>
        <v>-1.2074786288019939</v>
      </c>
      <c r="AE30" s="187">
        <f>IF(AE79*4/$I$83+SUM(AE6:AE29)&lt;1,AE79*4/$I$83,1-SUM(AE6:AE29))</f>
        <v>-1.5493704085287705</v>
      </c>
      <c r="AF30" s="122">
        <f>IF($Y30=0,0,AG30/($Y$30))</f>
        <v>4.6067460154537549</v>
      </c>
      <c r="AG30" s="187">
        <f>IF(AG79*4/$I$83+SUM(AG6:AG29)&lt;1,AG79*4/$I$83,1-SUM(AG6:AG29))</f>
        <v>5.9111240445169893</v>
      </c>
      <c r="AH30" s="123">
        <f t="shared" si="12"/>
        <v>1</v>
      </c>
      <c r="AI30" s="183">
        <f t="shared" si="13"/>
        <v>0.32078630038901523</v>
      </c>
      <c r="AJ30" s="120">
        <f t="shared" si="14"/>
        <v>-1.5393042172160789</v>
      </c>
      <c r="AK30" s="119">
        <f t="shared" si="15"/>
        <v>2.1808768179941094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-0.38418650691336076</v>
      </c>
      <c r="M31" s="178">
        <f t="shared" si="6"/>
        <v>0</v>
      </c>
      <c r="N31" s="167">
        <f>M31*I83</f>
        <v>0</v>
      </c>
      <c r="P31" s="29"/>
      <c r="Q31" s="236" t="s">
        <v>142</v>
      </c>
      <c r="R31" s="232">
        <f t="shared" si="50"/>
        <v>0</v>
      </c>
      <c r="S31" s="232">
        <f t="shared" si="50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2.1808617671371069</v>
      </c>
      <c r="J32" s="17"/>
      <c r="L32" s="22">
        <f>SUM(L6:L30)</f>
        <v>1.3841865069133608</v>
      </c>
      <c r="M32" s="23"/>
      <c r="N32" s="56"/>
      <c r="O32" s="2"/>
      <c r="P32" s="29"/>
      <c r="Q32" s="232" t="s">
        <v>143</v>
      </c>
      <c r="R32" s="232">
        <f t="shared" si="50"/>
        <v>28943.07120733981</v>
      </c>
      <c r="S32" s="232">
        <f t="shared" si="50"/>
        <v>28943.07120733981</v>
      </c>
      <c r="T32" s="232">
        <f t="shared" si="50"/>
        <v>27974.042307798132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0.99999999999999956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-0.3111806593324411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64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64"/>
      <c r="S37" s="264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64"/>
      <c r="S38" s="264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3500</v>
      </c>
      <c r="J39" s="38">
        <f t="shared" si="53"/>
        <v>3500</v>
      </c>
      <c r="K39" s="40">
        <f t="shared" si="54"/>
        <v>7.0150824272185192E-2</v>
      </c>
      <c r="L39" s="22">
        <f t="shared" si="55"/>
        <v>7.0150824272185192E-2</v>
      </c>
      <c r="M39" s="24">
        <f t="shared" si="56"/>
        <v>7.0150824272185192E-2</v>
      </c>
      <c r="N39" s="2"/>
      <c r="O39" s="2"/>
      <c r="P39" s="56"/>
      <c r="Q39" s="59"/>
      <c r="R39" s="264"/>
      <c r="S39" s="264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3500</v>
      </c>
      <c r="AH39" s="123">
        <f t="shared" si="61"/>
        <v>1</v>
      </c>
      <c r="AI39" s="112">
        <f t="shared" si="61"/>
        <v>3500</v>
      </c>
      <c r="AJ39" s="148">
        <f t="shared" si="62"/>
        <v>0</v>
      </c>
      <c r="AK39" s="147">
        <f t="shared" si="63"/>
        <v>3500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-660.5</v>
      </c>
      <c r="J40" s="38">
        <f t="shared" si="53"/>
        <v>1071.5696509781549</v>
      </c>
      <c r="K40" s="40">
        <f t="shared" si="54"/>
        <v>1.3238462694793807E-2</v>
      </c>
      <c r="L40" s="22">
        <f t="shared" si="55"/>
        <v>1.3238462694793807E-2</v>
      </c>
      <c r="M40" s="24">
        <f t="shared" si="56"/>
        <v>2.1477569794621534E-2</v>
      </c>
      <c r="N40" s="2"/>
      <c r="O40" s="2"/>
      <c r="P40" s="56"/>
      <c r="Q40" s="59"/>
      <c r="R40" s="264"/>
      <c r="S40" s="264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1071.5696509781549</v>
      </c>
      <c r="AH40" s="123">
        <f t="shared" si="61"/>
        <v>1</v>
      </c>
      <c r="AI40" s="112">
        <f t="shared" si="61"/>
        <v>1071.5696509781549</v>
      </c>
      <c r="AJ40" s="148">
        <f t="shared" si="62"/>
        <v>0</v>
      </c>
      <c r="AK40" s="147">
        <f t="shared" si="63"/>
        <v>1071.5696509781549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64"/>
      <c r="S41" s="264"/>
      <c r="T41" s="265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140</v>
      </c>
      <c r="J42" s="38">
        <f t="shared" si="53"/>
        <v>140</v>
      </c>
      <c r="K42" s="40">
        <f t="shared" si="54"/>
        <v>2.8060329708874078E-3</v>
      </c>
      <c r="L42" s="22">
        <f t="shared" si="55"/>
        <v>2.8060329708874078E-3</v>
      </c>
      <c r="M42" s="24">
        <f t="shared" si="56"/>
        <v>2.8060329708874078E-3</v>
      </c>
      <c r="N42" s="2"/>
      <c r="O42" s="2"/>
      <c r="P42" s="56"/>
      <c r="Q42" s="41"/>
      <c r="R42" s="41"/>
      <c r="S42" s="266"/>
      <c r="T42" s="266"/>
      <c r="U42" s="56"/>
      <c r="V42" s="56"/>
      <c r="W42" s="115"/>
      <c r="X42" s="118"/>
      <c r="Y42" s="110"/>
      <c r="Z42" s="116">
        <v>0.25</v>
      </c>
      <c r="AA42" s="147">
        <f t="shared" si="64"/>
        <v>35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70</v>
      </c>
      <c r="AF42" s="122">
        <f t="shared" si="57"/>
        <v>0.25</v>
      </c>
      <c r="AG42" s="147">
        <f t="shared" si="60"/>
        <v>35</v>
      </c>
      <c r="AH42" s="123">
        <f t="shared" si="61"/>
        <v>1</v>
      </c>
      <c r="AI42" s="112">
        <f t="shared" si="61"/>
        <v>140</v>
      </c>
      <c r="AJ42" s="148">
        <f t="shared" si="62"/>
        <v>35</v>
      </c>
      <c r="AK42" s="147">
        <f t="shared" si="63"/>
        <v>105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629.36671647957178</v>
      </c>
      <c r="K44" s="40">
        <f t="shared" si="54"/>
        <v>9.6206844716139692E-3</v>
      </c>
      <c r="L44" s="22">
        <f t="shared" si="55"/>
        <v>9.6206844716139692E-3</v>
      </c>
      <c r="M44" s="24">
        <f t="shared" si="56"/>
        <v>1.2614455408720185E-2</v>
      </c>
      <c r="N44" s="2"/>
      <c r="O44" s="2"/>
      <c r="P44" s="56"/>
      <c r="Q44" s="267"/>
      <c r="R44" s="41"/>
      <c r="S44" s="41"/>
      <c r="T44" s="265"/>
      <c r="U44" s="56"/>
      <c r="V44" s="56"/>
      <c r="W44" s="117"/>
      <c r="X44" s="118"/>
      <c r="Y44" s="110"/>
      <c r="Z44" s="116">
        <v>0.25</v>
      </c>
      <c r="AA44" s="147">
        <f t="shared" si="64"/>
        <v>157.34167911989294</v>
      </c>
      <c r="AB44" s="116">
        <v>0.25</v>
      </c>
      <c r="AC44" s="147">
        <f t="shared" si="65"/>
        <v>157.34167911989294</v>
      </c>
      <c r="AD44" s="116">
        <v>0.25</v>
      </c>
      <c r="AE44" s="147">
        <f t="shared" si="66"/>
        <v>157.34167911989294</v>
      </c>
      <c r="AF44" s="122">
        <f t="shared" si="57"/>
        <v>0.25</v>
      </c>
      <c r="AG44" s="147">
        <f t="shared" si="60"/>
        <v>157.34167911989294</v>
      </c>
      <c r="AH44" s="123">
        <f t="shared" si="61"/>
        <v>1</v>
      </c>
      <c r="AI44" s="112">
        <f t="shared" si="61"/>
        <v>629.36671647957178</v>
      </c>
      <c r="AJ44" s="148">
        <f t="shared" si="62"/>
        <v>314.68335823978589</v>
      </c>
      <c r="AK44" s="147">
        <f t="shared" si="63"/>
        <v>314.68335823978589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150</v>
      </c>
      <c r="J45" s="38">
        <f t="shared" si="53"/>
        <v>1264.5035604325749</v>
      </c>
      <c r="K45" s="40">
        <f t="shared" si="54"/>
        <v>2.0043092649195772E-2</v>
      </c>
      <c r="L45" s="22">
        <f t="shared" si="55"/>
        <v>2.0043092649195772E-2</v>
      </c>
      <c r="M45" s="24">
        <f t="shared" si="56"/>
        <v>2.5344562016988023E-2</v>
      </c>
      <c r="N45" s="2"/>
      <c r="O45" s="2"/>
      <c r="P45" s="56"/>
      <c r="Q45" s="267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316.12589010814372</v>
      </c>
      <c r="AB45" s="116">
        <v>0.25</v>
      </c>
      <c r="AC45" s="147">
        <f t="shared" si="65"/>
        <v>316.12589010814372</v>
      </c>
      <c r="AD45" s="116">
        <v>0.25</v>
      </c>
      <c r="AE45" s="147">
        <f t="shared" si="66"/>
        <v>316.12589010814372</v>
      </c>
      <c r="AF45" s="122">
        <f t="shared" si="57"/>
        <v>0.25</v>
      </c>
      <c r="AG45" s="147">
        <f t="shared" si="60"/>
        <v>316.12589010814372</v>
      </c>
      <c r="AH45" s="123">
        <f t="shared" si="61"/>
        <v>1</v>
      </c>
      <c r="AI45" s="112">
        <f t="shared" si="61"/>
        <v>1264.5035604325749</v>
      </c>
      <c r="AJ45" s="148">
        <f t="shared" si="62"/>
        <v>632.25178021628744</v>
      </c>
      <c r="AK45" s="147">
        <f t="shared" si="63"/>
        <v>632.25178021628744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100</v>
      </c>
      <c r="J46" s="38">
        <f t="shared" si="53"/>
        <v>34.440967033377945</v>
      </c>
      <c r="K46" s="40">
        <f t="shared" si="54"/>
        <v>1.0021546324597886E-3</v>
      </c>
      <c r="L46" s="22">
        <f t="shared" si="55"/>
        <v>1.0021546324597886E-3</v>
      </c>
      <c r="M46" s="24">
        <f t="shared" si="56"/>
        <v>6.903034931778914E-4</v>
      </c>
      <c r="N46" s="2"/>
      <c r="O46" s="2"/>
      <c r="P46" s="56"/>
      <c r="Q46" s="267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8.6102417583444861</v>
      </c>
      <c r="AB46" s="116">
        <v>0.25</v>
      </c>
      <c r="AC46" s="147">
        <f t="shared" si="65"/>
        <v>8.6102417583444861</v>
      </c>
      <c r="AD46" s="116">
        <v>0.25</v>
      </c>
      <c r="AE46" s="147">
        <f t="shared" si="66"/>
        <v>8.6102417583444861</v>
      </c>
      <c r="AF46" s="122">
        <f t="shared" si="57"/>
        <v>0.25</v>
      </c>
      <c r="AG46" s="147">
        <f t="shared" si="60"/>
        <v>8.6102417583444861</v>
      </c>
      <c r="AH46" s="123">
        <f t="shared" si="61"/>
        <v>1</v>
      </c>
      <c r="AI46" s="112">
        <f t="shared" si="61"/>
        <v>34.440967033377945</v>
      </c>
      <c r="AJ46" s="148">
        <f t="shared" si="62"/>
        <v>17.220483516688972</v>
      </c>
      <c r="AK46" s="147">
        <f t="shared" si="63"/>
        <v>17.220483516688972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67"/>
      <c r="R48" s="264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7"/>
      <c r="R49" s="264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330.41752615177518</v>
      </c>
      <c r="K50" s="40">
        <f t="shared" ref="K50:K64" si="71">(B50/B$65)</f>
        <v>5.0508593475973342E-3</v>
      </c>
      <c r="L50" s="22">
        <f t="shared" ref="L50:L64" si="72">(K50*H50)</f>
        <v>5.0508593475973342E-3</v>
      </c>
      <c r="M50" s="24">
        <f t="shared" ref="M50:M64" si="73">J50/B$65</f>
        <v>6.6225890895780966E-3</v>
      </c>
      <c r="N50" s="2"/>
      <c r="P50" s="64"/>
      <c r="Q50" s="267"/>
      <c r="R50" s="264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7"/>
      <c r="R51" s="264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301.5715516464615</v>
      </c>
      <c r="K52" s="40">
        <f t="shared" si="71"/>
        <v>4.6099113093150271E-3</v>
      </c>
      <c r="L52" s="22">
        <f t="shared" si="72"/>
        <v>4.6099113093150271E-3</v>
      </c>
      <c r="M52" s="24">
        <f t="shared" si="73"/>
        <v>6.0444265500117552E-3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183.56529230654172</v>
      </c>
      <c r="K53" s="40">
        <f t="shared" si="71"/>
        <v>2.8060329708874078E-3</v>
      </c>
      <c r="L53" s="22">
        <f t="shared" si="72"/>
        <v>2.8060329708874078E-3</v>
      </c>
      <c r="M53" s="24">
        <f t="shared" si="73"/>
        <v>3.6792161608767194E-3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7"/>
        <v>11520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11520</v>
      </c>
      <c r="J55" s="38">
        <f t="shared" si="70"/>
        <v>11520</v>
      </c>
      <c r="K55" s="40">
        <f t="shared" si="71"/>
        <v>0.23089642731873528</v>
      </c>
      <c r="L55" s="22">
        <f t="shared" si="72"/>
        <v>0.23089642731873528</v>
      </c>
      <c r="M55" s="24">
        <f t="shared" si="73"/>
        <v>0.23089642731873528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2880</v>
      </c>
      <c r="AB55" s="116">
        <v>0.25</v>
      </c>
      <c r="AC55" s="147">
        <f t="shared" si="65"/>
        <v>2880</v>
      </c>
      <c r="AD55" s="116">
        <v>0.25</v>
      </c>
      <c r="AE55" s="147">
        <f t="shared" si="66"/>
        <v>2880</v>
      </c>
      <c r="AF55" s="122">
        <f t="shared" si="57"/>
        <v>0.25</v>
      </c>
      <c r="AG55" s="147">
        <f t="shared" si="60"/>
        <v>2880</v>
      </c>
      <c r="AH55" s="123">
        <f t="shared" si="61"/>
        <v>1</v>
      </c>
      <c r="AI55" s="112">
        <f t="shared" si="61"/>
        <v>11520</v>
      </c>
      <c r="AJ55" s="148">
        <f t="shared" si="62"/>
        <v>5760</v>
      </c>
      <c r="AK55" s="147">
        <f t="shared" si="63"/>
        <v>5760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7"/>
        <v>3600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3600</v>
      </c>
      <c r="J57" s="38">
        <f t="shared" si="70"/>
        <v>3600</v>
      </c>
      <c r="K57" s="40">
        <f t="shared" si="71"/>
        <v>7.2155133537104774E-2</v>
      </c>
      <c r="L57" s="22">
        <f t="shared" si="72"/>
        <v>7.2155133537104774E-2</v>
      </c>
      <c r="M57" s="24">
        <f t="shared" si="73"/>
        <v>7.2155133537104774E-2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900</v>
      </c>
      <c r="AB57" s="116">
        <v>0.25</v>
      </c>
      <c r="AC57" s="147">
        <f t="shared" si="65"/>
        <v>900</v>
      </c>
      <c r="AD57" s="116">
        <v>0.25</v>
      </c>
      <c r="AE57" s="147">
        <f t="shared" si="66"/>
        <v>900</v>
      </c>
      <c r="AF57" s="122">
        <f t="shared" si="57"/>
        <v>0.25</v>
      </c>
      <c r="AG57" s="147">
        <f t="shared" si="60"/>
        <v>900</v>
      </c>
      <c r="AH57" s="123">
        <f t="shared" si="61"/>
        <v>1</v>
      </c>
      <c r="AI57" s="112">
        <f t="shared" si="61"/>
        <v>3600</v>
      </c>
      <c r="AJ57" s="148">
        <f t="shared" si="62"/>
        <v>1800</v>
      </c>
      <c r="AK57" s="147">
        <f t="shared" si="63"/>
        <v>1800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7"/>
        <v>28320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28320</v>
      </c>
      <c r="J61" s="38">
        <f t="shared" si="70"/>
        <v>28320.000000000004</v>
      </c>
      <c r="K61" s="40">
        <f t="shared" si="71"/>
        <v>0.56762038382522428</v>
      </c>
      <c r="L61" s="22">
        <f t="shared" si="72"/>
        <v>0.56762038382522428</v>
      </c>
      <c r="M61" s="24">
        <f t="shared" si="73"/>
        <v>0.56762038382522428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7080.0000000000009</v>
      </c>
      <c r="AB61" s="116">
        <v>0.25</v>
      </c>
      <c r="AC61" s="147">
        <f t="shared" si="65"/>
        <v>7080.0000000000009</v>
      </c>
      <c r="AD61" s="116">
        <v>0.25</v>
      </c>
      <c r="AE61" s="147">
        <f t="shared" si="66"/>
        <v>7080.0000000000009</v>
      </c>
      <c r="AF61" s="122">
        <f t="shared" si="57"/>
        <v>0.25</v>
      </c>
      <c r="AG61" s="147">
        <f t="shared" si="60"/>
        <v>7080.0000000000009</v>
      </c>
      <c r="AH61" s="123">
        <f t="shared" si="74"/>
        <v>1</v>
      </c>
      <c r="AI61" s="112">
        <f t="shared" si="74"/>
        <v>28320.000000000004</v>
      </c>
      <c r="AJ61" s="148">
        <f t="shared" si="62"/>
        <v>14160.000000000002</v>
      </c>
      <c r="AK61" s="147">
        <f t="shared" si="63"/>
        <v>14160.000000000002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46669.5</v>
      </c>
      <c r="J65" s="39">
        <f>SUM(J37:J64)</f>
        <v>50895.435265028456</v>
      </c>
      <c r="K65" s="40">
        <f>SUM(K37:K64)</f>
        <v>1</v>
      </c>
      <c r="L65" s="22">
        <f>SUM(L37:L64)</f>
        <v>1</v>
      </c>
      <c r="M65" s="24">
        <f>SUM(M37:M64)</f>
        <v>1.0201019244381111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11377.077810986382</v>
      </c>
      <c r="AB65" s="137"/>
      <c r="AC65" s="153">
        <f>SUM(AC37:AC64)</f>
        <v>11342.077810986382</v>
      </c>
      <c r="AD65" s="137"/>
      <c r="AE65" s="153">
        <f>SUM(AE37:AE64)</f>
        <v>11412.077810986382</v>
      </c>
      <c r="AF65" s="137"/>
      <c r="AG65" s="153">
        <f>SUM(AG37:AG64)</f>
        <v>15948.647461964538</v>
      </c>
      <c r="AH65" s="137"/>
      <c r="AI65" s="153">
        <f>SUM(AI37:AI64)</f>
        <v>50079.880894923685</v>
      </c>
      <c r="AJ65" s="153">
        <f>SUM(AJ37:AJ64)</f>
        <v>22719.155621972764</v>
      </c>
      <c r="AK65" s="153">
        <f>SUM(AK37:AK64)</f>
        <v>27360.72527295092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17826.682776473466</v>
      </c>
      <c r="J70" s="51">
        <f t="shared" ref="J70:J77" si="75">J124*I$83</f>
        <v>17826.682776473466</v>
      </c>
      <c r="K70" s="40">
        <f>B70/B$76</f>
        <v>0.35730185451668017</v>
      </c>
      <c r="L70" s="22">
        <f t="shared" ref="L70:L75" si="76">(L124*G$37*F$9/F$7)/B$130</f>
        <v>0.35730185451668017</v>
      </c>
      <c r="M70" s="24">
        <f>J70/B$76</f>
        <v>0.35730185451668017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4456.6706941183666</v>
      </c>
      <c r="AB70" s="116">
        <v>0.25</v>
      </c>
      <c r="AC70" s="147">
        <f>$J70*AB70</f>
        <v>4456.6706941183666</v>
      </c>
      <c r="AD70" s="116">
        <v>0.25</v>
      </c>
      <c r="AE70" s="147">
        <f>$J70*AD70</f>
        <v>4456.6706941183666</v>
      </c>
      <c r="AF70" s="122">
        <f>1-SUM(Z70,AB70,AD70)</f>
        <v>0.25</v>
      </c>
      <c r="AG70" s="147">
        <f>$J70*AF70</f>
        <v>4456.6706941183666</v>
      </c>
      <c r="AH70" s="155">
        <f>SUM(Z70,AB70,AD70,AF70)</f>
        <v>1</v>
      </c>
      <c r="AI70" s="147">
        <f>SUM(AA70,AC70,AE70,AG70)</f>
        <v>17826.682776473466</v>
      </c>
      <c r="AJ70" s="148">
        <f>(AA70+AC70)</f>
        <v>8913.3413882367331</v>
      </c>
      <c r="AK70" s="147">
        <f>(AE70+AG70)</f>
        <v>8913.3413882367331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19473.333333333336</v>
      </c>
      <c r="J71" s="51">
        <f t="shared" si="75"/>
        <v>19473.333333333336</v>
      </c>
      <c r="K71" s="40">
        <f t="shared" ref="K71:K72" si="78">B71/B$76</f>
        <v>0.39030582418867238</v>
      </c>
      <c r="L71" s="22">
        <f t="shared" si="76"/>
        <v>0.39030582418867227</v>
      </c>
      <c r="M71" s="24">
        <f t="shared" ref="M71:M72" si="79">J71/B$76</f>
        <v>0.39030582418867238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7592.8829818876675</v>
      </c>
      <c r="K72" s="40">
        <f t="shared" si="78"/>
        <v>0.69509445307410933</v>
      </c>
      <c r="L72" s="22">
        <f t="shared" si="76"/>
        <v>0</v>
      </c>
      <c r="M72" s="24">
        <f t="shared" si="79"/>
        <v>0.15218485708047638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5.1109886255449218E-2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229.5</v>
      </c>
      <c r="AB73" s="116">
        <v>0.09</v>
      </c>
      <c r="AC73" s="147">
        <f>$H$73*$B$73*AB73</f>
        <v>229.5</v>
      </c>
      <c r="AD73" s="116">
        <v>0.23</v>
      </c>
      <c r="AE73" s="147">
        <f>$H$73*$B$73*AD73</f>
        <v>586.5</v>
      </c>
      <c r="AF73" s="122">
        <f>1-SUM(Z73,AB73,AD73)</f>
        <v>0.59</v>
      </c>
      <c r="AG73" s="147">
        <f>$H$73*$B$73*AF73</f>
        <v>1504.5</v>
      </c>
      <c r="AH73" s="155">
        <f>SUM(Z73,AB73,AD73,AF73)</f>
        <v>1</v>
      </c>
      <c r="AI73" s="147">
        <f>SUM(AA73,AC73,AE73,AG73)</f>
        <v>2550</v>
      </c>
      <c r="AJ73" s="148">
        <f>(AA73+AC73)</f>
        <v>459</v>
      </c>
      <c r="AK73" s="147">
        <f>(AE73+AG73)</f>
        <v>2091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28842.817223526534</v>
      </c>
      <c r="J74" s="51">
        <f t="shared" si="75"/>
        <v>6002.5361733339969</v>
      </c>
      <c r="K74" s="40">
        <f>B74/B$76</f>
        <v>0.26793606253444902</v>
      </c>
      <c r="L74" s="22">
        <f t="shared" si="76"/>
        <v>0.26793606253444896</v>
      </c>
      <c r="M74" s="24">
        <f>J74/B$76</f>
        <v>0.12030938865228234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-7400.5009360669155</v>
      </c>
      <c r="AB74" s="156"/>
      <c r="AC74" s="147">
        <f>AC30*$I$83/4</f>
        <v>-7001.1883418108064</v>
      </c>
      <c r="AD74" s="156"/>
      <c r="AE74" s="147">
        <f>AE30*$I$83/4</f>
        <v>-7247.934147911702</v>
      </c>
      <c r="AF74" s="156"/>
      <c r="AG74" s="147">
        <f>AG30*$I$83/4</f>
        <v>27652.159599123421</v>
      </c>
      <c r="AH74" s="155"/>
      <c r="AI74" s="147">
        <f>SUM(AA74,AC74,AE74,AG74)</f>
        <v>6002.536173333996</v>
      </c>
      <c r="AJ74" s="148">
        <f>(AA74+AC74)</f>
        <v>-14401.689277877722</v>
      </c>
      <c r="AK74" s="147">
        <f>(AE74+AG74)</f>
        <v>20404.225451211718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14320.90805293493</v>
      </c>
      <c r="AB75" s="158"/>
      <c r="AC75" s="149">
        <f>AA75+AC65-SUM(AC70,AC74)</f>
        <v>28207.503511613751</v>
      </c>
      <c r="AD75" s="158"/>
      <c r="AE75" s="149">
        <f>AC75+AE65-SUM(AE70,AE74)</f>
        <v>42410.844776393467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26250.661945116222</v>
      </c>
      <c r="AJ75" s="151">
        <f>AJ76-SUM(AJ70,AJ74)</f>
        <v>28207.503511613751</v>
      </c>
      <c r="AK75" s="149">
        <f>AJ75+AK76-SUM(AK70,AK74)</f>
        <v>26250.661945116219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46669.5</v>
      </c>
      <c r="J76" s="51">
        <f t="shared" si="75"/>
        <v>50895.435265028464</v>
      </c>
      <c r="K76" s="40">
        <f>SUM(K70:K75)</f>
        <v>1.7617480805693599</v>
      </c>
      <c r="L76" s="22">
        <f>SUM(L70:L75)</f>
        <v>1.0155437412398014</v>
      </c>
      <c r="M76" s="24">
        <f>SUM(M70:M75)</f>
        <v>1.0201019244381111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11377.077810986382</v>
      </c>
      <c r="AB76" s="137"/>
      <c r="AC76" s="153">
        <f>AC65</f>
        <v>11342.077810986382</v>
      </c>
      <c r="AD76" s="137"/>
      <c r="AE76" s="153">
        <f>AE65</f>
        <v>11412.077810986382</v>
      </c>
      <c r="AF76" s="137"/>
      <c r="AG76" s="153">
        <f>AG65</f>
        <v>15948.647461964538</v>
      </c>
      <c r="AH76" s="137"/>
      <c r="AI76" s="153">
        <f>SUM(AA76,AC76,AE76,AG76)</f>
        <v>50079.880894923685</v>
      </c>
      <c r="AJ76" s="154">
        <f>SUM(AA76,AC76)</f>
        <v>22719.155621972764</v>
      </c>
      <c r="AK76" s="154">
        <f>SUM(AE76,AG76)</f>
        <v>27360.72527295092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19473.333333333339</v>
      </c>
      <c r="J77" s="100">
        <f t="shared" si="75"/>
        <v>0</v>
      </c>
      <c r="K77" s="40"/>
      <c r="L77" s="22">
        <f>-(L131*G$37*F$9/F$7)/B$130</f>
        <v>-0.39030582418867238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14320.90805293493</v>
      </c>
      <c r="AD78" s="112"/>
      <c r="AE78" s="112">
        <f>AC75</f>
        <v>28207.503511613751</v>
      </c>
      <c r="AF78" s="112"/>
      <c r="AG78" s="112">
        <f>AE75</f>
        <v>42410.844776393467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6920.4071168680157</v>
      </c>
      <c r="AB79" s="112"/>
      <c r="AC79" s="112">
        <f>AA79-AA74+AC65-AC70</f>
        <v>21206.315169802947</v>
      </c>
      <c r="AD79" s="112"/>
      <c r="AE79" s="112">
        <f>AC79-AC74+AE65-AE70</f>
        <v>35162.910628481768</v>
      </c>
      <c r="AF79" s="112"/>
      <c r="AG79" s="112">
        <f>AE79-AE74+AG65-AG70</f>
        <v>53902.821544239639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18711.946757248563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4677.9866893121407</v>
      </c>
      <c r="AB83" s="112"/>
      <c r="AC83" s="165">
        <f>$I$83*AB82/4</f>
        <v>4677.9866893121407</v>
      </c>
      <c r="AD83" s="112"/>
      <c r="AE83" s="165">
        <f>$I$83*AD82/4</f>
        <v>4677.9866893121407</v>
      </c>
      <c r="AF83" s="112"/>
      <c r="AG83" s="165">
        <f>$I$83*AF82/4</f>
        <v>4677.9866893121407</v>
      </c>
      <c r="AH83" s="165">
        <f>SUM(AA83,AC83,AE83,AG83)</f>
        <v>18711.946757248563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</v>
      </c>
      <c r="I84" s="232">
        <f>(B70*H70)+((1-(D29*H29))*I83)</f>
        <v>32335.238179999302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1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5">
        <f t="shared" si="80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 (hides): quantity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1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5">
        <f t="shared" ref="M92:M118" si="92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0.18704627826306652</v>
      </c>
      <c r="C93" s="60">
        <f t="shared" si="81"/>
        <v>0</v>
      </c>
      <c r="D93" s="24">
        <f t="shared" si="86"/>
        <v>0.18704627826306652</v>
      </c>
      <c r="H93" s="24">
        <f t="shared" si="87"/>
        <v>1</v>
      </c>
      <c r="I93" s="22">
        <f t="shared" si="88"/>
        <v>0.18704627826306652</v>
      </c>
      <c r="J93" s="24">
        <f t="shared" si="89"/>
        <v>0.18704627826306652</v>
      </c>
      <c r="K93" s="22">
        <f t="shared" si="90"/>
        <v>0.18704627826306652</v>
      </c>
      <c r="L93" s="22">
        <f t="shared" si="91"/>
        <v>0.18704627826306652</v>
      </c>
      <c r="M93" s="225">
        <f t="shared" si="92"/>
        <v>0.18704627826306652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Goat sales - local: no. sold</v>
      </c>
      <c r="B94" s="60">
        <f t="shared" si="81"/>
        <v>3.5298304797930127E-2</v>
      </c>
      <c r="C94" s="60">
        <f t="shared" si="81"/>
        <v>-7.0596609595860255E-2</v>
      </c>
      <c r="D94" s="24">
        <f t="shared" si="86"/>
        <v>-3.5298304797930127E-2</v>
      </c>
      <c r="H94" s="24">
        <f t="shared" si="87"/>
        <v>1</v>
      </c>
      <c r="I94" s="22">
        <f t="shared" si="88"/>
        <v>-3.5298304797930127E-2</v>
      </c>
      <c r="J94" s="24">
        <f t="shared" si="89"/>
        <v>5.7266604318604863E-2</v>
      </c>
      <c r="K94" s="22">
        <f t="shared" si="90"/>
        <v>3.5298304797930127E-2</v>
      </c>
      <c r="L94" s="22">
        <f t="shared" si="91"/>
        <v>3.5298304797930127E-2</v>
      </c>
      <c r="M94" s="225">
        <f t="shared" si="92"/>
        <v>5.7266604318604863E-2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Sheep sales - local: no. sold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5">
        <f t="shared" si="92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Chicken sales: no. sold</v>
      </c>
      <c r="B96" s="60">
        <f t="shared" si="81"/>
        <v>7.4818511305226607E-3</v>
      </c>
      <c r="C96" s="60">
        <f t="shared" si="81"/>
        <v>0</v>
      </c>
      <c r="D96" s="24">
        <f t="shared" si="86"/>
        <v>7.4818511305226607E-3</v>
      </c>
      <c r="H96" s="24">
        <f t="shared" si="87"/>
        <v>1</v>
      </c>
      <c r="I96" s="22">
        <f t="shared" si="88"/>
        <v>7.4818511305226607E-3</v>
      </c>
      <c r="J96" s="24">
        <f t="shared" si="89"/>
        <v>7.4818511305226607E-3</v>
      </c>
      <c r="K96" s="22">
        <f t="shared" si="90"/>
        <v>7.4818511305226607E-3</v>
      </c>
      <c r="L96" s="22">
        <f t="shared" si="91"/>
        <v>7.4818511305226607E-3</v>
      </c>
      <c r="M96" s="225">
        <f t="shared" si="92"/>
        <v>7.4818511305226607E-3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5">
        <f t="shared" si="9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Tomato</v>
      </c>
      <c r="B98" s="60">
        <f t="shared" si="81"/>
        <v>2.5652061018934837E-2</v>
      </c>
      <c r="C98" s="60">
        <f t="shared" si="81"/>
        <v>-2.5652061018934837E-2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3.3634486280042994E-2</v>
      </c>
      <c r="K98" s="22">
        <f t="shared" si="90"/>
        <v>2.5652061018934837E-2</v>
      </c>
      <c r="L98" s="22">
        <f t="shared" si="91"/>
        <v>2.5652061018934837E-2</v>
      </c>
      <c r="M98" s="225">
        <f t="shared" si="92"/>
        <v>3.3634486280042994E-2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Onions</v>
      </c>
      <c r="B99" s="60">
        <f t="shared" si="81"/>
        <v>5.3441793789447578E-2</v>
      </c>
      <c r="C99" s="60">
        <f t="shared" si="81"/>
        <v>-4.5425524721030439E-2</v>
      </c>
      <c r="D99" s="24">
        <f t="shared" si="86"/>
        <v>8.0162690684171395E-3</v>
      </c>
      <c r="H99" s="24">
        <f t="shared" si="87"/>
        <v>1</v>
      </c>
      <c r="I99" s="22">
        <f t="shared" si="88"/>
        <v>8.0162690684171395E-3</v>
      </c>
      <c r="J99" s="24">
        <f t="shared" si="89"/>
        <v>6.757733852265993E-2</v>
      </c>
      <c r="K99" s="22">
        <f t="shared" si="90"/>
        <v>5.3441793789447578E-2</v>
      </c>
      <c r="L99" s="22">
        <f t="shared" si="91"/>
        <v>5.3441793789447578E-2</v>
      </c>
      <c r="M99" s="225">
        <f t="shared" si="92"/>
        <v>6.757733852265993E-2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Beetroot</v>
      </c>
      <c r="B100" s="60">
        <f t="shared" si="81"/>
        <v>2.6720896894723788E-3</v>
      </c>
      <c r="C100" s="60">
        <f t="shared" si="81"/>
        <v>2.6720896894723788E-3</v>
      </c>
      <c r="D100" s="24">
        <f t="shared" si="86"/>
        <v>5.3441793789447576E-3</v>
      </c>
      <c r="H100" s="24">
        <f t="shared" si="87"/>
        <v>1</v>
      </c>
      <c r="I100" s="22">
        <f t="shared" si="88"/>
        <v>5.3441793789447576E-3</v>
      </c>
      <c r="J100" s="24">
        <f t="shared" si="89"/>
        <v>1.8405870581069462E-3</v>
      </c>
      <c r="K100" s="22">
        <f t="shared" si="90"/>
        <v>2.6720896894723788E-3</v>
      </c>
      <c r="L100" s="22">
        <f t="shared" si="91"/>
        <v>2.6720896894723788E-3</v>
      </c>
      <c r="M100" s="225">
        <f t="shared" si="92"/>
        <v>1.8405870581069462E-3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Beans: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5">
        <f t="shared" si="92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Chillies: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5">
        <f t="shared" si="9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5">
        <f t="shared" si="9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Cabbage</v>
      </c>
      <c r="B104" s="60">
        <f t="shared" si="81"/>
        <v>1.346733203494079E-2</v>
      </c>
      <c r="C104" s="60">
        <f t="shared" si="81"/>
        <v>-1.346733203494079E-2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1.765810529702257E-2</v>
      </c>
      <c r="K104" s="22">
        <f t="shared" si="90"/>
        <v>1.346733203494079E-2</v>
      </c>
      <c r="L104" s="22">
        <f t="shared" si="91"/>
        <v>1.346733203494079E-2</v>
      </c>
      <c r="M104" s="225">
        <f t="shared" si="92"/>
        <v>1.765810529702257E-2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Groundnuts (dry): no. local meas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5">
        <f t="shared" si="9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Spinach</v>
      </c>
      <c r="B106" s="60">
        <f t="shared" si="81"/>
        <v>1.2291612571572944E-2</v>
      </c>
      <c r="C106" s="60">
        <f t="shared" si="81"/>
        <v>-1.2291612571572944E-2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1.6116524675853935E-2</v>
      </c>
      <c r="K106" s="22">
        <f t="shared" si="90"/>
        <v>1.2291612571572944E-2</v>
      </c>
      <c r="L106" s="22">
        <f t="shared" si="91"/>
        <v>1.2291612571572944E-2</v>
      </c>
      <c r="M106" s="225">
        <f t="shared" si="92"/>
        <v>1.6116524675853935E-2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Other crop: Potatoes</v>
      </c>
      <c r="B107" s="60">
        <f t="shared" si="81"/>
        <v>7.4818511305226607E-3</v>
      </c>
      <c r="C107" s="60">
        <f t="shared" si="81"/>
        <v>-7.4818511305226607E-3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9.8100584983458715E-3</v>
      </c>
      <c r="K107" s="22">
        <f t="shared" si="90"/>
        <v>7.4818511305226607E-3</v>
      </c>
      <c r="L107" s="22">
        <f t="shared" si="91"/>
        <v>7.4818511305226607E-3</v>
      </c>
      <c r="M107" s="225">
        <f t="shared" si="92"/>
        <v>9.8100584983458715E-3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Other crop: pumpkin / butternut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5">
        <f t="shared" si="9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0.61564946445443613</v>
      </c>
      <c r="C109" s="60">
        <f t="shared" si="81"/>
        <v>0</v>
      </c>
      <c r="D109" s="24">
        <f t="shared" si="86"/>
        <v>0.61564946445443613</v>
      </c>
      <c r="H109" s="24">
        <f t="shared" si="87"/>
        <v>1</v>
      </c>
      <c r="I109" s="22">
        <f t="shared" si="88"/>
        <v>0.61564946445443613</v>
      </c>
      <c r="J109" s="24">
        <f t="shared" si="89"/>
        <v>0.61564946445443613</v>
      </c>
      <c r="K109" s="22">
        <f t="shared" si="90"/>
        <v>0.61564946445443613</v>
      </c>
      <c r="L109" s="22">
        <f t="shared" si="91"/>
        <v>0.61564946445443613</v>
      </c>
      <c r="M109" s="225">
        <f t="shared" si="92"/>
        <v>0.61564946445443613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5">
        <f t="shared" si="92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0.19239045764201129</v>
      </c>
      <c r="C111" s="60">
        <f t="shared" si="81"/>
        <v>0</v>
      </c>
      <c r="D111" s="24">
        <f t="shared" si="86"/>
        <v>0.19239045764201129</v>
      </c>
      <c r="H111" s="24">
        <f t="shared" si="87"/>
        <v>1</v>
      </c>
      <c r="I111" s="22">
        <f t="shared" si="88"/>
        <v>0.19239045764201129</v>
      </c>
      <c r="J111" s="24">
        <f t="shared" si="89"/>
        <v>0.19239045764201129</v>
      </c>
      <c r="K111" s="22">
        <f t="shared" si="90"/>
        <v>0.19239045764201129</v>
      </c>
      <c r="L111" s="22">
        <f t="shared" si="91"/>
        <v>0.19239045764201129</v>
      </c>
      <c r="M111" s="225">
        <f t="shared" si="92"/>
        <v>0.19239045764201129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5">
        <f t="shared" si="9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5">
        <f t="shared" si="92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5">
        <f t="shared" si="92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1.5134716001171555</v>
      </c>
      <c r="C115" s="60">
        <f t="shared" si="81"/>
        <v>0</v>
      </c>
      <c r="D115" s="24">
        <f t="shared" si="86"/>
        <v>1.5134716001171555</v>
      </c>
      <c r="H115" s="24">
        <f t="shared" si="87"/>
        <v>1</v>
      </c>
      <c r="I115" s="22">
        <f t="shared" si="88"/>
        <v>1.5134716001171555</v>
      </c>
      <c r="J115" s="24">
        <f t="shared" si="89"/>
        <v>1.5134716001171555</v>
      </c>
      <c r="K115" s="22">
        <f t="shared" si="90"/>
        <v>1.5134716001171555</v>
      </c>
      <c r="L115" s="22">
        <f t="shared" si="91"/>
        <v>1.5134716001171555</v>
      </c>
      <c r="M115" s="225">
        <f t="shared" si="92"/>
        <v>1.5134716001171555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5">
        <f t="shared" si="9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Remittances: no. times per year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5">
        <f t="shared" si="92"/>
        <v>0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5">
        <f t="shared" si="9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2.4941017952566238</v>
      </c>
      <c r="J119" s="24">
        <f>SUM(J91:J118)</f>
        <v>2.7199433562578292</v>
      </c>
      <c r="K119" s="22">
        <f>SUM(K91:K118)</f>
        <v>2.6663446966400137</v>
      </c>
      <c r="L119" s="22">
        <f>SUM(L91:L118)</f>
        <v>2.6663446966400137</v>
      </c>
      <c r="M119" s="57">
        <f t="shared" si="80"/>
        <v>2.7199433562578292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0.95268990489019179</v>
      </c>
      <c r="J124" s="235">
        <f>IF(SUMPRODUCT($B$124:$B124,$H$124:$H124)&lt;J$119,($B124*$H124),J$119)</f>
        <v>0.95268990489019179</v>
      </c>
      <c r="K124" s="29">
        <f>(B124)</f>
        <v>0.95268990489019179</v>
      </c>
      <c r="L124" s="29">
        <f>IF(SUMPRODUCT($B$124:$B124,$H$124:$H124)&lt;L$119,($B124*$H124),L$119)</f>
        <v>0.95268990489019179</v>
      </c>
      <c r="M124" s="238">
        <f t="shared" si="93"/>
        <v>0.95268990489019179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1.0406898643931759</v>
      </c>
      <c r="J125" s="235">
        <f>IF(SUMPRODUCT($B$124:$B125,$H$124:$H125)&lt;J$119,($B125*$H125),IF(SUMPRODUCT($B$124:$B124,$H$124:$H124)&lt;J$119,J$119-SUMPRODUCT($B$124:$B124,$H$124:$H124),0))</f>
        <v>1.0406898643931759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1.0406898643931759</v>
      </c>
      <c r="M125" s="238">
        <f t="shared" si="93"/>
        <v>1.0406898643931759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0.40577728658544654</v>
      </c>
      <c r="K126" s="29">
        <f t="shared" ref="K126:K127" si="94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3"/>
        <v>0.40577728658544654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1.541411890366432</v>
      </c>
      <c r="J128" s="226">
        <f>(J30)</f>
        <v>0.32078630038901523</v>
      </c>
      <c r="K128" s="29">
        <f>(B128)</f>
        <v>0.71440989937733512</v>
      </c>
      <c r="L128" s="29">
        <f>IF(L124=L119,0,(L119-L124)/(B119-B124)*K128)</f>
        <v>0.71440989937733512</v>
      </c>
      <c r="M128" s="238">
        <f t="shared" si="93"/>
        <v>0.32078630038901523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2.4941017952566238</v>
      </c>
      <c r="J130" s="226">
        <f>(J119)</f>
        <v>2.7199433562578292</v>
      </c>
      <c r="K130" s="29">
        <f>(B130)</f>
        <v>2.6663446966400137</v>
      </c>
      <c r="L130" s="29">
        <f>(L119)</f>
        <v>2.6663446966400137</v>
      </c>
      <c r="M130" s="238">
        <f t="shared" si="93"/>
        <v>2.7199433562578292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1.0406898643931761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1.0406898643931761</v>
      </c>
      <c r="M131" s="235">
        <f>IF(I131&lt;SUM(M126:M127),0,I131-(SUM(M126:M127)))</f>
        <v>0.63491257780772958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11" priority="244" operator="equal">
      <formula>16</formula>
    </cfRule>
    <cfRule type="cellIs" dxfId="410" priority="245" operator="equal">
      <formula>15</formula>
    </cfRule>
    <cfRule type="cellIs" dxfId="409" priority="246" operator="equal">
      <formula>14</formula>
    </cfRule>
    <cfRule type="cellIs" dxfId="408" priority="247" operator="equal">
      <formula>13</formula>
    </cfRule>
    <cfRule type="cellIs" dxfId="407" priority="248" operator="equal">
      <formula>12</formula>
    </cfRule>
    <cfRule type="cellIs" dxfId="406" priority="249" operator="equal">
      <formula>11</formula>
    </cfRule>
    <cfRule type="cellIs" dxfId="405" priority="250" operator="equal">
      <formula>10</formula>
    </cfRule>
    <cfRule type="cellIs" dxfId="404" priority="251" operator="equal">
      <formula>9</formula>
    </cfRule>
    <cfRule type="cellIs" dxfId="403" priority="252" operator="equal">
      <formula>8</formula>
    </cfRule>
    <cfRule type="cellIs" dxfId="402" priority="253" operator="equal">
      <formula>7</formula>
    </cfRule>
    <cfRule type="cellIs" dxfId="401" priority="254" operator="equal">
      <formula>6</formula>
    </cfRule>
    <cfRule type="cellIs" dxfId="400" priority="255" operator="equal">
      <formula>5</formula>
    </cfRule>
    <cfRule type="cellIs" dxfId="399" priority="256" operator="equal">
      <formula>4</formula>
    </cfRule>
    <cfRule type="cellIs" dxfId="398" priority="257" operator="equal">
      <formula>3</formula>
    </cfRule>
    <cfRule type="cellIs" dxfId="397" priority="258" operator="equal">
      <formula>2</formula>
    </cfRule>
    <cfRule type="cellIs" dxfId="396" priority="259" operator="equal">
      <formula>1</formula>
    </cfRule>
  </conditionalFormatting>
  <conditionalFormatting sqref="N113:N118">
    <cfRule type="cellIs" dxfId="395" priority="84" operator="equal">
      <formula>16</formula>
    </cfRule>
    <cfRule type="cellIs" dxfId="394" priority="85" operator="equal">
      <formula>15</formula>
    </cfRule>
    <cfRule type="cellIs" dxfId="393" priority="86" operator="equal">
      <formula>14</formula>
    </cfRule>
    <cfRule type="cellIs" dxfId="392" priority="87" operator="equal">
      <formula>13</formula>
    </cfRule>
    <cfRule type="cellIs" dxfId="391" priority="88" operator="equal">
      <formula>12</formula>
    </cfRule>
    <cfRule type="cellIs" dxfId="390" priority="89" operator="equal">
      <formula>11</formula>
    </cfRule>
    <cfRule type="cellIs" dxfId="389" priority="90" operator="equal">
      <formula>10</formula>
    </cfRule>
    <cfRule type="cellIs" dxfId="388" priority="91" operator="equal">
      <formula>9</formula>
    </cfRule>
    <cfRule type="cellIs" dxfId="387" priority="92" operator="equal">
      <formula>8</formula>
    </cfRule>
    <cfRule type="cellIs" dxfId="386" priority="93" operator="equal">
      <formula>7</formula>
    </cfRule>
    <cfRule type="cellIs" dxfId="385" priority="94" operator="equal">
      <formula>6</formula>
    </cfRule>
    <cfRule type="cellIs" dxfId="384" priority="95" operator="equal">
      <formula>5</formula>
    </cfRule>
    <cfRule type="cellIs" dxfId="383" priority="96" operator="equal">
      <formula>4</formula>
    </cfRule>
    <cfRule type="cellIs" dxfId="382" priority="97" operator="equal">
      <formula>3</formula>
    </cfRule>
    <cfRule type="cellIs" dxfId="381" priority="98" operator="equal">
      <formula>2</formula>
    </cfRule>
    <cfRule type="cellIs" dxfId="380" priority="99" operator="equal">
      <formula>1</formula>
    </cfRule>
  </conditionalFormatting>
  <conditionalFormatting sqref="N112">
    <cfRule type="cellIs" dxfId="379" priority="68" operator="equal">
      <formula>16</formula>
    </cfRule>
    <cfRule type="cellIs" dxfId="378" priority="69" operator="equal">
      <formula>15</formula>
    </cfRule>
    <cfRule type="cellIs" dxfId="377" priority="70" operator="equal">
      <formula>14</formula>
    </cfRule>
    <cfRule type="cellIs" dxfId="376" priority="71" operator="equal">
      <formula>13</formula>
    </cfRule>
    <cfRule type="cellIs" dxfId="375" priority="72" operator="equal">
      <formula>12</formula>
    </cfRule>
    <cfRule type="cellIs" dxfId="374" priority="73" operator="equal">
      <formula>11</formula>
    </cfRule>
    <cfRule type="cellIs" dxfId="373" priority="74" operator="equal">
      <formula>10</formula>
    </cfRule>
    <cfRule type="cellIs" dxfId="372" priority="75" operator="equal">
      <formula>9</formula>
    </cfRule>
    <cfRule type="cellIs" dxfId="371" priority="76" operator="equal">
      <formula>8</formula>
    </cfRule>
    <cfRule type="cellIs" dxfId="370" priority="77" operator="equal">
      <formula>7</formula>
    </cfRule>
    <cfRule type="cellIs" dxfId="369" priority="78" operator="equal">
      <formula>6</formula>
    </cfRule>
    <cfRule type="cellIs" dxfId="368" priority="79" operator="equal">
      <formula>5</formula>
    </cfRule>
    <cfRule type="cellIs" dxfId="367" priority="80" operator="equal">
      <formula>4</formula>
    </cfRule>
    <cfRule type="cellIs" dxfId="366" priority="81" operator="equal">
      <formula>3</formula>
    </cfRule>
    <cfRule type="cellIs" dxfId="365" priority="82" operator="equal">
      <formula>2</formula>
    </cfRule>
    <cfRule type="cellIs" dxfId="364" priority="83" operator="equal">
      <formula>1</formula>
    </cfRule>
  </conditionalFormatting>
  <conditionalFormatting sqref="N111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N91:N104">
    <cfRule type="cellIs" dxfId="347" priority="36" operator="equal">
      <formula>16</formula>
    </cfRule>
    <cfRule type="cellIs" dxfId="346" priority="37" operator="equal">
      <formula>15</formula>
    </cfRule>
    <cfRule type="cellIs" dxfId="345" priority="38" operator="equal">
      <formula>14</formula>
    </cfRule>
    <cfRule type="cellIs" dxfId="344" priority="39" operator="equal">
      <formula>13</formula>
    </cfRule>
    <cfRule type="cellIs" dxfId="343" priority="40" operator="equal">
      <formula>12</formula>
    </cfRule>
    <cfRule type="cellIs" dxfId="342" priority="41" operator="equal">
      <formula>11</formula>
    </cfRule>
    <cfRule type="cellIs" dxfId="341" priority="42" operator="equal">
      <formula>10</formula>
    </cfRule>
    <cfRule type="cellIs" dxfId="340" priority="43" operator="equal">
      <formula>9</formula>
    </cfRule>
    <cfRule type="cellIs" dxfId="339" priority="44" operator="equal">
      <formula>8</formula>
    </cfRule>
    <cfRule type="cellIs" dxfId="338" priority="45" operator="equal">
      <formula>7</formula>
    </cfRule>
    <cfRule type="cellIs" dxfId="337" priority="46" operator="equal">
      <formula>6</formula>
    </cfRule>
    <cfRule type="cellIs" dxfId="336" priority="47" operator="equal">
      <formula>5</formula>
    </cfRule>
    <cfRule type="cellIs" dxfId="335" priority="48" operator="equal">
      <formula>4</formula>
    </cfRule>
    <cfRule type="cellIs" dxfId="334" priority="49" operator="equal">
      <formula>3</formula>
    </cfRule>
    <cfRule type="cellIs" dxfId="333" priority="50" operator="equal">
      <formula>2</formula>
    </cfRule>
    <cfRule type="cellIs" dxfId="332" priority="51" operator="equal">
      <formula>1</formula>
    </cfRule>
  </conditionalFormatting>
  <conditionalFormatting sqref="N105:N110">
    <cfRule type="cellIs" dxfId="331" priority="20" operator="equal">
      <formula>16</formula>
    </cfRule>
    <cfRule type="cellIs" dxfId="330" priority="21" operator="equal">
      <formula>15</formula>
    </cfRule>
    <cfRule type="cellIs" dxfId="329" priority="22" operator="equal">
      <formula>14</formula>
    </cfRule>
    <cfRule type="cellIs" dxfId="328" priority="23" operator="equal">
      <formula>13</formula>
    </cfRule>
    <cfRule type="cellIs" dxfId="327" priority="24" operator="equal">
      <formula>12</formula>
    </cfRule>
    <cfRule type="cellIs" dxfId="326" priority="25" operator="equal">
      <formula>11</formula>
    </cfRule>
    <cfRule type="cellIs" dxfId="325" priority="26" operator="equal">
      <formula>10</formula>
    </cfRule>
    <cfRule type="cellIs" dxfId="324" priority="27" operator="equal">
      <formula>9</formula>
    </cfRule>
    <cfRule type="cellIs" dxfId="323" priority="28" operator="equal">
      <formula>8</formula>
    </cfRule>
    <cfRule type="cellIs" dxfId="322" priority="29" operator="equal">
      <formula>7</formula>
    </cfRule>
    <cfRule type="cellIs" dxfId="321" priority="30" operator="equal">
      <formula>6</formula>
    </cfRule>
    <cfRule type="cellIs" dxfId="320" priority="31" operator="equal">
      <formula>5</formula>
    </cfRule>
    <cfRule type="cellIs" dxfId="319" priority="32" operator="equal">
      <formula>4</formula>
    </cfRule>
    <cfRule type="cellIs" dxfId="318" priority="33" operator="equal">
      <formula>3</formula>
    </cfRule>
    <cfRule type="cellIs" dxfId="317" priority="34" operator="equal">
      <formula>2</formula>
    </cfRule>
    <cfRule type="cellIs" dxfId="316" priority="35" operator="equal">
      <formula>1</formula>
    </cfRule>
  </conditionalFormatting>
  <conditionalFormatting sqref="N6:N26">
    <cfRule type="cellIs" dxfId="315" priority="4" operator="equal">
      <formula>16</formula>
    </cfRule>
    <cfRule type="cellIs" dxfId="314" priority="5" operator="equal">
      <formula>15</formula>
    </cfRule>
    <cfRule type="cellIs" dxfId="313" priority="6" operator="equal">
      <formula>14</formula>
    </cfRule>
    <cfRule type="cellIs" dxfId="312" priority="7" operator="equal">
      <formula>13</formula>
    </cfRule>
    <cfRule type="cellIs" dxfId="311" priority="8" operator="equal">
      <formula>12</formula>
    </cfRule>
    <cfRule type="cellIs" dxfId="310" priority="9" operator="equal">
      <formula>11</formula>
    </cfRule>
    <cfRule type="cellIs" dxfId="309" priority="10" operator="equal">
      <formula>10</formula>
    </cfRule>
    <cfRule type="cellIs" dxfId="308" priority="11" operator="equal">
      <formula>9</formula>
    </cfRule>
    <cfRule type="cellIs" dxfId="307" priority="12" operator="equal">
      <formula>8</formula>
    </cfRule>
    <cfRule type="cellIs" dxfId="306" priority="13" operator="equal">
      <formula>7</formula>
    </cfRule>
    <cfRule type="cellIs" dxfId="305" priority="14" operator="equal">
      <formula>6</formula>
    </cfRule>
    <cfRule type="cellIs" dxfId="304" priority="15" operator="equal">
      <formula>5</formula>
    </cfRule>
    <cfRule type="cellIs" dxfId="303" priority="16" operator="equal">
      <formula>4</formula>
    </cfRule>
    <cfRule type="cellIs" dxfId="302" priority="17" operator="equal">
      <formula>3</formula>
    </cfRule>
    <cfRule type="cellIs" dxfId="301" priority="18" operator="equal">
      <formula>2</formula>
    </cfRule>
    <cfRule type="cellIs" dxfId="300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10" priority="2" operator="greaterThan">
      <formula>0</formula>
    </cfRule>
  </conditionalFormatting>
  <conditionalFormatting sqref="R30:T30">
    <cfRule type="cellIs" dxfId="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3.5871960149439601E-2</v>
      </c>
      <c r="J6" s="24">
        <f t="shared" ref="J6:J13" si="3">IF(I$32&lt;=1+I$131,I6,B6*H6+J$33*(I6-B6*H6))</f>
        <v>5.1702214407797271E-2</v>
      </c>
      <c r="K6" s="22">
        <f t="shared" ref="K6:K31" si="4">B6</f>
        <v>5.2556592777085923E-2</v>
      </c>
      <c r="L6" s="22">
        <f t="shared" ref="L6:L29" si="5">IF(K6="","",K6*H6)</f>
        <v>5.2556592777085923E-2</v>
      </c>
      <c r="M6" s="222">
        <f t="shared" ref="M6:M31" si="6">J6</f>
        <v>5.1702214407797271E-2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0.20680885763118909</v>
      </c>
      <c r="Z6" s="156">
        <f>Poor!Z6</f>
        <v>0.17</v>
      </c>
      <c r="AA6" s="121">
        <f>$M6*Z6*4</f>
        <v>3.5157505797302147E-2</v>
      </c>
      <c r="AB6" s="156">
        <f>Poor!AB6</f>
        <v>0.17</v>
      </c>
      <c r="AC6" s="121">
        <f t="shared" ref="AC6:AC29" si="7">$M6*AB6*4</f>
        <v>3.5157505797302147E-2</v>
      </c>
      <c r="AD6" s="156">
        <f>Poor!AD6</f>
        <v>0.33</v>
      </c>
      <c r="AE6" s="121">
        <f t="shared" ref="AE6:AE29" si="8">$M6*AD6*4</f>
        <v>6.8246923018292396E-2</v>
      </c>
      <c r="AF6" s="122">
        <f>1-SUM(Z6,AB6,AD6)</f>
        <v>0.32999999999999996</v>
      </c>
      <c r="AG6" s="121">
        <f>$M6*AF6*4</f>
        <v>6.8246923018292396E-2</v>
      </c>
      <c r="AH6" s="123">
        <f>SUM(Z6,AB6,AD6,AF6)</f>
        <v>1</v>
      </c>
      <c r="AI6" s="183">
        <f>SUM(AA6,AC6,AE6,AG6)/4</f>
        <v>5.1702214407797265E-2</v>
      </c>
      <c r="AJ6" s="120">
        <f>(AA6+AC6)/2</f>
        <v>3.5157505797302147E-2</v>
      </c>
      <c r="AK6" s="119">
        <f>(AE6+AG6)/2</f>
        <v>6.8246923018292396E-2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4.187456413449564E-2</v>
      </c>
      <c r="J7" s="24">
        <f t="shared" si="3"/>
        <v>4.187456413449564E-2</v>
      </c>
      <c r="K7" s="22">
        <f t="shared" si="4"/>
        <v>4.187456413449564E-2</v>
      </c>
      <c r="L7" s="22">
        <f t="shared" si="5"/>
        <v>4.187456413449564E-2</v>
      </c>
      <c r="M7" s="222">
        <f t="shared" si="6"/>
        <v>4.187456413449564E-2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3804.2594518818087</v>
      </c>
      <c r="S7" s="220">
        <f>IF($B$81=0,0,(SUMIF($N$6:$N$28,$U7,L$6:L$28)+SUMIF($N$91:$N$118,$U7,L$91:L$118))*$I$83*Poor!$B$81/$B$81)</f>
        <v>3804.2594518818087</v>
      </c>
      <c r="T7" s="220">
        <f>IF($B$81=0,0,(SUMIF($N$6:$N$28,$U7,M$6:M$28)+SUMIF($N$91:$N$118,$U7,M$91:M$118))*$I$83*Poor!$B$81/$B$81)</f>
        <v>3838.2577362749275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0.16749825653798256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0.16749825653798256</v>
      </c>
      <c r="AH7" s="123">
        <f t="shared" ref="AH7:AH30" si="12">SUM(Z7,AB7,AD7,AF7)</f>
        <v>1</v>
      </c>
      <c r="AI7" s="183">
        <f t="shared" ref="AI7:AI30" si="13">SUM(AA7,AC7,AE7,AG7)/4</f>
        <v>4.187456413449564E-2</v>
      </c>
      <c r="AJ7" s="120">
        <f t="shared" ref="AJ7:AJ31" si="14">(AA7+AC7)/2</f>
        <v>0</v>
      </c>
      <c r="AK7" s="119">
        <f t="shared" ref="AK7:AK31" si="15">(AE7+AG7)/2</f>
        <v>8.374912826899128E-2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15545</v>
      </c>
      <c r="S8" s="220">
        <f>IF($B$81=0,0,(SUMIF($N$6:$N$28,$U8,L$6:L$28)+SUMIF($N$91:$N$118,$U8,L$91:L$118))*$I$83*Poor!$B$81/$B$81)</f>
        <v>15545</v>
      </c>
      <c r="T8" s="220">
        <f>IF($B$81=0,0,(SUMIF($N$6:$N$28,$U8,M$6:M$28)+SUMIF($N$91:$N$118,$U8,M$91:M$118))*$I$83*Poor!$B$81/$B$81)</f>
        <v>14828.709453104359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9.9364808219178077E-2</v>
      </c>
      <c r="J9" s="24">
        <f t="shared" si="3"/>
        <v>7.6918002376272471E-2</v>
      </c>
      <c r="K9" s="22">
        <f t="shared" si="4"/>
        <v>7.5706520547945202E-2</v>
      </c>
      <c r="L9" s="22">
        <f t="shared" si="5"/>
        <v>7.5706520547945202E-2</v>
      </c>
      <c r="M9" s="222">
        <f t="shared" si="6"/>
        <v>7.6918002376272471E-2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1766.9907803548988</v>
      </c>
      <c r="S9" s="220">
        <f>IF($B$81=0,0,(SUMIF($N$6:$N$28,$U9,L$6:L$28)+SUMIF($N$91:$N$118,$U9,L$91:L$118))*$I$83*Poor!$B$81/$B$81)</f>
        <v>1766.9907803548988</v>
      </c>
      <c r="T9" s="220">
        <f>IF($B$81=0,0,(SUMIF($N$6:$N$28,$U9,M$6:M$28)+SUMIF($N$91:$N$118,$U9,M$91:M$118))*$I$83*Poor!$B$81/$B$81)</f>
        <v>1751.0036977982243</v>
      </c>
      <c r="U9" s="221">
        <v>3</v>
      </c>
      <c r="V9" s="56"/>
      <c r="W9" s="115"/>
      <c r="X9" s="118">
        <f>Poor!X9</f>
        <v>1</v>
      </c>
      <c r="Y9" s="183">
        <f t="shared" si="9"/>
        <v>0.30767200950508988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0.30767200950508988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7.6918002376272471E-2</v>
      </c>
      <c r="AJ9" s="120">
        <f t="shared" si="14"/>
        <v>0.15383600475254494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1</v>
      </c>
      <c r="H10" s="24">
        <f t="shared" si="1"/>
        <v>1</v>
      </c>
      <c r="I10" s="22">
        <f t="shared" si="2"/>
        <v>2.6151930261519304E-4</v>
      </c>
      <c r="J10" s="24">
        <f t="shared" si="3"/>
        <v>1.3391750378467527E-5</v>
      </c>
      <c r="K10" s="22">
        <f t="shared" si="4"/>
        <v>0</v>
      </c>
      <c r="L10" s="22">
        <f t="shared" si="5"/>
        <v>0</v>
      </c>
      <c r="M10" s="222">
        <f t="shared" si="6"/>
        <v>1.3391750378467527E-5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5500</v>
      </c>
      <c r="S10" s="220">
        <f>IF($B$81=0,0,(SUMIF($N$6:$N$28,$U10,L$6:L$28)+SUMIF($N$91:$N$118,$U10,L$91:L$118))*$I$83*Poor!$B$81/$B$81)</f>
        <v>5500</v>
      </c>
      <c r="T10" s="220">
        <f>IF($B$81=0,0,(SUMIF($N$6:$N$28,$U10,M$6:M$28)+SUMIF($N$91:$N$118,$U10,M$91:M$118))*$I$83*Poor!$B$81/$B$81)</f>
        <v>5602.4150052753266</v>
      </c>
      <c r="U10" s="221">
        <v>4</v>
      </c>
      <c r="V10" s="56"/>
      <c r="W10" s="115"/>
      <c r="X10" s="118">
        <f>Poor!X10</f>
        <v>1</v>
      </c>
      <c r="Y10" s="183">
        <f t="shared" si="9"/>
        <v>5.3567001513870108E-5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5.3567001513870108E-5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1.3391750378467527E-5</v>
      </c>
      <c r="AJ10" s="120">
        <f t="shared" si="14"/>
        <v>2.6783500756935054E-5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-1.1874675714186147E-4</v>
      </c>
      <c r="K11" s="22">
        <f t="shared" si="4"/>
        <v>-1.2515566625155664E-4</v>
      </c>
      <c r="L11" s="22">
        <f t="shared" si="5"/>
        <v>-1.2515566625155664E-4</v>
      </c>
      <c r="M11" s="222">
        <f t="shared" si="6"/>
        <v>-1.1874675714186147E-4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14739.999999999996</v>
      </c>
      <c r="S11" s="220">
        <f>IF($B$81=0,0,(SUMIF($N$6:$N$28,$U11,L$6:L$28)+SUMIF($N$91:$N$118,$U11,L$91:L$118))*$I$83*Poor!$B$81/$B$81)</f>
        <v>14739.999999999996</v>
      </c>
      <c r="T11" s="220">
        <f>IF($B$81=0,0,(SUMIF($N$6:$N$28,$U11,M$6:M$28)+SUMIF($N$91:$N$118,$U11,M$91:M$118))*$I$83*Poor!$B$81/$B$81)</f>
        <v>14510.590388183267</v>
      </c>
      <c r="U11" s="221">
        <v>5</v>
      </c>
      <c r="V11" s="56"/>
      <c r="W11" s="115"/>
      <c r="X11" s="118">
        <f>Poor!X11</f>
        <v>1</v>
      </c>
      <c r="Y11" s="183">
        <f t="shared" si="9"/>
        <v>-4.7498702856744589E-4</v>
      </c>
      <c r="Z11" s="125">
        <f>IF($Y11=0,0,AA11/$Y11)</f>
        <v>1.2338162077621717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-5.8604669432330838E-4</v>
      </c>
      <c r="AB11" s="125">
        <f>IF($Y11=0,0,AC11/$Y11)</f>
        <v>-0.23381620776217166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1.1105966575586249E-4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-1.1874675714186147E-4</v>
      </c>
      <c r="AJ11" s="120">
        <f t="shared" si="14"/>
        <v>-2.3749351428372295E-4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5.1840935020887292E-4</v>
      </c>
      <c r="K12" s="22">
        <f t="shared" si="4"/>
        <v>5.4638854296388541E-4</v>
      </c>
      <c r="L12" s="22">
        <f t="shared" si="5"/>
        <v>5.4638854296388541E-4</v>
      </c>
      <c r="M12" s="222">
        <f t="shared" si="6"/>
        <v>5.1840935020887292E-4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1416.6163816696949</v>
      </c>
      <c r="S12" s="220">
        <f>IF($B$81=0,0,(SUMIF($N$6:$N$28,$U12,L$6:L$28)+SUMIF($N$91:$N$118,$U12,L$91:L$118))*$I$83*Poor!$B$81/$B$81)</f>
        <v>1416.6163816696949</v>
      </c>
      <c r="T12" s="220">
        <f>IF($B$81=0,0,(SUMIF($N$6:$N$28,$U12,M$6:M$28)+SUMIF($N$91:$N$118,$U12,M$91:M$118))*$I$83*Poor!$B$81/$B$81)</f>
        <v>1416.6163816696949</v>
      </c>
      <c r="U12" s="221">
        <v>6</v>
      </c>
      <c r="V12" s="56"/>
      <c r="W12" s="117"/>
      <c r="X12" s="118"/>
      <c r="Y12" s="183">
        <f t="shared" si="9"/>
        <v>2.0736374008354917E-3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1.3893370585597795E-3</v>
      </c>
      <c r="AF12" s="122">
        <f>1-SUM(Z12,AB12,AD12)</f>
        <v>0.32999999999999996</v>
      </c>
      <c r="AG12" s="121">
        <f>$M12*AF12*4</f>
        <v>6.8430034227571221E-4</v>
      </c>
      <c r="AH12" s="123">
        <f t="shared" si="12"/>
        <v>1</v>
      </c>
      <c r="AI12" s="183">
        <f t="shared" si="13"/>
        <v>5.1840935020887292E-4</v>
      </c>
      <c r="AJ12" s="120">
        <f t="shared" si="14"/>
        <v>0</v>
      </c>
      <c r="AK12" s="119">
        <f t="shared" si="15"/>
        <v>1.0368187004177458E-3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1</v>
      </c>
      <c r="H13" s="24">
        <f t="shared" si="1"/>
        <v>1</v>
      </c>
      <c r="I13" s="22">
        <f t="shared" si="2"/>
        <v>9.940068493150685E-3</v>
      </c>
      <c r="J13" s="24">
        <f t="shared" si="3"/>
        <v>1.0987964316436142E-2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1.0987964316436142E-2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30728.07785781534</v>
      </c>
      <c r="S13" s="220">
        <f>IF($B$81=0,0,(SUMIF($N$6:$N$28,$U13,L$6:L$28)+SUMIF($N$91:$N$118,$U13,L$91:L$118))*$I$83*Poor!$B$81/$B$81)</f>
        <v>30728.07785781534</v>
      </c>
      <c r="T13" s="220">
        <f>IF($B$81=0,0,(SUMIF($N$6:$N$28,$U13,M$6:M$28)+SUMIF($N$91:$N$118,$U13,M$91:M$118))*$I$83*Poor!$B$81/$B$81)</f>
        <v>30728.07785781534</v>
      </c>
      <c r="U13" s="221">
        <v>7</v>
      </c>
      <c r="V13" s="56"/>
      <c r="W13" s="110"/>
      <c r="X13" s="118"/>
      <c r="Y13" s="183">
        <f t="shared" si="9"/>
        <v>4.3951857265744569E-2</v>
      </c>
      <c r="Z13" s="156">
        <f>Poor!Z13</f>
        <v>1</v>
      </c>
      <c r="AA13" s="121">
        <f>$M13*Z13*4</f>
        <v>4.3951857265744569E-2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1.0987964316436142E-2</v>
      </c>
      <c r="AJ13" s="120">
        <f t="shared" si="14"/>
        <v>2.1975928632872285E-2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20400</v>
      </c>
      <c r="S14" s="220">
        <f>IF($B$81=0,0,(SUMIF($N$6:$N$28,$U14,L$6:L$28)+SUMIF($N$91:$N$118,$U14,L$91:L$118))*$I$83*Poor!$B$81/$B$81)</f>
        <v>20400</v>
      </c>
      <c r="T14" s="220">
        <f>IF($B$81=0,0,(SUMIF($N$6:$N$28,$U14,M$6:M$28)+SUMIF($N$91:$N$118,$U14,M$91:M$118))*$I$83*Poor!$B$81/$B$81)</f>
        <v>20608.926610761671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1</v>
      </c>
      <c r="F15" s="22"/>
      <c r="H15" s="24">
        <f t="shared" si="1"/>
        <v>1</v>
      </c>
      <c r="I15" s="22">
        <f t="shared" si="2"/>
        <v>4.4551681195516814E-2</v>
      </c>
      <c r="J15" s="24">
        <f>IF(I$32&lt;=1+I131,I15,B15*H15+J$33*(I15-B15*H15))</f>
        <v>4.3142671166743973E-2</v>
      </c>
      <c r="K15" s="22">
        <f t="shared" si="4"/>
        <v>4.3066625155666248E-2</v>
      </c>
      <c r="L15" s="22">
        <f t="shared" si="5"/>
        <v>4.3066625155666248E-2</v>
      </c>
      <c r="M15" s="224">
        <f t="shared" si="6"/>
        <v>4.3142671166743973E-2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1000</v>
      </c>
      <c r="S15" s="220">
        <f>IF($B$81=0,0,(SUMIF($N$6:$N$28,$U15,L$6:L$28)+SUMIF($N$91:$N$118,$U15,L$91:L$118))*$I$83*Poor!$B$81/$B$81)</f>
        <v>1000</v>
      </c>
      <c r="T15" s="220">
        <f>IF($B$81=0,0,(SUMIF($N$6:$N$28,$U15,M$6:M$28)+SUMIF($N$91:$N$118,$U15,M$91:M$118))*$I$83*Poor!$B$81/$B$81)</f>
        <v>1000</v>
      </c>
      <c r="U15" s="221">
        <v>9</v>
      </c>
      <c r="V15" s="56"/>
      <c r="W15" s="110"/>
      <c r="X15" s="118"/>
      <c r="Y15" s="183">
        <f t="shared" si="9"/>
        <v>0.17257068466697589</v>
      </c>
      <c r="Z15" s="156">
        <f>Poor!Z15</f>
        <v>0.25</v>
      </c>
      <c r="AA15" s="121">
        <f t="shared" si="16"/>
        <v>4.3142671166743973E-2</v>
      </c>
      <c r="AB15" s="156">
        <f>Poor!AB15</f>
        <v>0.25</v>
      </c>
      <c r="AC15" s="121">
        <f t="shared" si="7"/>
        <v>4.3142671166743973E-2</v>
      </c>
      <c r="AD15" s="156">
        <f>Poor!AD15</f>
        <v>0.25</v>
      </c>
      <c r="AE15" s="121">
        <f t="shared" si="8"/>
        <v>4.3142671166743973E-2</v>
      </c>
      <c r="AF15" s="122">
        <f t="shared" si="10"/>
        <v>0.25</v>
      </c>
      <c r="AG15" s="121">
        <f t="shared" si="11"/>
        <v>4.3142671166743973E-2</v>
      </c>
      <c r="AH15" s="123">
        <f t="shared" si="12"/>
        <v>1</v>
      </c>
      <c r="AI15" s="183">
        <f t="shared" si="13"/>
        <v>4.3142671166743973E-2</v>
      </c>
      <c r="AJ15" s="120">
        <f t="shared" si="14"/>
        <v>4.3142671166743973E-2</v>
      </c>
      <c r="AK15" s="119">
        <f t="shared" si="15"/>
        <v>4.3142671166743973E-2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1</v>
      </c>
      <c r="F16" s="22"/>
      <c r="H16" s="24">
        <f t="shared" si="1"/>
        <v>1</v>
      </c>
      <c r="I16" s="22">
        <f t="shared" si="2"/>
        <v>4.6955790784557905E-3</v>
      </c>
      <c r="J16" s="24">
        <f>IF(I$32&lt;=1+I131,I16,B16*H16+J$33*(I16-B16*H16))</f>
        <v>3.0542153204098513E-3</v>
      </c>
      <c r="K16" s="22">
        <f t="shared" si="4"/>
        <v>2.9656288916562888E-3</v>
      </c>
      <c r="L16" s="22">
        <f t="shared" si="5"/>
        <v>2.9656288916562888E-3</v>
      </c>
      <c r="M16" s="222">
        <f t="shared" si="6"/>
        <v>3.0542153204098513E-3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8400</v>
      </c>
      <c r="S16" s="220">
        <f>IF($B$81=0,0,(SUMIF($N$6:$N$28,$U16,L$6:L$28)+SUMIF($N$91:$N$118,$U16,L$91:L$118))*$I$83*Poor!$B$81/$B$81)</f>
        <v>8400</v>
      </c>
      <c r="T16" s="220">
        <f>IF($B$81=0,0,(SUMIF($N$6:$N$28,$U16,M$6:M$28)+SUMIF($N$91:$N$118,$U16,M$91:M$118))*$I$83*Poor!$B$81/$B$81)</f>
        <v>8400</v>
      </c>
      <c r="U16" s="221">
        <v>10</v>
      </c>
      <c r="V16" s="56"/>
      <c r="W16" s="110"/>
      <c r="X16" s="118"/>
      <c r="Y16" s="183">
        <f t="shared" si="9"/>
        <v>1.2216861281639405E-2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1.2216861281639405E-2</v>
      </c>
      <c r="AH16" s="123">
        <f t="shared" si="12"/>
        <v>1</v>
      </c>
      <c r="AI16" s="183">
        <f t="shared" si="13"/>
        <v>3.0542153204098513E-3</v>
      </c>
      <c r="AJ16" s="120">
        <f t="shared" si="14"/>
        <v>0</v>
      </c>
      <c r="AK16" s="119">
        <f t="shared" si="15"/>
        <v>6.1084306408197026E-3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8520</v>
      </c>
      <c r="S17" s="220">
        <f>IF($B$81=0,0,(SUMIF($N$6:$N$28,$U17,L$6:L$28)+SUMIF($N$91:$N$118,$U17,L$91:L$118))*$I$83*Poor!$B$81/$B$81)</f>
        <v>8520</v>
      </c>
      <c r="T17" s="220">
        <f>IF($B$81=0,0,(SUMIF($N$6:$N$28,$U17,M$6:M$28)+SUMIF($N$91:$N$118,$U17,M$91:M$118))*$I$83*Poor!$B$81/$B$81)</f>
        <v>8520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7.2851805728518055E-4</v>
      </c>
      <c r="J18" s="24">
        <f t="shared" si="17"/>
        <v>2.1010870707630764E-4</v>
      </c>
      <c r="K18" s="22">
        <f t="shared" ref="K18:K25" si="21">B18</f>
        <v>1.8212951432129514E-4</v>
      </c>
      <c r="L18" s="22">
        <f t="shared" ref="L18:L25" si="22">IF(K18="","",K18*H18)</f>
        <v>1.8212951432129514E-4</v>
      </c>
      <c r="M18" s="223">
        <f t="shared" ref="M18:M25" si="23">J18</f>
        <v>2.1010870707630764E-4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2227.6127091962571</v>
      </c>
      <c r="S18" s="220">
        <f>IF($B$81=0,0,(SUMIF($N$6:$N$28,$U18,L$6:L$28)+SUMIF($N$91:$N$118,$U18,L$91:L$118))*$I$83*Poor!$B$81/$B$81)</f>
        <v>2227.6127091962571</v>
      </c>
      <c r="T18" s="220">
        <f>IF($B$81=0,0,(SUMIF($N$6:$N$28,$U18,M$6:M$28)+SUMIF($N$91:$N$118,$U18,M$91:M$118))*$I$83*Poor!$B$81/$B$81)</f>
        <v>2227.6127091962571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1</v>
      </c>
      <c r="F19" s="22"/>
      <c r="H19" s="24">
        <f t="shared" si="19"/>
        <v>1</v>
      </c>
      <c r="I19" s="22">
        <f t="shared" si="20"/>
        <v>4.8879202988792031E-2</v>
      </c>
      <c r="J19" s="24">
        <f t="shared" si="17"/>
        <v>4.0995245406413215E-2</v>
      </c>
      <c r="K19" s="22">
        <f t="shared" si="21"/>
        <v>4.0569738480697386E-2</v>
      </c>
      <c r="L19" s="22">
        <f t="shared" si="22"/>
        <v>4.0569738480697386E-2</v>
      </c>
      <c r="M19" s="223">
        <f t="shared" si="23"/>
        <v>4.0995245406413215E-2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1</v>
      </c>
      <c r="F20" s="22"/>
      <c r="H20" s="24">
        <f t="shared" si="19"/>
        <v>1</v>
      </c>
      <c r="I20" s="22">
        <f t="shared" si="20"/>
        <v>2.0334396014943961E-3</v>
      </c>
      <c r="J20" s="24">
        <f t="shared" si="17"/>
        <v>1.0687834826257254E-3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1.0687834826257254E-3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1</v>
      </c>
      <c r="F21" s="22"/>
      <c r="H21" s="24">
        <f t="shared" si="19"/>
        <v>1</v>
      </c>
      <c r="I21" s="22">
        <f t="shared" si="20"/>
        <v>7.5706520547945202E-2</v>
      </c>
      <c r="J21" s="24">
        <f t="shared" si="17"/>
        <v>7.5706520547945202E-2</v>
      </c>
      <c r="K21" s="22">
        <f t="shared" si="21"/>
        <v>7.5706520547945202E-2</v>
      </c>
      <c r="L21" s="22">
        <f t="shared" si="22"/>
        <v>7.5706520547945202E-2</v>
      </c>
      <c r="M21" s="223">
        <f t="shared" si="23"/>
        <v>7.5706520547945202E-2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1</v>
      </c>
      <c r="F22" s="22"/>
      <c r="H22" s="24">
        <f t="shared" si="19"/>
        <v>1</v>
      </c>
      <c r="I22" s="22">
        <f t="shared" si="20"/>
        <v>7.0974863013698625E-2</v>
      </c>
      <c r="J22" s="24">
        <f t="shared" si="17"/>
        <v>7.0974863013698625E-2</v>
      </c>
      <c r="K22" s="22">
        <f t="shared" si="21"/>
        <v>7.0974863013698625E-2</v>
      </c>
      <c r="L22" s="22">
        <f t="shared" si="22"/>
        <v>7.0974863013698625E-2</v>
      </c>
      <c r="M22" s="223">
        <f t="shared" si="23"/>
        <v>7.0974863013698625E-2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114048.557180918</v>
      </c>
      <c r="S23" s="179">
        <f>SUM(S7:S22)</f>
        <v>114048.557180918</v>
      </c>
      <c r="T23" s="179">
        <f>SUM(T7:T22)</f>
        <v>113432.20984007907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32335.238179999298</v>
      </c>
      <c r="S24" s="41">
        <f>IF($B$81=0,0,(SUM(($B$70*$H$70))+((1-$D$29)*$I$83))*Poor!$B$81/$B$81)</f>
        <v>32335.238179999298</v>
      </c>
      <c r="T24" s="41">
        <f>IF($B$81=0,0,(SUM(($B$70*$H$70))+((1-$D$29)*$I$83))*Poor!$B$81/$B$81)</f>
        <v>32335.238179999298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51808.571513332638</v>
      </c>
      <c r="S25" s="41">
        <f>IF($B$81=0,0,(SUM(($B$70*$H$70),($B$71*$H$71))+((1-$D$29)*$I$83))*Poor!$B$81/$B$81)</f>
        <v>51808.571513332638</v>
      </c>
      <c r="T25" s="41">
        <f>IF($B$81=0,0,(SUM(($B$70*$H$70),($B$71*$H$71))+((1-$D$29)*$I$83))*Poor!$B$81/$B$81)</f>
        <v>51808.571513332638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86488.57151333263</v>
      </c>
      <c r="S26" s="41">
        <f>IF($B$81=0,0,(SUM(($B$70*$H$70),($B$71*$H$71),($B$72*$H$72))+((1-$D$29)*$I$83))*Poor!$B$81/$B$81)</f>
        <v>86488.57151333263</v>
      </c>
      <c r="T26" s="41">
        <f>IF($B$81=0,0,(SUM(($B$70*$H$70),($B$71*$H$71),($B$72*$H$72))+((1-$D$29)*$I$83))*Poor!$B$81/$B$81)</f>
        <v>86488.57151333263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2.8954524429427333E-2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2.8954524429427333E-2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0.11581809771770933</v>
      </c>
      <c r="Z27" s="156">
        <f>Poor!Z27</f>
        <v>0.25</v>
      </c>
      <c r="AA27" s="121">
        <f t="shared" si="16"/>
        <v>2.8954524429427333E-2</v>
      </c>
      <c r="AB27" s="156">
        <f>Poor!AB27</f>
        <v>0.25</v>
      </c>
      <c r="AC27" s="121">
        <f t="shared" si="7"/>
        <v>2.8954524429427333E-2</v>
      </c>
      <c r="AD27" s="156">
        <f>Poor!AD27</f>
        <v>0.25</v>
      </c>
      <c r="AE27" s="121">
        <f t="shared" si="8"/>
        <v>2.8954524429427333E-2</v>
      </c>
      <c r="AF27" s="122">
        <f t="shared" si="10"/>
        <v>0.25</v>
      </c>
      <c r="AG27" s="121">
        <f t="shared" si="11"/>
        <v>2.8954524429427333E-2</v>
      </c>
      <c r="AH27" s="123">
        <f t="shared" si="12"/>
        <v>1</v>
      </c>
      <c r="AI27" s="183">
        <f t="shared" si="13"/>
        <v>2.8954524429427333E-2</v>
      </c>
      <c r="AJ27" s="120">
        <f t="shared" si="14"/>
        <v>2.8954524429427333E-2</v>
      </c>
      <c r="AK27" s="119">
        <f t="shared" si="15"/>
        <v>2.8954524429427333E-2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0.21082256160430093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0.21082256160430093</v>
      </c>
      <c r="N29" s="227"/>
      <c r="P29" s="22"/>
      <c r="V29" s="56"/>
      <c r="W29" s="110"/>
      <c r="X29" s="118"/>
      <c r="Y29" s="183">
        <f t="shared" si="9"/>
        <v>0.84329024641720374</v>
      </c>
      <c r="Z29" s="156">
        <f>Poor!Z29</f>
        <v>0.25</v>
      </c>
      <c r="AA29" s="121">
        <f t="shared" si="16"/>
        <v>0.21082256160430093</v>
      </c>
      <c r="AB29" s="156">
        <f>Poor!AB29</f>
        <v>0.25</v>
      </c>
      <c r="AC29" s="121">
        <f t="shared" si="7"/>
        <v>0.21082256160430093</v>
      </c>
      <c r="AD29" s="156">
        <f>Poor!AD29</f>
        <v>0.25</v>
      </c>
      <c r="AE29" s="121">
        <f t="shared" si="8"/>
        <v>0.21082256160430093</v>
      </c>
      <c r="AF29" s="122">
        <f t="shared" si="10"/>
        <v>0.25</v>
      </c>
      <c r="AG29" s="121">
        <f t="shared" si="11"/>
        <v>0.21082256160430093</v>
      </c>
      <c r="AH29" s="123">
        <f t="shared" si="12"/>
        <v>1</v>
      </c>
      <c r="AI29" s="183">
        <f t="shared" si="13"/>
        <v>0.21082256160430093</v>
      </c>
      <c r="AJ29" s="120">
        <f t="shared" si="14"/>
        <v>0.21082256160430093</v>
      </c>
      <c r="AK29" s="119">
        <f t="shared" si="15"/>
        <v>0.21082256160430093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3.9167660198229042</v>
      </c>
      <c r="J30" s="229">
        <f>IF(I$32&lt;=1,I30,1-SUM(J6:J29))</f>
        <v>0.19579375436195945</v>
      </c>
      <c r="K30" s="22">
        <f t="shared" si="4"/>
        <v>0.6807752441843089</v>
      </c>
      <c r="L30" s="22">
        <f>IF(L124=L119,0,IF(K30="",0,(L119-L124)/(B119-B124)*K30))</f>
        <v>0.6807752441843089</v>
      </c>
      <c r="M30" s="175">
        <f t="shared" si="6"/>
        <v>0.19579375436195945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0.7831750174478378</v>
      </c>
      <c r="Z30" s="122">
        <f>IF($Y30=0,0,AA30/($Y$30))</f>
        <v>0.12570676457999427</v>
      </c>
      <c r="AA30" s="187">
        <f>IF(AA79*4/$I$84+SUM(AA6:AA29)&lt;1,AA79*4/$I$84,1-SUM(AA6:AA29))</f>
        <v>9.8450397543248247E-2</v>
      </c>
      <c r="AB30" s="122">
        <f>IF($Y30=0,0,AC30/($Y$30))</f>
        <v>0.71856742841817312</v>
      </c>
      <c r="AC30" s="187">
        <f>IF(AC79*4/$I$84+SUM(AC6:AC29)&lt;1,AC79*4/$I$84,1-SUM(AC6:AC29))</f>
        <v>0.56276405828885068</v>
      </c>
      <c r="AD30" s="122">
        <f>IF($Y30=0,0,AE30/($Y$30))</f>
        <v>0.67468490682575899</v>
      </c>
      <c r="AE30" s="187">
        <f>IF(AE79*4/$I$84+SUM(AE6:AE29)&lt;1,AE79*4/$I$84,1-SUM(AE6:AE29))</f>
        <v>0.5283963636750566</v>
      </c>
      <c r="AF30" s="122">
        <f>IF($Y30=0,0,AG30/($Y$30))</f>
        <v>0.44611520386627884</v>
      </c>
      <c r="AG30" s="187">
        <f>IF(AG79*4/$I$84+SUM(AG6:AG29)&lt;1,AG79*4/$I$84,1-SUM(AG6:AG29))</f>
        <v>0.34938628257171866</v>
      </c>
      <c r="AH30" s="123">
        <f t="shared" si="12"/>
        <v>1.9650743036902052</v>
      </c>
      <c r="AI30" s="183">
        <f t="shared" si="13"/>
        <v>0.38474927551971855</v>
      </c>
      <c r="AJ30" s="120">
        <f t="shared" si="14"/>
        <v>0.33060722791604946</v>
      </c>
      <c r="AK30" s="119">
        <f t="shared" si="15"/>
        <v>0.43889132312338763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-0.48483608022653146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4.7236664709279212</v>
      </c>
      <c r="J32" s="17"/>
      <c r="L32" s="22">
        <f>SUM(L6:L30)</f>
        <v>1.4848360802265315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3.2441779153689638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5.1207502637663924E-2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64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6000</v>
      </c>
      <c r="J37" s="38">
        <f>J91*I$83</f>
        <v>4102.4150052753275</v>
      </c>
      <c r="K37" s="40">
        <f>(B37/B$65)</f>
        <v>3.864547606395826E-2</v>
      </c>
      <c r="L37" s="22">
        <f t="shared" ref="L37" si="28">(K37*H37)</f>
        <v>3.864547606395826E-2</v>
      </c>
      <c r="M37" s="24">
        <f>J37/B$65</f>
        <v>3.9634945222697719E-2</v>
      </c>
      <c r="N37" s="2"/>
      <c r="O37" s="2"/>
      <c r="P37" s="2"/>
      <c r="Q37" s="59"/>
      <c r="R37" s="264"/>
      <c r="S37" s="264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4102.4150052753275</v>
      </c>
      <c r="AH37" s="123">
        <f>SUM(Z37,AB37,AD37,AF37)</f>
        <v>1</v>
      </c>
      <c r="AI37" s="112">
        <f>SUM(AA37,AC37,AE37,AG37)</f>
        <v>4102.4150052753275</v>
      </c>
      <c r="AJ37" s="148">
        <f>(AA37+AC37)</f>
        <v>0</v>
      </c>
      <c r="AK37" s="147">
        <f>(AE37+AG37)</f>
        <v>4102.4150052753275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1500</v>
      </c>
      <c r="J38" s="38">
        <f t="shared" ref="J38:J64" si="32">J92*I$83</f>
        <v>1500</v>
      </c>
      <c r="K38" s="40">
        <f t="shared" ref="K38:K64" si="33">(B38/B$65)</f>
        <v>1.4492053523984348E-2</v>
      </c>
      <c r="L38" s="22">
        <f t="shared" ref="L38:L64" si="34">(K38*H38)</f>
        <v>1.4492053523984348E-2</v>
      </c>
      <c r="M38" s="24">
        <f t="shared" ref="M38:M64" si="35">J38/B$65</f>
        <v>1.4492053523984348E-2</v>
      </c>
      <c r="N38" s="2"/>
      <c r="O38" s="2"/>
      <c r="P38" s="2"/>
      <c r="Q38" s="59"/>
      <c r="R38" s="264"/>
      <c r="S38" s="264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1500</v>
      </c>
      <c r="AH38" s="123">
        <f t="shared" ref="AH38:AI58" si="37">SUM(Z38,AB38,AD38,AF38)</f>
        <v>1</v>
      </c>
      <c r="AI38" s="112">
        <f t="shared" si="37"/>
        <v>1500</v>
      </c>
      <c r="AJ38" s="148">
        <f t="shared" ref="AJ38:AJ64" si="38">(AA38+AC38)</f>
        <v>0</v>
      </c>
      <c r="AK38" s="147">
        <f t="shared" ref="AK38:AK64" si="39">(AE38+AG38)</f>
        <v>1500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7000</v>
      </c>
      <c r="J39" s="38">
        <f t="shared" si="32"/>
        <v>7000</v>
      </c>
      <c r="K39" s="40">
        <f t="shared" si="33"/>
        <v>6.7629583111926961E-2</v>
      </c>
      <c r="L39" s="22">
        <f t="shared" si="34"/>
        <v>6.7629583111926961E-2</v>
      </c>
      <c r="M39" s="24">
        <f t="shared" si="35"/>
        <v>6.7629583111926961E-2</v>
      </c>
      <c r="N39" s="2"/>
      <c r="O39" s="2"/>
      <c r="P39" s="2"/>
      <c r="Q39" s="59"/>
      <c r="R39" s="264"/>
      <c r="S39" s="264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7000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7000</v>
      </c>
      <c r="AJ39" s="148">
        <f t="shared" si="38"/>
        <v>7000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2240</v>
      </c>
      <c r="J40" s="38">
        <f t="shared" si="32"/>
        <v>6490.5903881832655</v>
      </c>
      <c r="K40" s="40">
        <f t="shared" si="33"/>
        <v>6.4924399787449877E-2</v>
      </c>
      <c r="L40" s="22">
        <f t="shared" si="34"/>
        <v>6.4924399787449877E-2</v>
      </c>
      <c r="M40" s="24">
        <f t="shared" si="35"/>
        <v>6.2707988871873496E-2</v>
      </c>
      <c r="N40" s="2"/>
      <c r="O40" s="2"/>
      <c r="P40" s="2"/>
      <c r="Q40" s="59"/>
      <c r="R40" s="264"/>
      <c r="S40" s="264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6490.5903881832655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6490.5903881832655</v>
      </c>
      <c r="AJ40" s="148">
        <f t="shared" si="38"/>
        <v>6490.5903881832655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600</v>
      </c>
      <c r="J41" s="38">
        <f t="shared" si="32"/>
        <v>599.99999999999989</v>
      </c>
      <c r="K41" s="40">
        <f t="shared" si="33"/>
        <v>5.7968214095937397E-3</v>
      </c>
      <c r="L41" s="22">
        <f t="shared" si="34"/>
        <v>5.7968214095937397E-3</v>
      </c>
      <c r="M41" s="24">
        <f t="shared" si="35"/>
        <v>5.796821409593738E-3</v>
      </c>
      <c r="N41" s="2"/>
      <c r="O41" s="2"/>
      <c r="P41" s="2"/>
      <c r="Q41" s="59"/>
      <c r="R41" s="264"/>
      <c r="S41" s="264"/>
      <c r="T41" s="265"/>
      <c r="U41" s="56"/>
      <c r="V41" s="56"/>
      <c r="W41" s="115"/>
      <c r="X41" s="194">
        <f>X11</f>
        <v>1</v>
      </c>
      <c r="Y41" s="110"/>
      <c r="Z41" s="122">
        <f>Z11</f>
        <v>1.2338162077621717</v>
      </c>
      <c r="AA41" s="147">
        <f t="shared" si="40"/>
        <v>740.28972465730294</v>
      </c>
      <c r="AB41" s="122">
        <f>AB11</f>
        <v>-0.23381620776217166</v>
      </c>
      <c r="AC41" s="147">
        <f t="shared" si="41"/>
        <v>-140.28972465730297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600</v>
      </c>
      <c r="AJ41" s="148">
        <f t="shared" si="38"/>
        <v>600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420</v>
      </c>
      <c r="J42" s="38">
        <f t="shared" si="32"/>
        <v>420</v>
      </c>
      <c r="K42" s="40">
        <f t="shared" si="33"/>
        <v>4.0577749867156173E-3</v>
      </c>
      <c r="L42" s="22">
        <f t="shared" si="34"/>
        <v>4.0577749867156173E-3</v>
      </c>
      <c r="M42" s="24">
        <f t="shared" si="35"/>
        <v>4.0577749867156173E-3</v>
      </c>
      <c r="N42" s="2"/>
      <c r="O42" s="2"/>
      <c r="P42" s="2"/>
      <c r="Q42" s="41"/>
      <c r="R42" s="41"/>
      <c r="S42" s="266"/>
      <c r="T42" s="266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105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210</v>
      </c>
      <c r="AF42" s="122">
        <f t="shared" si="29"/>
        <v>0.25</v>
      </c>
      <c r="AG42" s="147">
        <f t="shared" si="36"/>
        <v>105</v>
      </c>
      <c r="AH42" s="123">
        <f t="shared" si="37"/>
        <v>1</v>
      </c>
      <c r="AI42" s="112">
        <f t="shared" si="37"/>
        <v>420</v>
      </c>
      <c r="AJ42" s="148">
        <f t="shared" si="38"/>
        <v>105</v>
      </c>
      <c r="AK42" s="147">
        <f t="shared" si="39"/>
        <v>315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7115.9437302175211</v>
      </c>
      <c r="K43" s="40">
        <f t="shared" si="33"/>
        <v>7.2460267619921748E-2</v>
      </c>
      <c r="L43" s="22">
        <f t="shared" si="34"/>
        <v>7.2460267619921748E-2</v>
      </c>
      <c r="M43" s="24">
        <f t="shared" si="35"/>
        <v>6.874975827464877E-2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1778.9859325543803</v>
      </c>
      <c r="AB43" s="156">
        <f>Poor!AB43</f>
        <v>0.25</v>
      </c>
      <c r="AC43" s="147">
        <f t="shared" si="41"/>
        <v>1778.9859325543803</v>
      </c>
      <c r="AD43" s="156">
        <f>Poor!AD43</f>
        <v>0.25</v>
      </c>
      <c r="AE43" s="147">
        <f t="shared" si="42"/>
        <v>1778.9859325543803</v>
      </c>
      <c r="AF43" s="122">
        <f t="shared" si="29"/>
        <v>0.25</v>
      </c>
      <c r="AG43" s="147">
        <f t="shared" si="36"/>
        <v>1778.9859325543803</v>
      </c>
      <c r="AH43" s="123">
        <f t="shared" si="37"/>
        <v>1</v>
      </c>
      <c r="AI43" s="112">
        <f t="shared" si="37"/>
        <v>7115.9437302175211</v>
      </c>
      <c r="AJ43" s="148">
        <f t="shared" si="38"/>
        <v>3557.9718651087605</v>
      </c>
      <c r="AK43" s="147">
        <f t="shared" si="39"/>
        <v>3557.9718651087605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284.63774920870077</v>
      </c>
      <c r="K44" s="40">
        <f t="shared" si="33"/>
        <v>2.8984107047968699E-3</v>
      </c>
      <c r="L44" s="22">
        <f t="shared" si="34"/>
        <v>2.8984107047968699E-3</v>
      </c>
      <c r="M44" s="24">
        <f t="shared" si="35"/>
        <v>2.7499903309859499E-3</v>
      </c>
      <c r="N44" s="2"/>
      <c r="O44" s="2"/>
      <c r="P44" s="2"/>
      <c r="Q44" s="267"/>
      <c r="R44" s="41"/>
      <c r="S44" s="41"/>
      <c r="T44" s="265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71.159437302175192</v>
      </c>
      <c r="AB44" s="156">
        <f>Poor!AB44</f>
        <v>0.25</v>
      </c>
      <c r="AC44" s="147">
        <f t="shared" si="41"/>
        <v>71.159437302175192</v>
      </c>
      <c r="AD44" s="156">
        <f>Poor!AD44</f>
        <v>0.25</v>
      </c>
      <c r="AE44" s="147">
        <f t="shared" si="42"/>
        <v>71.159437302175192</v>
      </c>
      <c r="AF44" s="122">
        <f t="shared" si="29"/>
        <v>0.25</v>
      </c>
      <c r="AG44" s="147">
        <f t="shared" si="36"/>
        <v>71.159437302175192</v>
      </c>
      <c r="AH44" s="123">
        <f t="shared" si="37"/>
        <v>1</v>
      </c>
      <c r="AI44" s="112">
        <f t="shared" si="37"/>
        <v>284.63774920870077</v>
      </c>
      <c r="AJ44" s="148">
        <f t="shared" si="38"/>
        <v>142.31887460435038</v>
      </c>
      <c r="AK44" s="147">
        <f t="shared" si="39"/>
        <v>142.31887460435038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702</v>
      </c>
      <c r="J45" s="38">
        <f t="shared" si="32"/>
        <v>776.00581479426216</v>
      </c>
      <c r="K45" s="40">
        <f t="shared" si="33"/>
        <v>7.5358678324718613E-3</v>
      </c>
      <c r="L45" s="22">
        <f t="shared" si="34"/>
        <v>7.5358678324718613E-3</v>
      </c>
      <c r="M45" s="24">
        <f t="shared" si="35"/>
        <v>7.4972785352810222E-3</v>
      </c>
      <c r="N45" s="2"/>
      <c r="O45" s="2"/>
      <c r="P45" s="2"/>
      <c r="Q45" s="267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194.00145369856554</v>
      </c>
      <c r="AB45" s="156">
        <f>Poor!AB45</f>
        <v>0.25</v>
      </c>
      <c r="AC45" s="147">
        <f t="shared" si="41"/>
        <v>194.00145369856554</v>
      </c>
      <c r="AD45" s="156">
        <f>Poor!AD45</f>
        <v>0.25</v>
      </c>
      <c r="AE45" s="147">
        <f t="shared" si="42"/>
        <v>194.00145369856554</v>
      </c>
      <c r="AF45" s="122">
        <f t="shared" si="29"/>
        <v>0.25</v>
      </c>
      <c r="AG45" s="147">
        <f t="shared" si="36"/>
        <v>194.00145369856554</v>
      </c>
      <c r="AH45" s="123">
        <f t="shared" si="37"/>
        <v>1</v>
      </c>
      <c r="AI45" s="112">
        <f t="shared" si="37"/>
        <v>776.00581479426216</v>
      </c>
      <c r="AJ45" s="148">
        <f t="shared" si="38"/>
        <v>388.00290739713108</v>
      </c>
      <c r="AK45" s="147">
        <f t="shared" si="39"/>
        <v>388.00290739713108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450</v>
      </c>
      <c r="J46" s="38">
        <f t="shared" si="32"/>
        <v>307.68112539564953</v>
      </c>
      <c r="K46" s="40">
        <f t="shared" si="33"/>
        <v>2.8984107047968699E-3</v>
      </c>
      <c r="L46" s="22">
        <f t="shared" si="34"/>
        <v>2.8984107047968699E-3</v>
      </c>
      <c r="M46" s="24">
        <f t="shared" si="35"/>
        <v>2.9726208917023288E-3</v>
      </c>
      <c r="N46" s="2"/>
      <c r="O46" s="2"/>
      <c r="P46" s="2"/>
      <c r="Q46" s="267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76.920281348912383</v>
      </c>
      <c r="AB46" s="156">
        <f>Poor!AB46</f>
        <v>0.25</v>
      </c>
      <c r="AC46" s="147">
        <f t="shared" si="41"/>
        <v>76.920281348912383</v>
      </c>
      <c r="AD46" s="156">
        <f>Poor!AD46</f>
        <v>0.25</v>
      </c>
      <c r="AE46" s="147">
        <f t="shared" si="42"/>
        <v>76.920281348912383</v>
      </c>
      <c r="AF46" s="122">
        <f t="shared" si="29"/>
        <v>0.25</v>
      </c>
      <c r="AG46" s="147">
        <f t="shared" si="36"/>
        <v>76.920281348912383</v>
      </c>
      <c r="AH46" s="123">
        <f t="shared" si="37"/>
        <v>1</v>
      </c>
      <c r="AI46" s="112">
        <f t="shared" si="37"/>
        <v>307.68112539564953</v>
      </c>
      <c r="AJ46" s="148">
        <f t="shared" si="38"/>
        <v>153.84056269782477</v>
      </c>
      <c r="AK46" s="147">
        <f t="shared" si="39"/>
        <v>153.84056269782477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405</v>
      </c>
      <c r="J47" s="38">
        <f t="shared" si="32"/>
        <v>362.30433761869489</v>
      </c>
      <c r="K47" s="40">
        <f t="shared" si="33"/>
        <v>3.4780928457562436E-3</v>
      </c>
      <c r="L47" s="22">
        <f t="shared" si="34"/>
        <v>3.4780928457562436E-3</v>
      </c>
      <c r="M47" s="24">
        <f t="shared" si="35"/>
        <v>3.5003559018278816E-3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90.576084404673722</v>
      </c>
      <c r="AB47" s="156">
        <f>Poor!AB47</f>
        <v>0.25</v>
      </c>
      <c r="AC47" s="147">
        <f t="shared" si="41"/>
        <v>90.576084404673722</v>
      </c>
      <c r="AD47" s="156">
        <f>Poor!AD47</f>
        <v>0.25</v>
      </c>
      <c r="AE47" s="147">
        <f t="shared" si="42"/>
        <v>90.576084404673722</v>
      </c>
      <c r="AF47" s="122">
        <f t="shared" si="29"/>
        <v>0.25</v>
      </c>
      <c r="AG47" s="147">
        <f t="shared" si="36"/>
        <v>90.576084404673722</v>
      </c>
      <c r="AH47" s="123">
        <f t="shared" si="37"/>
        <v>1</v>
      </c>
      <c r="AI47" s="112">
        <f t="shared" si="37"/>
        <v>362.30433761869489</v>
      </c>
      <c r="AJ47" s="148">
        <f t="shared" si="38"/>
        <v>181.15216880934744</v>
      </c>
      <c r="AK47" s="147">
        <f t="shared" si="39"/>
        <v>181.15216880934744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67"/>
      <c r="R48" s="264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42.695662381305127</v>
      </c>
      <c r="K49" s="40">
        <f t="shared" si="33"/>
        <v>4.3476160571953045E-4</v>
      </c>
      <c r="L49" s="22">
        <f t="shared" si="34"/>
        <v>4.3476160571953045E-4</v>
      </c>
      <c r="M49" s="24">
        <f t="shared" si="35"/>
        <v>4.1249854964789265E-4</v>
      </c>
      <c r="N49" s="2"/>
      <c r="O49" s="2"/>
      <c r="P49" s="2"/>
      <c r="Q49" s="267"/>
      <c r="R49" s="264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10.673915595326282</v>
      </c>
      <c r="AB49" s="156">
        <f>Poor!AB49</f>
        <v>0.25</v>
      </c>
      <c r="AC49" s="147">
        <f t="shared" si="41"/>
        <v>10.673915595326282</v>
      </c>
      <c r="AD49" s="156">
        <f>Poor!AD49</f>
        <v>0.25</v>
      </c>
      <c r="AE49" s="147">
        <f t="shared" si="42"/>
        <v>10.673915595326282</v>
      </c>
      <c r="AF49" s="122">
        <f t="shared" si="29"/>
        <v>0.25</v>
      </c>
      <c r="AG49" s="147">
        <f t="shared" si="36"/>
        <v>10.673915595326282</v>
      </c>
      <c r="AH49" s="123">
        <f t="shared" si="37"/>
        <v>1</v>
      </c>
      <c r="AI49" s="112">
        <f t="shared" si="37"/>
        <v>42.695662381305127</v>
      </c>
      <c r="AJ49" s="148">
        <f t="shared" si="38"/>
        <v>21.347831190652563</v>
      </c>
      <c r="AK49" s="147">
        <f t="shared" si="39"/>
        <v>21.347831190652563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199.24642444609057</v>
      </c>
      <c r="K50" s="40">
        <f t="shared" si="33"/>
        <v>2.0288874933578087E-3</v>
      </c>
      <c r="L50" s="22">
        <f t="shared" si="34"/>
        <v>2.0288874933578087E-3</v>
      </c>
      <c r="M50" s="24">
        <f t="shared" si="35"/>
        <v>1.9249932316901654E-3</v>
      </c>
      <c r="N50" s="2"/>
      <c r="O50" s="2"/>
      <c r="P50" s="2"/>
      <c r="Q50" s="267"/>
      <c r="R50" s="264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49.811606111522643</v>
      </c>
      <c r="AB50" s="156">
        <f>Poor!AB55</f>
        <v>0.25</v>
      </c>
      <c r="AC50" s="147">
        <f t="shared" si="41"/>
        <v>49.811606111522643</v>
      </c>
      <c r="AD50" s="156">
        <f>Poor!AD55</f>
        <v>0.25</v>
      </c>
      <c r="AE50" s="147">
        <f t="shared" si="42"/>
        <v>49.811606111522643</v>
      </c>
      <c r="AF50" s="122">
        <f t="shared" si="29"/>
        <v>0.25</v>
      </c>
      <c r="AG50" s="147">
        <f t="shared" si="36"/>
        <v>49.811606111522643</v>
      </c>
      <c r="AH50" s="123">
        <f t="shared" si="37"/>
        <v>1</v>
      </c>
      <c r="AI50" s="112">
        <f t="shared" si="37"/>
        <v>199.24642444609057</v>
      </c>
      <c r="AJ50" s="148">
        <f t="shared" si="38"/>
        <v>99.623212223045286</v>
      </c>
      <c r="AK50" s="147">
        <f t="shared" si="39"/>
        <v>99.623212223045286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7"/>
      <c r="R51" s="264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156.55076206478546</v>
      </c>
      <c r="K52" s="40">
        <f t="shared" si="33"/>
        <v>1.5941258876382783E-3</v>
      </c>
      <c r="L52" s="22">
        <f t="shared" si="34"/>
        <v>1.5941258876382783E-3</v>
      </c>
      <c r="M52" s="24">
        <f t="shared" si="35"/>
        <v>1.512494682042273E-3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39.137690516196365</v>
      </c>
      <c r="AB52" s="156">
        <f>Poor!AB57</f>
        <v>0.25</v>
      </c>
      <c r="AC52" s="147">
        <f t="shared" si="41"/>
        <v>39.137690516196365</v>
      </c>
      <c r="AD52" s="156">
        <f>Poor!AD57</f>
        <v>0.25</v>
      </c>
      <c r="AE52" s="147">
        <f t="shared" si="42"/>
        <v>39.137690516196365</v>
      </c>
      <c r="AF52" s="122">
        <f t="shared" si="29"/>
        <v>0.25</v>
      </c>
      <c r="AG52" s="147">
        <f t="shared" si="36"/>
        <v>39.137690516196365</v>
      </c>
      <c r="AH52" s="123">
        <f t="shared" si="37"/>
        <v>1</v>
      </c>
      <c r="AI52" s="112">
        <f t="shared" si="37"/>
        <v>156.55076206478546</v>
      </c>
      <c r="AJ52" s="148">
        <f t="shared" si="38"/>
        <v>78.27538103239273</v>
      </c>
      <c r="AK52" s="147">
        <f t="shared" si="39"/>
        <v>78.27538103239273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5242.078547926907</v>
      </c>
      <c r="K53" s="40">
        <f t="shared" si="33"/>
        <v>5.3379063813342349E-2</v>
      </c>
      <c r="L53" s="22">
        <f t="shared" si="34"/>
        <v>5.3379063813342349E-2</v>
      </c>
      <c r="M53" s="24">
        <f t="shared" si="35"/>
        <v>5.064565526232459E-2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341.56529905044101</v>
      </c>
      <c r="K54" s="40">
        <f t="shared" si="33"/>
        <v>3.4780928457562436E-3</v>
      </c>
      <c r="L54" s="22">
        <f t="shared" si="34"/>
        <v>3.4780928457562436E-3</v>
      </c>
      <c r="M54" s="24">
        <f t="shared" si="35"/>
        <v>3.2999883971831412E-3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2400</v>
      </c>
      <c r="J56" s="38">
        <f t="shared" si="32"/>
        <v>2399.9999999999995</v>
      </c>
      <c r="K56" s="40">
        <f t="shared" si="33"/>
        <v>2.3187285638374959E-2</v>
      </c>
      <c r="L56" s="22">
        <f t="shared" si="34"/>
        <v>2.3187285638374959E-2</v>
      </c>
      <c r="M56" s="24">
        <f t="shared" si="35"/>
        <v>2.3187285638374952E-2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27000</v>
      </c>
      <c r="J57" s="38">
        <f t="shared" si="32"/>
        <v>27000</v>
      </c>
      <c r="K57" s="40">
        <f t="shared" si="33"/>
        <v>0.26085696343171827</v>
      </c>
      <c r="L57" s="22">
        <f t="shared" si="34"/>
        <v>0.26085696343171827</v>
      </c>
      <c r="M57" s="24">
        <f t="shared" si="35"/>
        <v>0.26085696343171827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24480</v>
      </c>
      <c r="J59" s="38">
        <f t="shared" si="32"/>
        <v>20608.926610761671</v>
      </c>
      <c r="K59" s="40">
        <f t="shared" si="33"/>
        <v>0.19709192792618713</v>
      </c>
      <c r="L59" s="22">
        <f t="shared" si="34"/>
        <v>0.19709192792618713</v>
      </c>
      <c r="M59" s="24">
        <f t="shared" si="35"/>
        <v>0.19911044501001565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5152.2316526904178</v>
      </c>
      <c r="AB59" s="156">
        <f>Poor!AB59</f>
        <v>0.25</v>
      </c>
      <c r="AC59" s="147">
        <f t="shared" si="41"/>
        <v>5152.2316526904178</v>
      </c>
      <c r="AD59" s="156">
        <f>Poor!AD59</f>
        <v>0.25</v>
      </c>
      <c r="AE59" s="147">
        <f t="shared" si="42"/>
        <v>5152.2316526904178</v>
      </c>
      <c r="AF59" s="122">
        <f t="shared" si="29"/>
        <v>0.25</v>
      </c>
      <c r="AG59" s="147">
        <f t="shared" si="36"/>
        <v>5152.2316526904178</v>
      </c>
      <c r="AH59" s="123">
        <f t="shared" ref="AH59:AI64" si="43">SUM(Z59,AB59,AD59,AF59)</f>
        <v>1</v>
      </c>
      <c r="AI59" s="112">
        <f t="shared" si="43"/>
        <v>20608.926610761671</v>
      </c>
      <c r="AJ59" s="148">
        <f t="shared" si="38"/>
        <v>10304.463305380836</v>
      </c>
      <c r="AK59" s="147">
        <f t="shared" si="39"/>
        <v>10304.463305380836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8400</v>
      </c>
      <c r="J60" s="38">
        <f t="shared" si="32"/>
        <v>8400</v>
      </c>
      <c r="K60" s="40">
        <f t="shared" si="33"/>
        <v>8.1155499734312353E-2</v>
      </c>
      <c r="L60" s="22">
        <f t="shared" si="34"/>
        <v>8.1155499734312353E-2</v>
      </c>
      <c r="M60" s="24">
        <f t="shared" si="35"/>
        <v>8.1155499734312353E-2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2100</v>
      </c>
      <c r="AB60" s="156">
        <f>Poor!AB60</f>
        <v>0.25</v>
      </c>
      <c r="AC60" s="147">
        <f t="shared" si="41"/>
        <v>2100</v>
      </c>
      <c r="AD60" s="156">
        <f>Poor!AD60</f>
        <v>0.25</v>
      </c>
      <c r="AE60" s="147">
        <f t="shared" si="42"/>
        <v>2100</v>
      </c>
      <c r="AF60" s="122">
        <f t="shared" si="29"/>
        <v>0.25</v>
      </c>
      <c r="AG60" s="147">
        <f t="shared" si="36"/>
        <v>2100</v>
      </c>
      <c r="AH60" s="123">
        <f t="shared" si="43"/>
        <v>1</v>
      </c>
      <c r="AI60" s="112">
        <f t="shared" si="43"/>
        <v>8400</v>
      </c>
      <c r="AJ60" s="148">
        <f t="shared" si="38"/>
        <v>4200</v>
      </c>
      <c r="AK60" s="147">
        <f t="shared" si="39"/>
        <v>4200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8520</v>
      </c>
      <c r="J61" s="38">
        <f t="shared" si="32"/>
        <v>8520</v>
      </c>
      <c r="K61" s="40">
        <f t="shared" si="33"/>
        <v>8.2314864016231101E-2</v>
      </c>
      <c r="L61" s="22">
        <f t="shared" si="34"/>
        <v>8.2314864016231101E-2</v>
      </c>
      <c r="M61" s="24">
        <f t="shared" si="35"/>
        <v>8.2314864016231101E-2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2130</v>
      </c>
      <c r="AB61" s="156">
        <f>Poor!AB61</f>
        <v>0.25</v>
      </c>
      <c r="AC61" s="147">
        <f t="shared" si="41"/>
        <v>2130</v>
      </c>
      <c r="AD61" s="156">
        <f>Poor!AD61</f>
        <v>0.25</v>
      </c>
      <c r="AE61" s="147">
        <f t="shared" si="42"/>
        <v>2130</v>
      </c>
      <c r="AF61" s="122">
        <f t="shared" si="29"/>
        <v>0.25</v>
      </c>
      <c r="AG61" s="147">
        <f t="shared" si="36"/>
        <v>2130</v>
      </c>
      <c r="AH61" s="123">
        <f t="shared" si="43"/>
        <v>1</v>
      </c>
      <c r="AI61" s="112">
        <f t="shared" si="43"/>
        <v>8520</v>
      </c>
      <c r="AJ61" s="148">
        <f t="shared" si="38"/>
        <v>4260</v>
      </c>
      <c r="AK61" s="147">
        <f t="shared" si="39"/>
        <v>4260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1000</v>
      </c>
      <c r="J63" s="38">
        <f t="shared" si="32"/>
        <v>1000</v>
      </c>
      <c r="K63" s="40">
        <f t="shared" si="33"/>
        <v>9.6613690159895651E-3</v>
      </c>
      <c r="L63" s="22">
        <f t="shared" si="34"/>
        <v>9.6613690159895651E-3</v>
      </c>
      <c r="M63" s="24">
        <f t="shared" si="35"/>
        <v>9.6613690159895651E-3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250</v>
      </c>
      <c r="AB63" s="156">
        <f>Poor!AB63</f>
        <v>0.25</v>
      </c>
      <c r="AC63" s="147">
        <f t="shared" si="41"/>
        <v>250</v>
      </c>
      <c r="AD63" s="156">
        <f>Poor!AD63</f>
        <v>0.25</v>
      </c>
      <c r="AE63" s="147">
        <f t="shared" si="42"/>
        <v>250</v>
      </c>
      <c r="AF63" s="122">
        <f t="shared" si="29"/>
        <v>0.25</v>
      </c>
      <c r="AG63" s="147">
        <f t="shared" si="36"/>
        <v>250</v>
      </c>
      <c r="AH63" s="123">
        <f t="shared" si="43"/>
        <v>1</v>
      </c>
      <c r="AI63" s="112">
        <f t="shared" si="43"/>
        <v>1000</v>
      </c>
      <c r="AJ63" s="148">
        <f t="shared" si="38"/>
        <v>500</v>
      </c>
      <c r="AK63" s="147">
        <f t="shared" si="39"/>
        <v>500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91117</v>
      </c>
      <c r="J65" s="39">
        <f>SUM(J37:J64)</f>
        <v>102870.64145732461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0.99387122803076766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26279.378167062736</v>
      </c>
      <c r="AB65" s="137"/>
      <c r="AC65" s="153">
        <f>SUM(AC37:AC64)</f>
        <v>11803.208329564866</v>
      </c>
      <c r="AD65" s="137"/>
      <c r="AE65" s="153">
        <f>SUM(AE37:AE64)</f>
        <v>12153.498054222171</v>
      </c>
      <c r="AF65" s="137"/>
      <c r="AG65" s="153">
        <f>SUM(AG37:AG64)</f>
        <v>17650.913059497499</v>
      </c>
      <c r="AH65" s="137"/>
      <c r="AI65" s="153">
        <f>SUM(AI37:AI64)</f>
        <v>67886.997610347273</v>
      </c>
      <c r="AJ65" s="153">
        <f>SUM(AJ37:AJ64)</f>
        <v>38082.586496627599</v>
      </c>
      <c r="AK65" s="153">
        <f>SUM(AK37:AK64)</f>
        <v>29804.411113719667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17826.682776473466</v>
      </c>
      <c r="J70" s="51">
        <f t="shared" ref="J70:J77" si="44">J124*I$83</f>
        <v>17826.682776473466</v>
      </c>
      <c r="K70" s="40">
        <f>B70/B$76</f>
        <v>0.17223016063449559</v>
      </c>
      <c r="L70" s="22">
        <f t="shared" ref="L70:L75" si="45">(L124*G$37*F$9/F$7)/B$130</f>
        <v>0.17223016063449559</v>
      </c>
      <c r="M70" s="24">
        <f>J70/B$76</f>
        <v>0.17223016063449559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4456.6706941183666</v>
      </c>
      <c r="AB70" s="156">
        <f>Poor!AB70</f>
        <v>0.25</v>
      </c>
      <c r="AC70" s="147">
        <f>$J70*AB70</f>
        <v>4456.6706941183666</v>
      </c>
      <c r="AD70" s="156">
        <f>Poor!AD70</f>
        <v>0.25</v>
      </c>
      <c r="AE70" s="147">
        <f>$J70*AD70</f>
        <v>4456.6706941183666</v>
      </c>
      <c r="AF70" s="156">
        <f>Poor!AF70</f>
        <v>0.25</v>
      </c>
      <c r="AG70" s="147">
        <f>$J70*AF70</f>
        <v>4456.6706941183666</v>
      </c>
      <c r="AH70" s="155">
        <f>SUM(Z70,AB70,AD70,AF70)</f>
        <v>1</v>
      </c>
      <c r="AI70" s="147">
        <f>SUM(AA70,AC70,AE70,AG70)</f>
        <v>17826.682776473466</v>
      </c>
      <c r="AJ70" s="148">
        <f>(AA70+AC70)</f>
        <v>8913.3413882367331</v>
      </c>
      <c r="AK70" s="147">
        <f>(AE70+AG70)</f>
        <v>8913.3413882367331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19473.333333333336</v>
      </c>
      <c r="J71" s="51">
        <f t="shared" si="44"/>
        <v>19473.333333333336</v>
      </c>
      <c r="K71" s="40">
        <f t="shared" ref="K71:K72" si="47">B71/B$76</f>
        <v>0.18813905930470351</v>
      </c>
      <c r="L71" s="22">
        <f t="shared" si="45"/>
        <v>0.18813905930470345</v>
      </c>
      <c r="M71" s="24">
        <f t="shared" ref="M71:M72" si="48">J71/B$76</f>
        <v>0.18813905930470351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34680</v>
      </c>
      <c r="K72" s="40">
        <f t="shared" si="47"/>
        <v>0.33505627747451816</v>
      </c>
      <c r="L72" s="22">
        <f t="shared" si="45"/>
        <v>0.3350562774745181</v>
      </c>
      <c r="M72" s="24">
        <f t="shared" si="48"/>
        <v>0.33505627747451816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27226.943040495044</v>
      </c>
      <c r="K73" s="40">
        <f>B73/B$76</f>
        <v>0.28984107047968699</v>
      </c>
      <c r="L73" s="22">
        <f t="shared" si="45"/>
        <v>0.18150189621142485</v>
      </c>
      <c r="M73" s="24">
        <f>J73/B$76</f>
        <v>0.26304954389155155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2700</v>
      </c>
      <c r="AB73" s="156">
        <f>Poor!AB73</f>
        <v>0.09</v>
      </c>
      <c r="AC73" s="147">
        <f>$H$73*$B$73*AB73</f>
        <v>2700</v>
      </c>
      <c r="AD73" s="156">
        <f>Poor!AD73</f>
        <v>0.23</v>
      </c>
      <c r="AE73" s="147">
        <f>$H$73*$B$73*AD73</f>
        <v>6900</v>
      </c>
      <c r="AF73" s="156">
        <f>Poor!AF73</f>
        <v>0.59</v>
      </c>
      <c r="AG73" s="147">
        <f>$H$73*$B$73*AF73</f>
        <v>17700</v>
      </c>
      <c r="AH73" s="155">
        <f>SUM(Z73,AB73,AD73,AF73)</f>
        <v>1</v>
      </c>
      <c r="AI73" s="147">
        <f>SUM(AA73,AC73,AE73,AG73)</f>
        <v>30000</v>
      </c>
      <c r="AJ73" s="148">
        <f>(AA73+AC73)</f>
        <v>5400</v>
      </c>
      <c r="AK73" s="147">
        <f>(AE73+AG73)</f>
        <v>24600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73290.317223526552</v>
      </c>
      <c r="J74" s="51">
        <f t="shared" si="44"/>
        <v>3663.6823070227888</v>
      </c>
      <c r="K74" s="40">
        <f>B74/B$76</f>
        <v>0.12307260637485801</v>
      </c>
      <c r="L74" s="22">
        <f t="shared" si="45"/>
        <v>0.12307260637485799</v>
      </c>
      <c r="M74" s="24">
        <f>J74/B$76</f>
        <v>3.5396186725499143E-2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795.85426336913747</v>
      </c>
      <c r="AB74" s="156"/>
      <c r="AC74" s="147">
        <f>AC30*$I$84/4</f>
        <v>4549.277465978249</v>
      </c>
      <c r="AD74" s="156"/>
      <c r="AE74" s="147">
        <f>AE30*$I$84/4</f>
        <v>4271.4555682196215</v>
      </c>
      <c r="AF74" s="156"/>
      <c r="AG74" s="147">
        <f>AG30*$I$84/4</f>
        <v>2824.3721659452654</v>
      </c>
      <c r="AH74" s="155"/>
      <c r="AI74" s="147">
        <f>SUM(AA74,AC74,AE74,AG74)</f>
        <v>12440.959463512274</v>
      </c>
      <c r="AJ74" s="148">
        <f>(AA74+AC74)</f>
        <v>5345.1317293473867</v>
      </c>
      <c r="AK74" s="147">
        <f>(AE74+AG74)</f>
        <v>7095.8277341648864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32586.671195655614</v>
      </c>
      <c r="AB75" s="158"/>
      <c r="AC75" s="149">
        <f>AA75+AC65-SUM(AC70,AC74)</f>
        <v>35383.931365123863</v>
      </c>
      <c r="AD75" s="158"/>
      <c r="AE75" s="149">
        <f>AC75+AE65-SUM(AE70,AE74)</f>
        <v>38809.303157008049</v>
      </c>
      <c r="AF75" s="158"/>
      <c r="AG75" s="149">
        <f>IF(SUM(AG6:AG29)+((AG65-AG70-$J$75)*4/I$83)&lt;1,0,AG65-AG70-$J$75-(1-SUM(AG6:AG29))*I$83/4)</f>
        <v>11559.817986080383</v>
      </c>
      <c r="AH75" s="134"/>
      <c r="AI75" s="149">
        <f>AI76-SUM(AI70,AI74)</f>
        <v>37619.355370361533</v>
      </c>
      <c r="AJ75" s="151">
        <f>AJ76-SUM(AJ70,AJ74)</f>
        <v>23824.11337904348</v>
      </c>
      <c r="AK75" s="149">
        <f>AJ75+AK76-SUM(AK70,AK74)</f>
        <v>37619.355370361533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91117.000000000015</v>
      </c>
      <c r="J76" s="51">
        <f t="shared" si="44"/>
        <v>102870.64145732464</v>
      </c>
      <c r="K76" s="40">
        <f>SUM(K70:K75)</f>
        <v>1.1083391742682622</v>
      </c>
      <c r="L76" s="22">
        <f>SUM(L70:L75)</f>
        <v>0.99999999999999989</v>
      </c>
      <c r="M76" s="24">
        <f>SUM(M70:M75)</f>
        <v>0.99387122803076799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26279.378167062736</v>
      </c>
      <c r="AB76" s="137"/>
      <c r="AC76" s="153">
        <f>AC65</f>
        <v>11803.208329564866</v>
      </c>
      <c r="AD76" s="137"/>
      <c r="AE76" s="153">
        <f>AE65</f>
        <v>12153.498054222171</v>
      </c>
      <c r="AF76" s="137"/>
      <c r="AG76" s="153">
        <f>AG65</f>
        <v>17650.913059497499</v>
      </c>
      <c r="AH76" s="137"/>
      <c r="AI76" s="153">
        <f>SUM(AA76,AC76,AE76,AG76)</f>
        <v>67886.997610347273</v>
      </c>
      <c r="AJ76" s="154">
        <f>SUM(AA76,AC76)</f>
        <v>38082.586496627599</v>
      </c>
      <c r="AK76" s="154">
        <f>SUM(AE76,AG76)</f>
        <v>29804.411113719671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19473.333333333339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11559.817986080383</v>
      </c>
      <c r="AB78" s="112"/>
      <c r="AC78" s="112">
        <f>IF(AA75&lt;0,0,AA75)</f>
        <v>32586.671195655614</v>
      </c>
      <c r="AD78" s="112"/>
      <c r="AE78" s="112">
        <f>AC75</f>
        <v>35383.931365123863</v>
      </c>
      <c r="AF78" s="112"/>
      <c r="AG78" s="112">
        <f>AE75</f>
        <v>38809.303157008049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33382.52545902475</v>
      </c>
      <c r="AB79" s="112"/>
      <c r="AC79" s="112">
        <f>AA79-AA74+AC65-AC70</f>
        <v>39933.208831102114</v>
      </c>
      <c r="AD79" s="112"/>
      <c r="AE79" s="112">
        <f>AC79-AC74+AE65-AE70</f>
        <v>43080.758725227672</v>
      </c>
      <c r="AF79" s="112"/>
      <c r="AG79" s="112">
        <f>AE79-AE74+AG65-AG70</f>
        <v>52003.545522387183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18711.946757248563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8083.8095449998245</v>
      </c>
      <c r="AB83" s="112"/>
      <c r="AC83" s="165">
        <f>$I$84*AB82/4</f>
        <v>8083.8095449998245</v>
      </c>
      <c r="AD83" s="112"/>
      <c r="AE83" s="165">
        <f>$I$84*AD82/4</f>
        <v>8083.8095449998245</v>
      </c>
      <c r="AF83" s="112"/>
      <c r="AG83" s="165">
        <f>$I$84*AF82/4</f>
        <v>8083.8095449998245</v>
      </c>
      <c r="AH83" s="165">
        <f>SUM(AA83,AC83,AE83,AG83)</f>
        <v>32335.238179999298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</v>
      </c>
      <c r="I84" s="232">
        <f>(B70*H70)+((1-(D29*H29))*I83)</f>
        <v>32335.238179999298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1</v>
      </c>
      <c r="I91" s="22">
        <f t="shared" ref="I91" si="52">(D91*H91)</f>
        <v>0.32065076273668547</v>
      </c>
      <c r="J91" s="24">
        <f>IF(I$32&lt;=1+I$131,I91,L91+J$33*(I91-L91))</f>
        <v>0.21924041675065956</v>
      </c>
      <c r="K91" s="22">
        <f t="shared" ref="K91" si="53">(B91)</f>
        <v>0.21376717515779031</v>
      </c>
      <c r="L91" s="22">
        <f t="shared" ref="L91" si="54">(K91*H91)</f>
        <v>0.21376717515779031</v>
      </c>
      <c r="M91" s="225">
        <f t="shared" si="49"/>
        <v>0.21924041675065956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1</v>
      </c>
      <c r="I92" s="22">
        <f t="shared" ref="I92:I118" si="58">(D92*H92)</f>
        <v>8.0162690684171367E-2</v>
      </c>
      <c r="J92" s="24">
        <f t="shared" ref="J92:J118" si="59">IF(I$32&lt;=1+I$131,I92,L92+J$33*(I92-L92))</f>
        <v>8.0162690684171367E-2</v>
      </c>
      <c r="K92" s="22">
        <f t="shared" ref="K92:K118" si="60">(B92)</f>
        <v>8.0162690684171367E-2</v>
      </c>
      <c r="L92" s="22">
        <f t="shared" ref="L92:L118" si="61">(K92*H92)</f>
        <v>8.0162690684171367E-2</v>
      </c>
      <c r="M92" s="225">
        <f t="shared" ref="M92:M118" si="62">(J92)</f>
        <v>8.0162690684171367E-2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1</v>
      </c>
      <c r="I93" s="22">
        <f t="shared" si="58"/>
        <v>0.37409255652613305</v>
      </c>
      <c r="J93" s="24">
        <f t="shared" si="59"/>
        <v>0.37409255652613305</v>
      </c>
      <c r="K93" s="22">
        <f t="shared" si="60"/>
        <v>0.37409255652613305</v>
      </c>
      <c r="L93" s="22">
        <f t="shared" si="61"/>
        <v>0.37409255652613305</v>
      </c>
      <c r="M93" s="225">
        <f t="shared" si="62"/>
        <v>0.37409255652613305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1</v>
      </c>
      <c r="I94" s="22">
        <f t="shared" si="58"/>
        <v>0.11970961808836258</v>
      </c>
      <c r="J94" s="24">
        <f t="shared" si="59"/>
        <v>0.34686879309706059</v>
      </c>
      <c r="K94" s="22">
        <f t="shared" si="60"/>
        <v>0.35912885426508773</v>
      </c>
      <c r="L94" s="22">
        <f t="shared" si="61"/>
        <v>0.35912885426508773</v>
      </c>
      <c r="M94" s="225">
        <f t="shared" si="62"/>
        <v>0.34686879309706059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1</v>
      </c>
      <c r="I95" s="22">
        <f t="shared" si="58"/>
        <v>3.2065076273668544E-2</v>
      </c>
      <c r="J95" s="24">
        <f t="shared" si="59"/>
        <v>3.2065076273668544E-2</v>
      </c>
      <c r="K95" s="22">
        <f t="shared" si="60"/>
        <v>3.2065076273668544E-2</v>
      </c>
      <c r="L95" s="22">
        <f t="shared" si="61"/>
        <v>3.2065076273668544E-2</v>
      </c>
      <c r="M95" s="225">
        <f t="shared" si="62"/>
        <v>3.2065076273668544E-2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1</v>
      </c>
      <c r="I96" s="22">
        <f t="shared" si="58"/>
        <v>2.2445553391567983E-2</v>
      </c>
      <c r="J96" s="24">
        <f t="shared" si="59"/>
        <v>2.2445553391567983E-2</v>
      </c>
      <c r="K96" s="22">
        <f t="shared" si="60"/>
        <v>2.2445553391567983E-2</v>
      </c>
      <c r="L96" s="22">
        <f t="shared" si="61"/>
        <v>2.2445553391567983E-2</v>
      </c>
      <c r="M96" s="225">
        <f t="shared" si="62"/>
        <v>2.2445553391567983E-2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0.38028879744759714</v>
      </c>
      <c r="K97" s="22">
        <f t="shared" si="60"/>
        <v>0.40081345342085684</v>
      </c>
      <c r="L97" s="22">
        <f t="shared" si="61"/>
        <v>0.40081345342085684</v>
      </c>
      <c r="M97" s="225">
        <f t="shared" si="62"/>
        <v>0.38028879744759714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1.5211551897903883E-2</v>
      </c>
      <c r="K98" s="22">
        <f t="shared" si="60"/>
        <v>1.6032538136834272E-2</v>
      </c>
      <c r="L98" s="22">
        <f t="shared" si="61"/>
        <v>1.6032538136834272E-2</v>
      </c>
      <c r="M98" s="225">
        <f t="shared" si="62"/>
        <v>1.5211551897903883E-2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1</v>
      </c>
      <c r="I99" s="22">
        <f t="shared" si="58"/>
        <v>3.7516139240192196E-2</v>
      </c>
      <c r="J99" s="24">
        <f t="shared" si="59"/>
        <v>4.1471142733647208E-2</v>
      </c>
      <c r="K99" s="22">
        <f t="shared" si="60"/>
        <v>4.1684599155769109E-2</v>
      </c>
      <c r="L99" s="22">
        <f t="shared" si="61"/>
        <v>4.1684599155769109E-2</v>
      </c>
      <c r="M99" s="225">
        <f t="shared" si="62"/>
        <v>4.1471142733647208E-2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1</v>
      </c>
      <c r="I100" s="22">
        <f t="shared" si="58"/>
        <v>2.4048807205251408E-2</v>
      </c>
      <c r="J100" s="24">
        <f t="shared" si="59"/>
        <v>1.6443031256299465E-2</v>
      </c>
      <c r="K100" s="22">
        <f t="shared" si="60"/>
        <v>1.6032538136834272E-2</v>
      </c>
      <c r="L100" s="22">
        <f t="shared" si="61"/>
        <v>1.6032538136834272E-2</v>
      </c>
      <c r="M100" s="225">
        <f t="shared" si="62"/>
        <v>1.6443031256299465E-2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1</v>
      </c>
      <c r="I101" s="22">
        <f t="shared" si="58"/>
        <v>2.164392648472627E-2</v>
      </c>
      <c r="J101" s="24">
        <f t="shared" si="59"/>
        <v>1.9362193700040688E-2</v>
      </c>
      <c r="K101" s="22">
        <f t="shared" si="60"/>
        <v>1.9239045764201129E-2</v>
      </c>
      <c r="L101" s="22">
        <f t="shared" si="61"/>
        <v>1.9239045764201129E-2</v>
      </c>
      <c r="M101" s="225">
        <f t="shared" si="62"/>
        <v>1.9362193700040688E-2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2.2817327846855829E-3</v>
      </c>
      <c r="K103" s="22">
        <f t="shared" si="60"/>
        <v>2.4048807205251412E-3</v>
      </c>
      <c r="L103" s="22">
        <f t="shared" si="61"/>
        <v>2.4048807205251412E-3</v>
      </c>
      <c r="M103" s="225">
        <f t="shared" si="62"/>
        <v>2.2817327846855829E-3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1.0648086328532719E-2</v>
      </c>
      <c r="K104" s="22">
        <f t="shared" si="60"/>
        <v>1.1222776695783991E-2</v>
      </c>
      <c r="L104" s="22">
        <f t="shared" si="61"/>
        <v>1.1222776695783991E-2</v>
      </c>
      <c r="M104" s="225">
        <f t="shared" si="62"/>
        <v>1.0648086328532719E-2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8.3663535438471374E-3</v>
      </c>
      <c r="K106" s="22">
        <f t="shared" si="60"/>
        <v>8.8178959752588503E-3</v>
      </c>
      <c r="L106" s="22">
        <f t="shared" si="61"/>
        <v>8.8178959752588503E-3</v>
      </c>
      <c r="M106" s="225">
        <f t="shared" si="62"/>
        <v>8.3663535438471374E-3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0.28014608078639658</v>
      </c>
      <c r="K107" s="22">
        <f t="shared" si="60"/>
        <v>0.29526591068669789</v>
      </c>
      <c r="L107" s="22">
        <f t="shared" si="61"/>
        <v>0.29526591068669789</v>
      </c>
      <c r="M107" s="225">
        <f t="shared" si="62"/>
        <v>0.28014608078639658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1.8253862277484663E-2</v>
      </c>
      <c r="K108" s="22">
        <f t="shared" si="60"/>
        <v>1.9239045764201129E-2</v>
      </c>
      <c r="L108" s="22">
        <f t="shared" si="61"/>
        <v>1.9239045764201129E-2</v>
      </c>
      <c r="M108" s="225">
        <f t="shared" si="62"/>
        <v>1.8253862277484663E-2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1</v>
      </c>
      <c r="I110" s="22">
        <f t="shared" si="58"/>
        <v>0.12826030509467418</v>
      </c>
      <c r="J110" s="24">
        <f t="shared" si="59"/>
        <v>0.12826030509467418</v>
      </c>
      <c r="K110" s="22">
        <f t="shared" si="60"/>
        <v>0.12826030509467418</v>
      </c>
      <c r="L110" s="22">
        <f t="shared" si="61"/>
        <v>0.12826030509467418</v>
      </c>
      <c r="M110" s="225">
        <f t="shared" si="62"/>
        <v>0.12826030509467418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1</v>
      </c>
      <c r="I111" s="22">
        <f t="shared" si="58"/>
        <v>1.4429284323150846</v>
      </c>
      <c r="J111" s="24">
        <f t="shared" si="59"/>
        <v>1.4429284323150846</v>
      </c>
      <c r="K111" s="22">
        <f t="shared" si="60"/>
        <v>1.4429284323150846</v>
      </c>
      <c r="L111" s="22">
        <f t="shared" si="61"/>
        <v>1.4429284323150846</v>
      </c>
      <c r="M111" s="225">
        <f t="shared" si="62"/>
        <v>1.4429284323150846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1</v>
      </c>
      <c r="I113" s="22">
        <f t="shared" si="58"/>
        <v>1.3082551119656767</v>
      </c>
      <c r="J113" s="24">
        <f t="shared" si="59"/>
        <v>1.101378006154184</v>
      </c>
      <c r="K113" s="22">
        <f t="shared" si="60"/>
        <v>1.0902125933047306</v>
      </c>
      <c r="L113" s="22">
        <f t="shared" si="61"/>
        <v>1.0902125933047306</v>
      </c>
      <c r="M113" s="225">
        <f t="shared" si="62"/>
        <v>1.101378006154184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1</v>
      </c>
      <c r="I114" s="22">
        <f t="shared" si="58"/>
        <v>0.44891106783135964</v>
      </c>
      <c r="J114" s="24">
        <f t="shared" si="59"/>
        <v>0.44891106783135964</v>
      </c>
      <c r="K114" s="22">
        <f t="shared" si="60"/>
        <v>0.44891106783135964</v>
      </c>
      <c r="L114" s="22">
        <f t="shared" si="61"/>
        <v>0.44891106783135964</v>
      </c>
      <c r="M114" s="225">
        <f t="shared" si="62"/>
        <v>0.44891106783135964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1</v>
      </c>
      <c r="I115" s="22">
        <f t="shared" si="58"/>
        <v>0.45532408308609335</v>
      </c>
      <c r="J115" s="24">
        <f t="shared" si="59"/>
        <v>0.45532408308609335</v>
      </c>
      <c r="K115" s="22">
        <f t="shared" si="60"/>
        <v>0.45532408308609335</v>
      </c>
      <c r="L115" s="22">
        <f t="shared" si="61"/>
        <v>0.45532408308609335</v>
      </c>
      <c r="M115" s="225">
        <f t="shared" si="62"/>
        <v>0.45532408308609335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1</v>
      </c>
      <c r="I117" s="22">
        <f t="shared" si="58"/>
        <v>5.3441793789447578E-2</v>
      </c>
      <c r="J117" s="24">
        <f t="shared" si="59"/>
        <v>5.3441793789447578E-2</v>
      </c>
      <c r="K117" s="22">
        <f t="shared" si="60"/>
        <v>5.3441793789447578E-2</v>
      </c>
      <c r="L117" s="22">
        <f t="shared" si="61"/>
        <v>5.3441793789447578E-2</v>
      </c>
      <c r="M117" s="225">
        <f t="shared" si="62"/>
        <v>5.3441793789447578E-2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4.8694559247130957</v>
      </c>
      <c r="J119" s="24">
        <f>SUM(J91:J118)</f>
        <v>5.4975916077505405</v>
      </c>
      <c r="K119" s="22">
        <f>SUM(K91:K118)</f>
        <v>5.5314928661767722</v>
      </c>
      <c r="L119" s="22">
        <f>SUM(L91:L118)</f>
        <v>5.5314928661767722</v>
      </c>
      <c r="M119" s="57">
        <f t="shared" si="49"/>
        <v>5.4975916077505405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0.95268990489019179</v>
      </c>
      <c r="J124" s="235">
        <f>IF(SUMPRODUCT($B$124:$B124,$H$124:$H124)&lt;J$119,($B124*$H124),J$119)</f>
        <v>0.95268990489019179</v>
      </c>
      <c r="K124" s="22">
        <f>(B124)</f>
        <v>0.95268990489019179</v>
      </c>
      <c r="L124" s="29">
        <f>IF(SUMPRODUCT($B$124:$B124,$H$124:$H124)&lt;L$119,($B124*$H124),L$119)</f>
        <v>0.95268990489019179</v>
      </c>
      <c r="M124" s="57">
        <f t="shared" si="63"/>
        <v>0.95268990489019179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1.0406898643931759</v>
      </c>
      <c r="J125" s="235">
        <f>IF(SUMPRODUCT($B$124:$B125,$H$124:$H125)&lt;J$119,($B125*$H125),IF(SUMPRODUCT($B$124:$B124,$H$124:$H124)&lt;J$119,J$119-SUMPRODUCT($B$124:$B124,$H$124:$H124),0))</f>
        <v>1.0406898643931759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1.0406898643931759</v>
      </c>
      <c r="M125" s="57">
        <f t="shared" ref="M125:M126" si="65">(J125)</f>
        <v>1.0406898643931759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1.8533614086180421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1.8533614086180421</v>
      </c>
      <c r="M126" s="57">
        <f t="shared" si="65"/>
        <v>1.8533614086180421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1.455056675487171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1.0039764440910535</v>
      </c>
      <c r="M127" s="57">
        <f t="shared" si="63"/>
        <v>1.455056675487171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3.9167660198229042</v>
      </c>
      <c r="J128" s="226">
        <f>(J30)</f>
        <v>0.19579375436195945</v>
      </c>
      <c r="K128" s="22">
        <f>(B128)</f>
        <v>0.6807752441843089</v>
      </c>
      <c r="L128" s="22">
        <f>IF(L124=L119,0,(L119-L124)/(B119-B124)*K128)</f>
        <v>0.6807752441843089</v>
      </c>
      <c r="M128" s="57">
        <f t="shared" si="63"/>
        <v>0.19579375436195945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4.8694559247130957</v>
      </c>
      <c r="J130" s="226">
        <f>(J119)</f>
        <v>5.4975916077505405</v>
      </c>
      <c r="K130" s="22">
        <f>(B130)</f>
        <v>5.5314928661767722</v>
      </c>
      <c r="L130" s="22">
        <f>(L119)</f>
        <v>5.5314928661767722</v>
      </c>
      <c r="M130" s="57">
        <f t="shared" si="63"/>
        <v>5.4975916077505405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1.0406898643931761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9" priority="324" operator="equal">
      <formula>16</formula>
    </cfRule>
    <cfRule type="cellIs" dxfId="298" priority="325" operator="equal">
      <formula>15</formula>
    </cfRule>
    <cfRule type="cellIs" dxfId="297" priority="326" operator="equal">
      <formula>14</formula>
    </cfRule>
    <cfRule type="cellIs" dxfId="296" priority="327" operator="equal">
      <formula>13</formula>
    </cfRule>
    <cfRule type="cellIs" dxfId="295" priority="328" operator="equal">
      <formula>12</formula>
    </cfRule>
    <cfRule type="cellIs" dxfId="294" priority="329" operator="equal">
      <formula>11</formula>
    </cfRule>
    <cfRule type="cellIs" dxfId="293" priority="330" operator="equal">
      <formula>10</formula>
    </cfRule>
    <cfRule type="cellIs" dxfId="292" priority="331" operator="equal">
      <formula>9</formula>
    </cfRule>
    <cfRule type="cellIs" dxfId="291" priority="332" operator="equal">
      <formula>8</formula>
    </cfRule>
    <cfRule type="cellIs" dxfId="290" priority="333" operator="equal">
      <formula>7</formula>
    </cfRule>
    <cfRule type="cellIs" dxfId="289" priority="334" operator="equal">
      <formula>6</formula>
    </cfRule>
    <cfRule type="cellIs" dxfId="288" priority="335" operator="equal">
      <formula>5</formula>
    </cfRule>
    <cfRule type="cellIs" dxfId="287" priority="336" operator="equal">
      <formula>4</formula>
    </cfRule>
    <cfRule type="cellIs" dxfId="286" priority="337" operator="equal">
      <formula>3</formula>
    </cfRule>
    <cfRule type="cellIs" dxfId="285" priority="338" operator="equal">
      <formula>2</formula>
    </cfRule>
    <cfRule type="cellIs" dxfId="284" priority="339" operator="equal">
      <formula>1</formula>
    </cfRule>
  </conditionalFormatting>
  <conditionalFormatting sqref="N29">
    <cfRule type="cellIs" dxfId="283" priority="308" operator="equal">
      <formula>16</formula>
    </cfRule>
    <cfRule type="cellIs" dxfId="282" priority="309" operator="equal">
      <formula>15</formula>
    </cfRule>
    <cfRule type="cellIs" dxfId="281" priority="310" operator="equal">
      <formula>14</formula>
    </cfRule>
    <cfRule type="cellIs" dxfId="280" priority="311" operator="equal">
      <formula>13</formula>
    </cfRule>
    <cfRule type="cellIs" dxfId="279" priority="312" operator="equal">
      <formula>12</formula>
    </cfRule>
    <cfRule type="cellIs" dxfId="278" priority="313" operator="equal">
      <formula>11</formula>
    </cfRule>
    <cfRule type="cellIs" dxfId="277" priority="314" operator="equal">
      <formula>10</formula>
    </cfRule>
    <cfRule type="cellIs" dxfId="276" priority="315" operator="equal">
      <formula>9</formula>
    </cfRule>
    <cfRule type="cellIs" dxfId="275" priority="316" operator="equal">
      <formula>8</formula>
    </cfRule>
    <cfRule type="cellIs" dxfId="274" priority="317" operator="equal">
      <formula>7</formula>
    </cfRule>
    <cfRule type="cellIs" dxfId="273" priority="318" operator="equal">
      <formula>6</formula>
    </cfRule>
    <cfRule type="cellIs" dxfId="272" priority="319" operator="equal">
      <formula>5</formula>
    </cfRule>
    <cfRule type="cellIs" dxfId="271" priority="320" operator="equal">
      <formula>4</formula>
    </cfRule>
    <cfRule type="cellIs" dxfId="270" priority="321" operator="equal">
      <formula>3</formula>
    </cfRule>
    <cfRule type="cellIs" dxfId="269" priority="322" operator="equal">
      <formula>2</formula>
    </cfRule>
    <cfRule type="cellIs" dxfId="268" priority="323" operator="equal">
      <formula>1</formula>
    </cfRule>
  </conditionalFormatting>
  <conditionalFormatting sqref="N27:N28">
    <cfRule type="cellIs" dxfId="267" priority="116" operator="equal">
      <formula>16</formula>
    </cfRule>
    <cfRule type="cellIs" dxfId="266" priority="117" operator="equal">
      <formula>15</formula>
    </cfRule>
    <cfRule type="cellIs" dxfId="265" priority="118" operator="equal">
      <formula>14</formula>
    </cfRule>
    <cfRule type="cellIs" dxfId="264" priority="119" operator="equal">
      <formula>13</formula>
    </cfRule>
    <cfRule type="cellIs" dxfId="263" priority="120" operator="equal">
      <formula>12</formula>
    </cfRule>
    <cfRule type="cellIs" dxfId="262" priority="121" operator="equal">
      <formula>11</formula>
    </cfRule>
    <cfRule type="cellIs" dxfId="261" priority="122" operator="equal">
      <formula>10</formula>
    </cfRule>
    <cfRule type="cellIs" dxfId="260" priority="123" operator="equal">
      <formula>9</formula>
    </cfRule>
    <cfRule type="cellIs" dxfId="259" priority="124" operator="equal">
      <formula>8</formula>
    </cfRule>
    <cfRule type="cellIs" dxfId="258" priority="125" operator="equal">
      <formula>7</formula>
    </cfRule>
    <cfRule type="cellIs" dxfId="257" priority="126" operator="equal">
      <formula>6</formula>
    </cfRule>
    <cfRule type="cellIs" dxfId="256" priority="127" operator="equal">
      <formula>5</formula>
    </cfRule>
    <cfRule type="cellIs" dxfId="255" priority="128" operator="equal">
      <formula>4</formula>
    </cfRule>
    <cfRule type="cellIs" dxfId="254" priority="129" operator="equal">
      <formula>3</formula>
    </cfRule>
    <cfRule type="cellIs" dxfId="253" priority="130" operator="equal">
      <formula>2</formula>
    </cfRule>
    <cfRule type="cellIs" dxfId="252" priority="131" operator="equal">
      <formula>1</formula>
    </cfRule>
  </conditionalFormatting>
  <conditionalFormatting sqref="N113:N118">
    <cfRule type="cellIs" dxfId="251" priority="84" operator="equal">
      <formula>16</formula>
    </cfRule>
    <cfRule type="cellIs" dxfId="250" priority="85" operator="equal">
      <formula>15</formula>
    </cfRule>
    <cfRule type="cellIs" dxfId="249" priority="86" operator="equal">
      <formula>14</formula>
    </cfRule>
    <cfRule type="cellIs" dxfId="248" priority="87" operator="equal">
      <formula>13</formula>
    </cfRule>
    <cfRule type="cellIs" dxfId="247" priority="88" operator="equal">
      <formula>12</formula>
    </cfRule>
    <cfRule type="cellIs" dxfId="246" priority="89" operator="equal">
      <formula>11</formula>
    </cfRule>
    <cfRule type="cellIs" dxfId="245" priority="90" operator="equal">
      <formula>10</formula>
    </cfRule>
    <cfRule type="cellIs" dxfId="244" priority="91" operator="equal">
      <formula>9</formula>
    </cfRule>
    <cfRule type="cellIs" dxfId="243" priority="92" operator="equal">
      <formula>8</formula>
    </cfRule>
    <cfRule type="cellIs" dxfId="242" priority="93" operator="equal">
      <formula>7</formula>
    </cfRule>
    <cfRule type="cellIs" dxfId="241" priority="94" operator="equal">
      <formula>6</formula>
    </cfRule>
    <cfRule type="cellIs" dxfId="240" priority="95" operator="equal">
      <formula>5</formula>
    </cfRule>
    <cfRule type="cellIs" dxfId="239" priority="96" operator="equal">
      <formula>4</formula>
    </cfRule>
    <cfRule type="cellIs" dxfId="238" priority="97" operator="equal">
      <formula>3</formula>
    </cfRule>
    <cfRule type="cellIs" dxfId="237" priority="98" operator="equal">
      <formula>2</formula>
    </cfRule>
    <cfRule type="cellIs" dxfId="236" priority="99" operator="equal">
      <formula>1</formula>
    </cfRule>
  </conditionalFormatting>
  <conditionalFormatting sqref="N112">
    <cfRule type="cellIs" dxfId="235" priority="68" operator="equal">
      <formula>16</formula>
    </cfRule>
    <cfRule type="cellIs" dxfId="234" priority="69" operator="equal">
      <formula>15</formula>
    </cfRule>
    <cfRule type="cellIs" dxfId="233" priority="70" operator="equal">
      <formula>14</formula>
    </cfRule>
    <cfRule type="cellIs" dxfId="232" priority="71" operator="equal">
      <formula>13</formula>
    </cfRule>
    <cfRule type="cellIs" dxfId="231" priority="72" operator="equal">
      <formula>12</formula>
    </cfRule>
    <cfRule type="cellIs" dxfId="230" priority="73" operator="equal">
      <formula>11</formula>
    </cfRule>
    <cfRule type="cellIs" dxfId="229" priority="74" operator="equal">
      <formula>10</formula>
    </cfRule>
    <cfRule type="cellIs" dxfId="228" priority="75" operator="equal">
      <formula>9</formula>
    </cfRule>
    <cfRule type="cellIs" dxfId="227" priority="76" operator="equal">
      <formula>8</formula>
    </cfRule>
    <cfRule type="cellIs" dxfId="226" priority="77" operator="equal">
      <formula>7</formula>
    </cfRule>
    <cfRule type="cellIs" dxfId="225" priority="78" operator="equal">
      <formula>6</formula>
    </cfRule>
    <cfRule type="cellIs" dxfId="224" priority="79" operator="equal">
      <formula>5</formula>
    </cfRule>
    <cfRule type="cellIs" dxfId="223" priority="80" operator="equal">
      <formula>4</formula>
    </cfRule>
    <cfRule type="cellIs" dxfId="222" priority="81" operator="equal">
      <formula>3</formula>
    </cfRule>
    <cfRule type="cellIs" dxfId="221" priority="82" operator="equal">
      <formula>2</formula>
    </cfRule>
    <cfRule type="cellIs" dxfId="220" priority="83" operator="equal">
      <formula>1</formula>
    </cfRule>
  </conditionalFormatting>
  <conditionalFormatting sqref="N111">
    <cfRule type="cellIs" dxfId="219" priority="52" operator="equal">
      <formula>16</formula>
    </cfRule>
    <cfRule type="cellIs" dxfId="218" priority="53" operator="equal">
      <formula>15</formula>
    </cfRule>
    <cfRule type="cellIs" dxfId="217" priority="54" operator="equal">
      <formula>14</formula>
    </cfRule>
    <cfRule type="cellIs" dxfId="216" priority="55" operator="equal">
      <formula>13</formula>
    </cfRule>
    <cfRule type="cellIs" dxfId="215" priority="56" operator="equal">
      <formula>12</formula>
    </cfRule>
    <cfRule type="cellIs" dxfId="214" priority="57" operator="equal">
      <formula>11</formula>
    </cfRule>
    <cfRule type="cellIs" dxfId="213" priority="58" operator="equal">
      <formula>10</formula>
    </cfRule>
    <cfRule type="cellIs" dxfId="212" priority="59" operator="equal">
      <formula>9</formula>
    </cfRule>
    <cfRule type="cellIs" dxfId="211" priority="60" operator="equal">
      <formula>8</formula>
    </cfRule>
    <cfRule type="cellIs" dxfId="210" priority="61" operator="equal">
      <formula>7</formula>
    </cfRule>
    <cfRule type="cellIs" dxfId="209" priority="62" operator="equal">
      <formula>6</formula>
    </cfRule>
    <cfRule type="cellIs" dxfId="208" priority="63" operator="equal">
      <formula>5</formula>
    </cfRule>
    <cfRule type="cellIs" dxfId="207" priority="64" operator="equal">
      <formula>4</formula>
    </cfRule>
    <cfRule type="cellIs" dxfId="206" priority="65" operator="equal">
      <formula>3</formula>
    </cfRule>
    <cfRule type="cellIs" dxfId="205" priority="66" operator="equal">
      <formula>2</formula>
    </cfRule>
    <cfRule type="cellIs" dxfId="204" priority="67" operator="equal">
      <formula>1</formula>
    </cfRule>
  </conditionalFormatting>
  <conditionalFormatting sqref="N91:N104">
    <cfRule type="cellIs" dxfId="203" priority="36" operator="equal">
      <formula>16</formula>
    </cfRule>
    <cfRule type="cellIs" dxfId="202" priority="37" operator="equal">
      <formula>15</formula>
    </cfRule>
    <cfRule type="cellIs" dxfId="201" priority="38" operator="equal">
      <formula>14</formula>
    </cfRule>
    <cfRule type="cellIs" dxfId="200" priority="39" operator="equal">
      <formula>13</formula>
    </cfRule>
    <cfRule type="cellIs" dxfId="199" priority="40" operator="equal">
      <formula>12</formula>
    </cfRule>
    <cfRule type="cellIs" dxfId="198" priority="41" operator="equal">
      <formula>11</formula>
    </cfRule>
    <cfRule type="cellIs" dxfId="197" priority="42" operator="equal">
      <formula>10</formula>
    </cfRule>
    <cfRule type="cellIs" dxfId="196" priority="43" operator="equal">
      <formula>9</formula>
    </cfRule>
    <cfRule type="cellIs" dxfId="195" priority="44" operator="equal">
      <formula>8</formula>
    </cfRule>
    <cfRule type="cellIs" dxfId="194" priority="45" operator="equal">
      <formula>7</formula>
    </cfRule>
    <cfRule type="cellIs" dxfId="193" priority="46" operator="equal">
      <formula>6</formula>
    </cfRule>
    <cfRule type="cellIs" dxfId="192" priority="47" operator="equal">
      <formula>5</formula>
    </cfRule>
    <cfRule type="cellIs" dxfId="191" priority="48" operator="equal">
      <formula>4</formula>
    </cfRule>
    <cfRule type="cellIs" dxfId="190" priority="49" operator="equal">
      <formula>3</formula>
    </cfRule>
    <cfRule type="cellIs" dxfId="189" priority="50" operator="equal">
      <formula>2</formula>
    </cfRule>
    <cfRule type="cellIs" dxfId="188" priority="51" operator="equal">
      <formula>1</formula>
    </cfRule>
  </conditionalFormatting>
  <conditionalFormatting sqref="N105:N110">
    <cfRule type="cellIs" dxfId="187" priority="20" operator="equal">
      <formula>16</formula>
    </cfRule>
    <cfRule type="cellIs" dxfId="186" priority="21" operator="equal">
      <formula>15</formula>
    </cfRule>
    <cfRule type="cellIs" dxfId="185" priority="22" operator="equal">
      <formula>14</formula>
    </cfRule>
    <cfRule type="cellIs" dxfId="184" priority="23" operator="equal">
      <formula>13</formula>
    </cfRule>
    <cfRule type="cellIs" dxfId="183" priority="24" operator="equal">
      <formula>12</formula>
    </cfRule>
    <cfRule type="cellIs" dxfId="182" priority="25" operator="equal">
      <formula>11</formula>
    </cfRule>
    <cfRule type="cellIs" dxfId="181" priority="26" operator="equal">
      <formula>10</formula>
    </cfRule>
    <cfRule type="cellIs" dxfId="180" priority="27" operator="equal">
      <formula>9</formula>
    </cfRule>
    <cfRule type="cellIs" dxfId="179" priority="28" operator="equal">
      <formula>8</formula>
    </cfRule>
    <cfRule type="cellIs" dxfId="178" priority="29" operator="equal">
      <formula>7</formula>
    </cfRule>
    <cfRule type="cellIs" dxfId="177" priority="30" operator="equal">
      <formula>6</formula>
    </cfRule>
    <cfRule type="cellIs" dxfId="176" priority="31" operator="equal">
      <formula>5</formula>
    </cfRule>
    <cfRule type="cellIs" dxfId="175" priority="32" operator="equal">
      <formula>4</formula>
    </cfRule>
    <cfRule type="cellIs" dxfId="174" priority="33" operator="equal">
      <formula>3</formula>
    </cfRule>
    <cfRule type="cellIs" dxfId="173" priority="34" operator="equal">
      <formula>2</formula>
    </cfRule>
    <cfRule type="cellIs" dxfId="172" priority="35" operator="equal">
      <formula>1</formula>
    </cfRule>
  </conditionalFormatting>
  <conditionalFormatting sqref="N6:N26">
    <cfRule type="cellIs" dxfId="171" priority="4" operator="equal">
      <formula>16</formula>
    </cfRule>
    <cfRule type="cellIs" dxfId="170" priority="5" operator="equal">
      <formula>15</formula>
    </cfRule>
    <cfRule type="cellIs" dxfId="169" priority="6" operator="equal">
      <formula>14</formula>
    </cfRule>
    <cfRule type="cellIs" dxfId="168" priority="7" operator="equal">
      <formula>13</formula>
    </cfRule>
    <cfRule type="cellIs" dxfId="167" priority="8" operator="equal">
      <formula>12</formula>
    </cfRule>
    <cfRule type="cellIs" dxfId="166" priority="9" operator="equal">
      <formula>11</formula>
    </cfRule>
    <cfRule type="cellIs" dxfId="165" priority="10" operator="equal">
      <formula>10</formula>
    </cfRule>
    <cfRule type="cellIs" dxfId="164" priority="11" operator="equal">
      <formula>9</formula>
    </cfRule>
    <cfRule type="cellIs" dxfId="163" priority="12" operator="equal">
      <formula>8</formula>
    </cfRule>
    <cfRule type="cellIs" dxfId="162" priority="13" operator="equal">
      <formula>7</formula>
    </cfRule>
    <cfRule type="cellIs" dxfId="161" priority="14" operator="equal">
      <formula>6</formula>
    </cfRule>
    <cfRule type="cellIs" dxfId="160" priority="15" operator="equal">
      <formula>5</formula>
    </cfRule>
    <cfRule type="cellIs" dxfId="159" priority="16" operator="equal">
      <formula>4</formula>
    </cfRule>
    <cfRule type="cellIs" dxfId="158" priority="17" operator="equal">
      <formula>3</formula>
    </cfRule>
    <cfRule type="cellIs" dxfId="157" priority="18" operator="equal">
      <formula>2</formula>
    </cfRule>
    <cfRule type="cellIs" dxfId="156" priority="19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4" priority="2" operator="greaterThan">
      <formula>0</formula>
    </cfRule>
  </conditionalFormatting>
  <conditionalFormatting sqref="R30:T30">
    <cfRule type="cellIs" dxfId="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3.2528271037549711E-2</v>
      </c>
      <c r="K6" s="22">
        <f t="shared" ref="K6:K31" si="4">B6</f>
        <v>3.1283686176836863E-2</v>
      </c>
      <c r="L6" s="22">
        <f t="shared" ref="L6:L29" si="5">IF(K6="","",K6*H6)</f>
        <v>3.1283686176836863E-2</v>
      </c>
      <c r="M6" s="177">
        <f t="shared" ref="M6:M31" si="6">J6</f>
        <v>3.2528271037549711E-2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0.13011308415019884</v>
      </c>
      <c r="Z6" s="156">
        <f>Poor!Z6</f>
        <v>0.17</v>
      </c>
      <c r="AA6" s="121">
        <f>$M6*Z6*4</f>
        <v>2.2119224305533806E-2</v>
      </c>
      <c r="AB6" s="156">
        <f>Poor!AB6</f>
        <v>0.17</v>
      </c>
      <c r="AC6" s="121">
        <f t="shared" ref="AC6:AC29" si="7">$M6*AB6*4</f>
        <v>2.2119224305533806E-2</v>
      </c>
      <c r="AD6" s="156">
        <f>Poor!AD6</f>
        <v>0.33</v>
      </c>
      <c r="AE6" s="121">
        <f t="shared" ref="AE6:AE29" si="8">$M6*AD6*4</f>
        <v>4.2937317769565622E-2</v>
      </c>
      <c r="AF6" s="122">
        <f>1-SUM(Z6,AB6,AD6)</f>
        <v>0.32999999999999996</v>
      </c>
      <c r="AG6" s="121">
        <f>$M6*AF6*4</f>
        <v>4.2937317769565615E-2</v>
      </c>
      <c r="AH6" s="123">
        <f>SUM(Z6,AB6,AD6,AF6)</f>
        <v>1</v>
      </c>
      <c r="AI6" s="183">
        <f>SUM(AA6,AC6,AE6,AG6)/4</f>
        <v>3.2528271037549711E-2</v>
      </c>
      <c r="AJ6" s="120">
        <f>(AA6+AC6)/2</f>
        <v>2.2119224305533806E-2</v>
      </c>
      <c r="AK6" s="119">
        <f>(AE6+AG6)/2</f>
        <v>4.2937317769565622E-2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8.6967134962640108E-2</v>
      </c>
      <c r="J7" s="24">
        <f t="shared" si="3"/>
        <v>8.6967134962640108E-2</v>
      </c>
      <c r="K7" s="22">
        <f t="shared" si="4"/>
        <v>8.6967134962640108E-2</v>
      </c>
      <c r="L7" s="22">
        <f t="shared" si="5"/>
        <v>8.6967134962640108E-2</v>
      </c>
      <c r="M7" s="177">
        <f t="shared" si="6"/>
        <v>8.6967134962640108E-2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10747.070135054993</v>
      </c>
      <c r="S7" s="220">
        <f>IF($B$81=0,0,(SUMIF($N$6:$N$28,$U7,L$6:L$28)+SUMIF($N$91:$N$118,$U7,L$91:L$118))*$I$83*Poor!$B$81/$B$81)</f>
        <v>10747.070135054993</v>
      </c>
      <c r="T7" s="220">
        <f>IF($B$81=0,0,(SUMIF($N$6:$N$28,$U7,M$6:M$28)+SUMIF($N$91:$N$118,$U7,M$91:M$118))*$I$83*Poor!$B$81/$B$81)</f>
        <v>10650.272562771797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0.34786853985056043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0.34786853985056043</v>
      </c>
      <c r="AH7" s="123">
        <f t="shared" ref="AH7:AH30" si="12">SUM(Z7,AB7,AD7,AF7)</f>
        <v>1</v>
      </c>
      <c r="AI7" s="183">
        <f t="shared" ref="AI7:AI30" si="13">SUM(AA7,AC7,AE7,AG7)/4</f>
        <v>8.6967134962640108E-2</v>
      </c>
      <c r="AJ7" s="120">
        <f t="shared" ref="AJ7:AJ31" si="14">(AA7+AC7)/2</f>
        <v>0</v>
      </c>
      <c r="AK7" s="119">
        <f t="shared" ref="AK7:AK31" si="15">(AE7+AG7)/2</f>
        <v>0.17393426992528022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33858.75</v>
      </c>
      <c r="S8" s="220">
        <f>IF($B$81=0,0,(SUMIF($N$6:$N$28,$U8,L$6:L$28)+SUMIF($N$91:$N$118,$U8,L$91:L$118))*$I$83*Poor!$B$81/$B$81)</f>
        <v>33858.75</v>
      </c>
      <c r="T8" s="220">
        <f>IF($B$81=0,0,(SUMIF($N$6:$N$28,$U8,M$6:M$28)+SUMIF($N$91:$N$118,$U8,M$91:M$118))*$I$83*Poor!$B$81/$B$81)</f>
        <v>35045.153548089991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0.29900434637720757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3.3887159256083529E-2</v>
      </c>
      <c r="AB8" s="125">
        <f>IF($Y8=0,0,AC8/$Y8)</f>
        <v>0.54260555274480105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6.149529597774412E-2</v>
      </c>
      <c r="AD8" s="125">
        <f>IF($Y8=0,0,AE8/$Y8)</f>
        <v>0.15839010087799138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1.7950878099505692E-2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4.7691227616913828E-2</v>
      </c>
      <c r="AK8" s="119">
        <f t="shared" si="15"/>
        <v>8.9754390497528459E-3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0.26615573630136985</v>
      </c>
      <c r="J9" s="24">
        <f t="shared" si="3"/>
        <v>0.2046569738710024</v>
      </c>
      <c r="K9" s="22">
        <f t="shared" si="4"/>
        <v>0.20701001712328765</v>
      </c>
      <c r="L9" s="22">
        <f t="shared" si="5"/>
        <v>0.20701001712328765</v>
      </c>
      <c r="M9" s="222">
        <f t="shared" si="6"/>
        <v>0.2046569738710024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2212.7030691628161</v>
      </c>
      <c r="S9" s="220">
        <f>IF($B$81=0,0,(SUMIF($N$6:$N$28,$U9,L$6:L$28)+SUMIF($N$91:$N$118,$U9,L$91:L$118))*$I$83*Poor!$B$81/$B$81)</f>
        <v>2212.7030691628161</v>
      </c>
      <c r="T9" s="220">
        <f>IF($B$81=0,0,(SUMIF($N$6:$N$28,$U9,M$6:M$28)+SUMIF($N$91:$N$118,$U9,M$91:M$118))*$I$83*Poor!$B$81/$B$81)</f>
        <v>2235.9916748113524</v>
      </c>
      <c r="U9" s="221">
        <v>3</v>
      </c>
      <c r="V9" s="56"/>
      <c r="W9" s="115"/>
      <c r="X9" s="118">
        <f>Poor!X9</f>
        <v>1</v>
      </c>
      <c r="Y9" s="183">
        <f t="shared" si="9"/>
        <v>0.8186278954840096</v>
      </c>
      <c r="Z9" s="125">
        <f>IF($Y9=0,0,AA9/$Y9)</f>
        <v>0.29900434637720752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0.24477329881534526</v>
      </c>
      <c r="AB9" s="125">
        <f>IF($Y9=0,0,AC9/$Y9)</f>
        <v>0.54260555274480105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0.44419204172141424</v>
      </c>
      <c r="AD9" s="125">
        <f>IF($Y9=0,0,AE9/$Y9)</f>
        <v>0.15839010087799141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0.1296625549472501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0.2046569738710024</v>
      </c>
      <c r="AJ9" s="120">
        <f t="shared" si="14"/>
        <v>0.34448267026837975</v>
      </c>
      <c r="AK9" s="119">
        <f t="shared" si="15"/>
        <v>6.4831277473625049E-2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1</v>
      </c>
      <c r="H10" s="24">
        <f t="shared" si="1"/>
        <v>1</v>
      </c>
      <c r="I10" s="22">
        <f t="shared" si="2"/>
        <v>4.5765877957658786E-4</v>
      </c>
      <c r="J10" s="24">
        <f t="shared" si="3"/>
        <v>-2.2215007582266697E-4</v>
      </c>
      <c r="K10" s="22">
        <f t="shared" si="4"/>
        <v>-1.9613947696139476E-4</v>
      </c>
      <c r="L10" s="22">
        <f t="shared" si="5"/>
        <v>-1.9613947696139476E-4</v>
      </c>
      <c r="M10" s="222">
        <f t="shared" si="6"/>
        <v>-2.2215007582266697E-4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12500</v>
      </c>
      <c r="S10" s="220">
        <f>IF($B$81=0,0,(SUMIF($N$6:$N$28,$U10,L$6:L$28)+SUMIF($N$91:$N$118,$U10,L$91:L$118))*$I$83*Poor!$B$81/$B$81)</f>
        <v>12500</v>
      </c>
      <c r="T10" s="220">
        <f>IF($B$81=0,0,(SUMIF($N$6:$N$28,$U10,M$6:M$28)+SUMIF($N$91:$N$118,$U10,M$91:M$118))*$I$83*Poor!$B$81/$B$81)</f>
        <v>12350.810636531416</v>
      </c>
      <c r="U10" s="221">
        <v>4</v>
      </c>
      <c r="V10" s="56"/>
      <c r="W10" s="115"/>
      <c r="X10" s="118">
        <f>Poor!X10</f>
        <v>1</v>
      </c>
      <c r="Y10" s="183">
        <f t="shared" si="9"/>
        <v>-8.8860030329066789E-4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-8.8860030329066789E-4</v>
      </c>
      <c r="AB10" s="125">
        <f>IF($Y10=0,0,AC10/$Y10)</f>
        <v>0.54260555274480105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-4.8215945873623071E-4</v>
      </c>
      <c r="AD10" s="125">
        <f>IF($Y10=0,0,AE10/$Y10)</f>
        <v>-0.54260555274480105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4.8215945873623071E-4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-2.22150075822667E-4</v>
      </c>
      <c r="AJ10" s="120">
        <f t="shared" si="14"/>
        <v>-6.8537988101344933E-4</v>
      </c>
      <c r="AK10" s="119">
        <f t="shared" si="15"/>
        <v>2.4107972936811536E-4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2.0333568442745566E-3</v>
      </c>
      <c r="K11" s="22">
        <f t="shared" si="4"/>
        <v>1.9555572851805729E-3</v>
      </c>
      <c r="L11" s="22">
        <f t="shared" si="5"/>
        <v>1.9555572851805729E-3</v>
      </c>
      <c r="M11" s="222">
        <f t="shared" si="6"/>
        <v>2.0333568442745566E-3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23306.25</v>
      </c>
      <c r="S11" s="220">
        <f>IF($B$81=0,0,(SUMIF($N$6:$N$28,$U11,L$6:L$28)+SUMIF($N$91:$N$118,$U11,L$91:L$118))*$I$83*Poor!$B$81/$B$81)</f>
        <v>23306.25</v>
      </c>
      <c r="T11" s="220">
        <f>IF($B$81=0,0,(SUMIF($N$6:$N$28,$U11,M$6:M$28)+SUMIF($N$91:$N$118,$U11,M$91:M$118))*$I$83*Poor!$B$81/$B$81)</f>
        <v>23073.614052564659</v>
      </c>
      <c r="U11" s="221">
        <v>5</v>
      </c>
      <c r="V11" s="56"/>
      <c r="W11" s="115"/>
      <c r="X11" s="118">
        <f>Poor!X11</f>
        <v>1</v>
      </c>
      <c r="Y11" s="183">
        <f t="shared" si="9"/>
        <v>8.1334273770982263E-3</v>
      </c>
      <c r="Z11" s="125">
        <f>IF($Y11=0,0,AA11/$Y11)</f>
        <v>0.29900434637720757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2.4319301366957408E-3</v>
      </c>
      <c r="AB11" s="125">
        <f>IF($Y11=0,0,AC11/$Y11)</f>
        <v>0.54260555274480093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4.4132428576600796E-3</v>
      </c>
      <c r="AD11" s="125">
        <f>IF($Y11=0,0,AE11/$Y11)</f>
        <v>0.15839010087799155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1.2882543827424063E-3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2.0333568442745566E-3</v>
      </c>
      <c r="AJ11" s="120">
        <f t="shared" si="14"/>
        <v>3.42258649717791E-3</v>
      </c>
      <c r="AK11" s="119">
        <f t="shared" si="15"/>
        <v>6.4412719137120315E-4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9.4687662002039053E-4</v>
      </c>
      <c r="K12" s="22">
        <f t="shared" si="4"/>
        <v>9.1064757160647569E-4</v>
      </c>
      <c r="L12" s="22">
        <f t="shared" si="5"/>
        <v>9.1064757160647569E-4</v>
      </c>
      <c r="M12" s="222">
        <f t="shared" si="6"/>
        <v>9.4687662002039053E-4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3.7875064800815621E-3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2.5376293416546469E-3</v>
      </c>
      <c r="AF12" s="122">
        <f>1-SUM(Z12,AB12,AD12)</f>
        <v>0.32999999999999996</v>
      </c>
      <c r="AG12" s="121">
        <f>$M12*AF12*4</f>
        <v>1.2498771384269153E-3</v>
      </c>
      <c r="AH12" s="123">
        <f t="shared" si="12"/>
        <v>1</v>
      </c>
      <c r="AI12" s="183">
        <f t="shared" si="13"/>
        <v>9.4687662002039053E-4</v>
      </c>
      <c r="AJ12" s="120">
        <f t="shared" si="14"/>
        <v>0</v>
      </c>
      <c r="AK12" s="119">
        <f t="shared" si="15"/>
        <v>1.8937532400407811E-3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1</v>
      </c>
      <c r="H13" s="24">
        <f t="shared" si="1"/>
        <v>1</v>
      </c>
      <c r="I13" s="22">
        <f t="shared" si="2"/>
        <v>3.4514126712328765E-2</v>
      </c>
      <c r="J13" s="24">
        <f t="shared" si="3"/>
        <v>4.1691572886521797E-2</v>
      </c>
      <c r="K13" s="22">
        <f t="shared" si="4"/>
        <v>4.1416952054794523E-2</v>
      </c>
      <c r="L13" s="22">
        <f t="shared" si="5"/>
        <v>4.1416952054794523E-2</v>
      </c>
      <c r="M13" s="223">
        <f t="shared" si="6"/>
        <v>4.1691572886521797E-2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115500</v>
      </c>
      <c r="S13" s="220">
        <f>IF($B$81=0,0,(SUMIF($N$6:$N$28,$U13,L$6:L$28)+SUMIF($N$91:$N$118,$U13,L$91:L$118))*$I$83*Poor!$B$81/$B$81)</f>
        <v>115500</v>
      </c>
      <c r="T13" s="220">
        <f>IF($B$81=0,0,(SUMIF($N$6:$N$28,$U13,M$6:M$28)+SUMIF($N$91:$N$118,$U13,M$91:M$118))*$I$83*Poor!$B$81/$B$81)</f>
        <v>115500</v>
      </c>
      <c r="U13" s="221">
        <v>7</v>
      </c>
      <c r="V13" s="56"/>
      <c r="W13" s="110"/>
      <c r="X13" s="118"/>
      <c r="Y13" s="183">
        <f t="shared" si="9"/>
        <v>0.16676629154608719</v>
      </c>
      <c r="Z13" s="156">
        <f>Poor!Z13</f>
        <v>1</v>
      </c>
      <c r="AA13" s="121">
        <f>$M13*Z13*4</f>
        <v>0.16676629154608719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4.1691572886521797E-2</v>
      </c>
      <c r="AJ13" s="120">
        <f t="shared" si="14"/>
        <v>8.3383145773043593E-2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1</v>
      </c>
      <c r="F14" s="22"/>
      <c r="H14" s="24">
        <f t="shared" si="1"/>
        <v>1</v>
      </c>
      <c r="I14" s="22">
        <f t="shared" si="2"/>
        <v>9.7089041095890414E-4</v>
      </c>
      <c r="J14" s="24">
        <f>IF(I$32&lt;=1+I131,I14,B14*H14+J$33*(I14-B14*H14))</f>
        <v>-1.5079420044986628E-4</v>
      </c>
      <c r="K14" s="22">
        <f t="shared" si="4"/>
        <v>-1.0787671232876713E-4</v>
      </c>
      <c r="L14" s="22">
        <f t="shared" si="5"/>
        <v>-1.0787671232876713E-4</v>
      </c>
      <c r="M14" s="223">
        <f t="shared" si="6"/>
        <v>-1.5079420044986628E-4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-6.0317680179946512E-4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-6.0317680179946512E-4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-1.5079420044986628E-4</v>
      </c>
      <c r="AJ14" s="120">
        <f t="shared" si="14"/>
        <v>-3.0158840089973256E-4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1</v>
      </c>
      <c r="F15" s="22"/>
      <c r="H15" s="24">
        <f t="shared" si="1"/>
        <v>1</v>
      </c>
      <c r="I15" s="22">
        <f t="shared" si="2"/>
        <v>0.12901424346201745</v>
      </c>
      <c r="J15" s="24">
        <f>IF(I$32&lt;=1+I131,I15,B15*H15+J$33*(I15-B15*H15))</f>
        <v>0.10778235617463713</v>
      </c>
      <c r="K15" s="22">
        <f t="shared" si="4"/>
        <v>0.10859472291407223</v>
      </c>
      <c r="L15" s="22">
        <f t="shared" si="5"/>
        <v>0.10859472291407223</v>
      </c>
      <c r="M15" s="224">
        <f t="shared" si="6"/>
        <v>0.10778235617463713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1875</v>
      </c>
      <c r="S15" s="220">
        <f>IF($B$81=0,0,(SUMIF($N$6:$N$28,$U15,L$6:L$28)+SUMIF($N$91:$N$118,$U15,L$91:L$118))*$I$83*Poor!$B$81/$B$81)</f>
        <v>1875</v>
      </c>
      <c r="T15" s="220">
        <f>IF($B$81=0,0,(SUMIF($N$6:$N$28,$U15,M$6:M$28)+SUMIF($N$91:$N$118,$U15,M$91:M$118))*$I$83*Poor!$B$81/$B$81)</f>
        <v>1875</v>
      </c>
      <c r="U15" s="221">
        <v>9</v>
      </c>
      <c r="V15" s="56"/>
      <c r="W15" s="110"/>
      <c r="X15" s="118"/>
      <c r="Y15" s="183">
        <f t="shared" si="9"/>
        <v>0.43112942469854854</v>
      </c>
      <c r="Z15" s="156">
        <f>Poor!Z15</f>
        <v>0.25</v>
      </c>
      <c r="AA15" s="121">
        <f t="shared" si="16"/>
        <v>0.10778235617463713</v>
      </c>
      <c r="AB15" s="156">
        <f>Poor!AB15</f>
        <v>0.25</v>
      </c>
      <c r="AC15" s="121">
        <f t="shared" si="7"/>
        <v>0.10778235617463713</v>
      </c>
      <c r="AD15" s="156">
        <f>Poor!AD15</f>
        <v>0.25</v>
      </c>
      <c r="AE15" s="121">
        <f t="shared" si="8"/>
        <v>0.10778235617463713</v>
      </c>
      <c r="AF15" s="122">
        <f t="shared" si="10"/>
        <v>0.25</v>
      </c>
      <c r="AG15" s="121">
        <f t="shared" si="11"/>
        <v>0.10778235617463713</v>
      </c>
      <c r="AH15" s="123">
        <f t="shared" si="12"/>
        <v>1</v>
      </c>
      <c r="AI15" s="183">
        <f t="shared" si="13"/>
        <v>0.10778235617463713</v>
      </c>
      <c r="AJ15" s="120">
        <f t="shared" si="14"/>
        <v>0.10778235617463713</v>
      </c>
      <c r="AK15" s="119">
        <f t="shared" si="15"/>
        <v>0.10778235617463713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1</v>
      </c>
      <c r="F16" s="22"/>
      <c r="H16" s="24">
        <f t="shared" si="1"/>
        <v>1</v>
      </c>
      <c r="I16" s="22">
        <f t="shared" si="2"/>
        <v>8.6497509339975107E-3</v>
      </c>
      <c r="J16" s="24">
        <f>IF(I$32&lt;=1+I131,I16,B16*H16+J$33*(I16-B16*H16))</f>
        <v>6.4012831447644736E-3</v>
      </c>
      <c r="K16" s="22">
        <f t="shared" si="4"/>
        <v>6.4873132004981317E-3</v>
      </c>
      <c r="L16" s="22">
        <f t="shared" si="5"/>
        <v>6.4873132004981317E-3</v>
      </c>
      <c r="M16" s="222">
        <f t="shared" si="6"/>
        <v>6.4012831447644736E-3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177000</v>
      </c>
      <c r="S16" s="220">
        <f>IF($B$81=0,0,(SUMIF($N$6:$N$28,$U16,L$6:L$28)+SUMIF($N$91:$N$118,$U16,L$91:L$118))*$I$83*Poor!$B$81/$B$81)</f>
        <v>177000</v>
      </c>
      <c r="T16" s="220">
        <f>IF($B$81=0,0,(SUMIF($N$6:$N$28,$U16,M$6:M$28)+SUMIF($N$91:$N$118,$U16,M$91:M$118))*$I$83*Poor!$B$81/$B$81)</f>
        <v>177000</v>
      </c>
      <c r="U16" s="221">
        <v>10</v>
      </c>
      <c r="V16" s="56"/>
      <c r="W16" s="110"/>
      <c r="X16" s="118"/>
      <c r="Y16" s="183">
        <f t="shared" si="9"/>
        <v>2.5605132579057895E-2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2.5605132579057895E-2</v>
      </c>
      <c r="AH16" s="123">
        <f t="shared" si="12"/>
        <v>1</v>
      </c>
      <c r="AI16" s="183">
        <f t="shared" si="13"/>
        <v>6.4012831447644736E-3</v>
      </c>
      <c r="AJ16" s="120">
        <f t="shared" si="14"/>
        <v>0</v>
      </c>
      <c r="AK16" s="119">
        <f t="shared" si="15"/>
        <v>1.2802566289528947E-2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1</v>
      </c>
      <c r="F17" s="22"/>
      <c r="H17" s="24">
        <f t="shared" si="1"/>
        <v>1</v>
      </c>
      <c r="I17" s="22">
        <f t="shared" si="2"/>
        <v>0.16981175902864257</v>
      </c>
      <c r="J17" s="24">
        <f t="shared" ref="J17:J25" si="17">IF(I$32&lt;=1+I131,I17,B17*H17+J$33*(I17-B17*H17))</f>
        <v>0.13057453208959827</v>
      </c>
      <c r="K17" s="22">
        <f t="shared" si="4"/>
        <v>0.13207581257783313</v>
      </c>
      <c r="L17" s="22">
        <f t="shared" si="5"/>
        <v>0.13207581257783313</v>
      </c>
      <c r="M17" s="223">
        <f t="shared" si="6"/>
        <v>0.13057453208959827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10650</v>
      </c>
      <c r="S17" s="220">
        <f>IF($B$81=0,0,(SUMIF($N$6:$N$28,$U17,L$6:L$28)+SUMIF($N$91:$N$118,$U17,L$91:L$118))*$I$83*Poor!$B$81/$B$81)</f>
        <v>10650</v>
      </c>
      <c r="T17" s="220">
        <f>IF($B$81=0,0,(SUMIF($N$6:$N$28,$U17,M$6:M$28)+SUMIF($N$91:$N$118,$U17,M$91:M$118))*$I$83*Poor!$B$81/$B$81)</f>
        <v>10650</v>
      </c>
      <c r="U17" s="221">
        <v>11</v>
      </c>
      <c r="V17" s="56"/>
      <c r="W17" s="110"/>
      <c r="X17" s="118"/>
      <c r="Y17" s="183">
        <f t="shared" si="9"/>
        <v>0.52229812835839307</v>
      </c>
      <c r="Z17" s="156">
        <f>Poor!Z17</f>
        <v>0.29409999999999997</v>
      </c>
      <c r="AA17" s="121">
        <f t="shared" si="16"/>
        <v>0.15360787955020339</v>
      </c>
      <c r="AB17" s="156">
        <f>Poor!AB17</f>
        <v>0.17649999999999999</v>
      </c>
      <c r="AC17" s="121">
        <f t="shared" si="7"/>
        <v>9.2185619655256373E-2</v>
      </c>
      <c r="AD17" s="156">
        <f>Poor!AD17</f>
        <v>0.23530000000000001</v>
      </c>
      <c r="AE17" s="121">
        <f t="shared" si="8"/>
        <v>0.12289674960272989</v>
      </c>
      <c r="AF17" s="122">
        <f t="shared" si="10"/>
        <v>0.29410000000000003</v>
      </c>
      <c r="AG17" s="121">
        <f t="shared" si="11"/>
        <v>0.15360787955020341</v>
      </c>
      <c r="AH17" s="123">
        <f t="shared" si="12"/>
        <v>1</v>
      </c>
      <c r="AI17" s="183">
        <f t="shared" si="13"/>
        <v>0.13057453208959827</v>
      </c>
      <c r="AJ17" s="120">
        <f t="shared" si="14"/>
        <v>0.12289674960272988</v>
      </c>
      <c r="AK17" s="119">
        <f t="shared" si="15"/>
        <v>0.13825231457646664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2.823007471980075E-3</v>
      </c>
      <c r="J18" s="24">
        <f t="shared" si="17"/>
        <v>-1.7622388081097004E-5</v>
      </c>
      <c r="K18" s="22">
        <f t="shared" ref="K18:K25" si="21">B18</f>
        <v>9.1064757160647569E-5</v>
      </c>
      <c r="L18" s="22">
        <f t="shared" ref="L18:L25" si="22">IF(K18="","",K18*H18)</f>
        <v>9.1064757160647569E-5</v>
      </c>
      <c r="M18" s="223">
        <f t="shared" ref="M18:M25" si="23">J18</f>
        <v>-1.7622388081097004E-5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1</v>
      </c>
      <c r="F19" s="22"/>
      <c r="H19" s="24">
        <f t="shared" si="19"/>
        <v>1</v>
      </c>
      <c r="I19" s="22">
        <f t="shared" si="20"/>
        <v>6.1099003735990039E-2</v>
      </c>
      <c r="J19" s="24">
        <f t="shared" si="17"/>
        <v>4.6360100313929044E-2</v>
      </c>
      <c r="K19" s="22">
        <f t="shared" si="21"/>
        <v>4.6924034869240343E-2</v>
      </c>
      <c r="L19" s="22">
        <f t="shared" si="22"/>
        <v>4.6924034869240343E-2</v>
      </c>
      <c r="M19" s="223">
        <f t="shared" si="23"/>
        <v>4.6360100313929044E-2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1</v>
      </c>
      <c r="F20" s="22"/>
      <c r="H20" s="24">
        <f t="shared" si="19"/>
        <v>1</v>
      </c>
      <c r="I20" s="22">
        <f t="shared" si="20"/>
        <v>2.541799501867995E-3</v>
      </c>
      <c r="J20" s="24">
        <f t="shared" si="17"/>
        <v>7.7985148733405226E-4</v>
      </c>
      <c r="K20" s="22">
        <f t="shared" si="21"/>
        <v>8.4726650062266502E-4</v>
      </c>
      <c r="L20" s="22">
        <f t="shared" si="22"/>
        <v>8.4726650062266502E-4</v>
      </c>
      <c r="M20" s="223">
        <f t="shared" si="23"/>
        <v>7.7985148733405226E-4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387649.77320421778</v>
      </c>
      <c r="S23" s="179">
        <f>SUM(S7:S22)</f>
        <v>387649.77320421778</v>
      </c>
      <c r="T23" s="179">
        <f>SUM(T7:T22)</f>
        <v>388380.84247476922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32335.238179999302</v>
      </c>
      <c r="S24" s="41">
        <f>IF($B$81=0,0,(SUM(($B$70*$H$70))+((1-$D$29)*$I$83))*Poor!$B$81/$B$81)</f>
        <v>32335.238179999302</v>
      </c>
      <c r="T24" s="41">
        <f>IF($B$81=0,0,(SUM(($B$70*$H$70))+((1-$D$29)*$I$83))*Poor!$B$81/$B$81)</f>
        <v>32335.238179999302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51808.571513332638</v>
      </c>
      <c r="S25" s="41">
        <f>IF($B$81=0,0,(SUM(($B$70*$H$70),($B$71*$H$71))+((1-$D$29)*$I$83))*Poor!$B$81/$B$81)</f>
        <v>51808.571513332638</v>
      </c>
      <c r="T25" s="41">
        <f>IF($B$81=0,0,(SUM(($B$70*$H$70),($B$71*$H$71))+((1-$D$29)*$I$83))*Poor!$B$81/$B$81)</f>
        <v>51808.571513332638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86488.571513332645</v>
      </c>
      <c r="S26" s="41">
        <f>IF($B$81=0,0,(SUM(($B$70*$H$70),($B$71*$H$71),($B$72*$H$72))+((1-$D$29)*$I$83))*Poor!$B$81/$B$81)</f>
        <v>86488.571513332645</v>
      </c>
      <c r="T26" s="41">
        <f>IF($B$81=0,0,(SUM(($B$70*$H$70),($B$71*$H$71),($B$72*$H$72))+((1-$D$29)*$I$83))*Poor!$B$81/$B$81)</f>
        <v>86488.571513332645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3.4459637130404223E-2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3.4459637130404223E-2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0.13783854852161689</v>
      </c>
      <c r="Z27" s="156">
        <f>Poor!Z27</f>
        <v>0.25</v>
      </c>
      <c r="AA27" s="121">
        <f t="shared" si="16"/>
        <v>3.4459637130404223E-2</v>
      </c>
      <c r="AB27" s="156">
        <f>Poor!AB27</f>
        <v>0.25</v>
      </c>
      <c r="AC27" s="121">
        <f t="shared" si="7"/>
        <v>3.4459637130404223E-2</v>
      </c>
      <c r="AD27" s="156">
        <f>Poor!AD27</f>
        <v>0.25</v>
      </c>
      <c r="AE27" s="121">
        <f t="shared" si="8"/>
        <v>3.4459637130404223E-2</v>
      </c>
      <c r="AF27" s="122">
        <f t="shared" si="10"/>
        <v>0.25</v>
      </c>
      <c r="AG27" s="121">
        <f t="shared" si="11"/>
        <v>3.4459637130404223E-2</v>
      </c>
      <c r="AH27" s="123">
        <f t="shared" si="12"/>
        <v>1</v>
      </c>
      <c r="AI27" s="183">
        <f t="shared" si="13"/>
        <v>3.4459637130404223E-2</v>
      </c>
      <c r="AJ27" s="120">
        <f t="shared" si="14"/>
        <v>3.4459637130404223E-2</v>
      </c>
      <c r="AK27" s="119">
        <f t="shared" si="15"/>
        <v>3.4459637130404223E-2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7.7152992867188224E-3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7.7152992867188224E-3</v>
      </c>
      <c r="N28" s="227"/>
      <c r="O28" s="2"/>
      <c r="P28" s="22"/>
      <c r="V28" s="56"/>
      <c r="W28" s="110"/>
      <c r="X28" s="118"/>
      <c r="Y28" s="183">
        <f t="shared" si="9"/>
        <v>3.086119714687529E-2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1.5430598573437645E-2</v>
      </c>
      <c r="AF28" s="122">
        <f t="shared" si="10"/>
        <v>0.5</v>
      </c>
      <c r="AG28" s="121">
        <f t="shared" si="11"/>
        <v>1.5430598573437645E-2</v>
      </c>
      <c r="AH28" s="123">
        <f t="shared" si="12"/>
        <v>1</v>
      </c>
      <c r="AI28" s="183">
        <f t="shared" si="13"/>
        <v>7.7152992867188224E-3</v>
      </c>
      <c r="AJ28" s="120">
        <f t="shared" si="14"/>
        <v>0</v>
      </c>
      <c r="AK28" s="119">
        <f t="shared" si="15"/>
        <v>1.5430598573437645E-2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0.23443791843788572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0.23443791843788572</v>
      </c>
      <c r="N29" s="227"/>
      <c r="P29" s="22"/>
      <c r="V29" s="56"/>
      <c r="W29" s="110"/>
      <c r="X29" s="118"/>
      <c r="Y29" s="183">
        <f t="shared" si="9"/>
        <v>0.93775167375154289</v>
      </c>
      <c r="Z29" s="156">
        <f>Poor!Z29</f>
        <v>0.25</v>
      </c>
      <c r="AA29" s="121">
        <f t="shared" si="16"/>
        <v>0.23443791843788572</v>
      </c>
      <c r="AB29" s="156">
        <f>Poor!AB29</f>
        <v>0.25</v>
      </c>
      <c r="AC29" s="121">
        <f t="shared" si="7"/>
        <v>0.23443791843788572</v>
      </c>
      <c r="AD29" s="156">
        <f>Poor!AD29</f>
        <v>0.25</v>
      </c>
      <c r="AE29" s="121">
        <f t="shared" si="8"/>
        <v>0.23443791843788572</v>
      </c>
      <c r="AF29" s="122">
        <f t="shared" si="10"/>
        <v>0.25</v>
      </c>
      <c r="AG29" s="121">
        <f t="shared" si="11"/>
        <v>0.23443791843788572</v>
      </c>
      <c r="AH29" s="123">
        <f t="shared" si="12"/>
        <v>1</v>
      </c>
      <c r="AI29" s="183">
        <f t="shared" si="13"/>
        <v>0.23443791843788572</v>
      </c>
      <c r="AJ29" s="120">
        <f t="shared" si="14"/>
        <v>0.23443791843788572</v>
      </c>
      <c r="AK29" s="119">
        <f t="shared" si="15"/>
        <v>0.23443791843788572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17.990622332928581</v>
      </c>
      <c r="J30" s="229">
        <f>IF(I$32&lt;=1,I30,1-SUM(J6:J29))</f>
        <v>3.4722069043739645E-2</v>
      </c>
      <c r="K30" s="22">
        <f t="shared" si="4"/>
        <v>0.610559792652553</v>
      </c>
      <c r="L30" s="22">
        <f>IF(L124=L119,0,IF(K30="",0,(L119-L124)/(B119-B124)*K30))</f>
        <v>0.610559792652553</v>
      </c>
      <c r="M30" s="175">
        <f t="shared" si="6"/>
        <v>3.4722069043739645E-2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0.13888827617495858</v>
      </c>
      <c r="Z30" s="122">
        <f>IF($Y30=0,0,AA30/($Y$30))</f>
        <v>4.4849354284586095E-3</v>
      </c>
      <c r="AA30" s="187">
        <f>IF(AA79*4/$I$83+SUM(AA6:AA29)&lt;1,AA79*4/$I$83,1-SUM(AA6:AA29))</f>
        <v>6.2290495041461558E-4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2.0889736273777841</v>
      </c>
      <c r="AE30" s="187">
        <f>IF(AE79*4/$I$83+SUM(AE6:AE29)&lt;1,AE79*4/$I$83,1-SUM(AE6:AE29))</f>
        <v>0.29013394608145071</v>
      </c>
      <c r="AF30" s="122">
        <f>IF($Y30=0,0,AG30/($Y$30))</f>
        <v>0.26367051132299696</v>
      </c>
      <c r="AG30" s="187">
        <f>IF(AG79*4/$I$83+SUM(AG6:AG29)&lt;1,AG79*4/$I$83,1-SUM(AG6:AG29))</f>
        <v>3.6620742795820949E-2</v>
      </c>
      <c r="AH30" s="123">
        <f t="shared" si="12"/>
        <v>2.3571290741292397</v>
      </c>
      <c r="AI30" s="183">
        <f t="shared" si="13"/>
        <v>8.1844398456921569E-2</v>
      </c>
      <c r="AJ30" s="120">
        <f t="shared" si="14"/>
        <v>3.1145247520730779E-4</v>
      </c>
      <c r="AK30" s="119">
        <f t="shared" si="15"/>
        <v>0.16337734443863583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-0.57777748476546287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19.00659755150528</v>
      </c>
      <c r="J32" s="17"/>
      <c r="L32" s="22">
        <f>SUM(L6:L30)</f>
        <v>1.5777774847654629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3.8115106823472722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-3.9783830258288723E-2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64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13000</v>
      </c>
      <c r="J37" s="38">
        <f>J91*I$83</f>
        <v>9880.6485092251332</v>
      </c>
      <c r="K37" s="40">
        <f t="shared" ref="K37:K52" si="28">(B37/B$65)</f>
        <v>3.3360911686994579E-2</v>
      </c>
      <c r="L37" s="22">
        <f t="shared" ref="L37:L52" si="29">(K37*H37)</f>
        <v>3.3360911686994579E-2</v>
      </c>
      <c r="M37" s="24">
        <f t="shared" ref="M37:M52" si="30">J37/B$65</f>
        <v>3.2962744232649437E-2</v>
      </c>
      <c r="N37" s="2"/>
      <c r="O37" s="2"/>
      <c r="P37" s="2"/>
      <c r="Q37" s="59"/>
      <c r="R37" s="264"/>
      <c r="S37" s="264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9880.6485092251332</v>
      </c>
      <c r="AH37" s="123">
        <f>SUM(Z37,AB37,AD37,AF37)</f>
        <v>1</v>
      </c>
      <c r="AI37" s="112">
        <f>SUM(AA37,AC37,AE37,AG37)</f>
        <v>9880.6485092251332</v>
      </c>
      <c r="AJ37" s="148">
        <f>(AA37+AC37)</f>
        <v>0</v>
      </c>
      <c r="AK37" s="147">
        <f>(AE37+AG37)</f>
        <v>9880.6485092251332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64"/>
      <c r="S38" s="264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17500</v>
      </c>
      <c r="J39" s="38">
        <f t="shared" si="33"/>
        <v>13860.75659409599</v>
      </c>
      <c r="K39" s="40">
        <f t="shared" si="28"/>
        <v>4.6705276361792412E-2</v>
      </c>
      <c r="L39" s="22">
        <f t="shared" si="29"/>
        <v>4.6705276361792412E-2</v>
      </c>
      <c r="M39" s="24">
        <f t="shared" si="30"/>
        <v>4.6240747665056411E-2</v>
      </c>
      <c r="N39" s="2"/>
      <c r="O39" s="2"/>
      <c r="P39" s="2"/>
      <c r="Q39" s="59"/>
      <c r="R39" s="264"/>
      <c r="S39" s="264"/>
      <c r="T39" s="29"/>
      <c r="U39" s="56"/>
      <c r="V39" s="56"/>
      <c r="W39" s="115"/>
      <c r="X39" s="118">
        <f>X8</f>
        <v>1</v>
      </c>
      <c r="Y39" s="110"/>
      <c r="Z39" s="122">
        <f>Z8</f>
        <v>0.29900434637720757</v>
      </c>
      <c r="AA39" s="147">
        <f>$J39*Z39</f>
        <v>4144.4264657112417</v>
      </c>
      <c r="AB39" s="122">
        <f>AB8</f>
        <v>0.54260555274480105</v>
      </c>
      <c r="AC39" s="147">
        <f>$J39*AB39</f>
        <v>7520.9234932006011</v>
      </c>
      <c r="AD39" s="122">
        <f>AD8</f>
        <v>0.15839010087799138</v>
      </c>
      <c r="AE39" s="147">
        <f>$J39*AD39</f>
        <v>2195.4066351841479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13860.756594095992</v>
      </c>
      <c r="AJ39" s="148">
        <f t="shared" si="36"/>
        <v>11665.349958911844</v>
      </c>
      <c r="AK39" s="147">
        <f t="shared" si="37"/>
        <v>2195.4066351841479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4123</v>
      </c>
      <c r="J40" s="38">
        <f t="shared" si="33"/>
        <v>2898.1346479557355</v>
      </c>
      <c r="K40" s="40">
        <f t="shared" si="28"/>
        <v>9.8247884918199052E-3</v>
      </c>
      <c r="L40" s="22">
        <f t="shared" si="29"/>
        <v>9.8247884918199052E-3</v>
      </c>
      <c r="M40" s="24">
        <f t="shared" si="30"/>
        <v>9.668441404747043E-3</v>
      </c>
      <c r="N40" s="2"/>
      <c r="O40" s="2"/>
      <c r="P40" s="2"/>
      <c r="Q40" s="59"/>
      <c r="R40" s="264"/>
      <c r="S40" s="264"/>
      <c r="T40" s="29"/>
      <c r="U40" s="56"/>
      <c r="V40" s="56"/>
      <c r="W40" s="115"/>
      <c r="X40" s="118">
        <f>X9</f>
        <v>1</v>
      </c>
      <c r="Y40" s="110"/>
      <c r="Z40" s="122">
        <f>Z9</f>
        <v>0.29900434637720752</v>
      </c>
      <c r="AA40" s="147">
        <f>$J40*Z40</f>
        <v>866.55485612514315</v>
      </c>
      <c r="AB40" s="122">
        <f>AB9</f>
        <v>0.54260555274480105</v>
      </c>
      <c r="AC40" s="147">
        <f>$J40*AB40</f>
        <v>1572.5439525828813</v>
      </c>
      <c r="AD40" s="122">
        <f>AD9</f>
        <v>0.15839010087799141</v>
      </c>
      <c r="AE40" s="147">
        <f>$J40*AD40</f>
        <v>459.03583924771107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2898.1346479557355</v>
      </c>
      <c r="AJ40" s="148">
        <f t="shared" si="36"/>
        <v>2439.0988087080245</v>
      </c>
      <c r="AK40" s="147">
        <f t="shared" si="37"/>
        <v>459.03583924771107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650</v>
      </c>
      <c r="J41" s="38">
        <f t="shared" si="33"/>
        <v>650</v>
      </c>
      <c r="K41" s="40">
        <f t="shared" si="28"/>
        <v>2.1684592596546478E-3</v>
      </c>
      <c r="L41" s="22">
        <f t="shared" si="29"/>
        <v>2.1684592596546478E-3</v>
      </c>
      <c r="M41" s="24">
        <f t="shared" si="30"/>
        <v>2.1684592596546478E-3</v>
      </c>
      <c r="N41" s="2"/>
      <c r="O41" s="2"/>
      <c r="P41" s="2"/>
      <c r="Q41" s="59"/>
      <c r="R41" s="264"/>
      <c r="S41" s="264"/>
      <c r="T41" s="265"/>
      <c r="U41" s="56"/>
      <c r="V41" s="56"/>
      <c r="W41" s="115"/>
      <c r="X41" s="118">
        <f>X11</f>
        <v>1</v>
      </c>
      <c r="Y41" s="110"/>
      <c r="Z41" s="122">
        <f>Z11</f>
        <v>0.29900434637720757</v>
      </c>
      <c r="AA41" s="147">
        <f>$J41*Z41</f>
        <v>194.35282514518494</v>
      </c>
      <c r="AB41" s="122">
        <f>AB11</f>
        <v>0.54260555274480093</v>
      </c>
      <c r="AC41" s="147">
        <f>$J41*AB41</f>
        <v>352.69360928412061</v>
      </c>
      <c r="AD41" s="122">
        <f>AD11</f>
        <v>0.15839010087799155</v>
      </c>
      <c r="AE41" s="147">
        <f>$J41*AD41</f>
        <v>102.95356557069451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650.00000000000011</v>
      </c>
      <c r="AJ41" s="148">
        <f t="shared" si="36"/>
        <v>547.04643442930558</v>
      </c>
      <c r="AK41" s="147">
        <f t="shared" si="37"/>
        <v>102.95356557069451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1050</v>
      </c>
      <c r="J42" s="38">
        <f t="shared" si="33"/>
        <v>1050</v>
      </c>
      <c r="K42" s="40">
        <f t="shared" si="28"/>
        <v>3.502895727134431E-3</v>
      </c>
      <c r="L42" s="22">
        <f t="shared" si="29"/>
        <v>3.502895727134431E-3</v>
      </c>
      <c r="M42" s="24">
        <f t="shared" si="30"/>
        <v>3.502895727134431E-3</v>
      </c>
      <c r="N42" s="2"/>
      <c r="O42" s="2"/>
      <c r="P42" s="2"/>
      <c r="Q42" s="41"/>
      <c r="R42" s="41"/>
      <c r="S42" s="266"/>
      <c r="T42" s="266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262.5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525</v>
      </c>
      <c r="AF42" s="122">
        <f t="shared" si="31"/>
        <v>0.25</v>
      </c>
      <c r="AG42" s="147">
        <f t="shared" si="34"/>
        <v>262.5</v>
      </c>
      <c r="AH42" s="123">
        <f t="shared" si="35"/>
        <v>1</v>
      </c>
      <c r="AI42" s="112">
        <f t="shared" si="35"/>
        <v>1050</v>
      </c>
      <c r="AJ42" s="148">
        <f t="shared" si="36"/>
        <v>262.5</v>
      </c>
      <c r="AK42" s="147">
        <f t="shared" si="37"/>
        <v>787.5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15596.757453874332</v>
      </c>
      <c r="K43" s="40">
        <f t="shared" si="28"/>
        <v>5.0041367530491876E-2</v>
      </c>
      <c r="L43" s="22">
        <f t="shared" si="29"/>
        <v>5.0041367530491876E-2</v>
      </c>
      <c r="M43" s="24">
        <f t="shared" si="30"/>
        <v>5.2032204802217603E-2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3899.189363468583</v>
      </c>
      <c r="AB43" s="156">
        <f>Poor!AB43</f>
        <v>0.25</v>
      </c>
      <c r="AC43" s="147">
        <f t="shared" si="39"/>
        <v>3899.189363468583</v>
      </c>
      <c r="AD43" s="156">
        <f>Poor!AD43</f>
        <v>0.25</v>
      </c>
      <c r="AE43" s="147">
        <f t="shared" si="40"/>
        <v>3899.189363468583</v>
      </c>
      <c r="AF43" s="122">
        <f t="shared" si="31"/>
        <v>0.25</v>
      </c>
      <c r="AG43" s="147">
        <f t="shared" si="34"/>
        <v>3899.189363468583</v>
      </c>
      <c r="AH43" s="123">
        <f t="shared" si="35"/>
        <v>1</v>
      </c>
      <c r="AI43" s="112">
        <f t="shared" si="35"/>
        <v>15596.757453874332</v>
      </c>
      <c r="AJ43" s="148">
        <f t="shared" si="36"/>
        <v>7798.378726937166</v>
      </c>
      <c r="AK43" s="147">
        <f t="shared" si="37"/>
        <v>7798.378726937166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623.87029815497328</v>
      </c>
      <c r="K44" s="40">
        <f t="shared" si="28"/>
        <v>2.0016547012196751E-3</v>
      </c>
      <c r="L44" s="22">
        <f t="shared" si="29"/>
        <v>2.0016547012196751E-3</v>
      </c>
      <c r="M44" s="24">
        <f t="shared" si="30"/>
        <v>2.0812881920887045E-3</v>
      </c>
      <c r="N44" s="2"/>
      <c r="O44" s="2"/>
      <c r="P44" s="2"/>
      <c r="Q44" s="267"/>
      <c r="R44" s="41"/>
      <c r="S44" s="41"/>
      <c r="T44" s="265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155.96757453874332</v>
      </c>
      <c r="AB44" s="156">
        <f>Poor!AB44</f>
        <v>0.25</v>
      </c>
      <c r="AC44" s="147">
        <f t="shared" si="39"/>
        <v>155.96757453874332</v>
      </c>
      <c r="AD44" s="156">
        <f>Poor!AD44</f>
        <v>0.25</v>
      </c>
      <c r="AE44" s="147">
        <f t="shared" si="40"/>
        <v>155.96757453874332</v>
      </c>
      <c r="AF44" s="122">
        <f t="shared" si="31"/>
        <v>0.25</v>
      </c>
      <c r="AG44" s="147">
        <f t="shared" si="34"/>
        <v>155.96757453874332</v>
      </c>
      <c r="AH44" s="123">
        <f t="shared" si="35"/>
        <v>1</v>
      </c>
      <c r="AI44" s="112">
        <f t="shared" si="35"/>
        <v>623.87029815497328</v>
      </c>
      <c r="AJ44" s="148">
        <f t="shared" si="36"/>
        <v>311.93514907748664</v>
      </c>
      <c r="AK44" s="147">
        <f t="shared" si="37"/>
        <v>311.93514907748664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1305</v>
      </c>
      <c r="J45" s="38">
        <f t="shared" si="33"/>
        <v>551.15672306274064</v>
      </c>
      <c r="K45" s="40">
        <f t="shared" si="28"/>
        <v>1.9349328778456858E-3</v>
      </c>
      <c r="L45" s="22">
        <f t="shared" si="29"/>
        <v>1.9349328778456858E-3</v>
      </c>
      <c r="M45" s="24">
        <f t="shared" si="30"/>
        <v>1.838709076378942E-3</v>
      </c>
      <c r="N45" s="2"/>
      <c r="O45" s="2"/>
      <c r="P45" s="2"/>
      <c r="Q45" s="267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137.78918076568516</v>
      </c>
      <c r="AB45" s="156">
        <f>Poor!AB45</f>
        <v>0.25</v>
      </c>
      <c r="AC45" s="147">
        <f t="shared" si="39"/>
        <v>137.78918076568516</v>
      </c>
      <c r="AD45" s="156">
        <f>Poor!AD45</f>
        <v>0.25</v>
      </c>
      <c r="AE45" s="147">
        <f t="shared" si="40"/>
        <v>137.78918076568516</v>
      </c>
      <c r="AF45" s="122">
        <f t="shared" si="31"/>
        <v>0.25</v>
      </c>
      <c r="AG45" s="147">
        <f t="shared" si="34"/>
        <v>137.78918076568516</v>
      </c>
      <c r="AH45" s="123">
        <f t="shared" si="35"/>
        <v>1</v>
      </c>
      <c r="AI45" s="112">
        <f t="shared" si="35"/>
        <v>551.15672306274064</v>
      </c>
      <c r="AJ45" s="148">
        <f t="shared" si="36"/>
        <v>275.57836153137032</v>
      </c>
      <c r="AK45" s="147">
        <f t="shared" si="37"/>
        <v>275.57836153137032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800</v>
      </c>
      <c r="J46" s="38">
        <f t="shared" si="33"/>
        <v>592.04323394834228</v>
      </c>
      <c r="K46" s="40">
        <f t="shared" si="28"/>
        <v>2.0016547012196751E-3</v>
      </c>
      <c r="L46" s="22">
        <f t="shared" si="29"/>
        <v>2.0016547012196751E-3</v>
      </c>
      <c r="M46" s="24">
        <f t="shared" si="30"/>
        <v>1.9751102042633319E-3</v>
      </c>
      <c r="N46" s="2"/>
      <c r="O46" s="2"/>
      <c r="P46" s="2"/>
      <c r="Q46" s="267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148.01080848708557</v>
      </c>
      <c r="AB46" s="156">
        <f>Poor!AB46</f>
        <v>0.25</v>
      </c>
      <c r="AC46" s="147">
        <f t="shared" si="39"/>
        <v>148.01080848708557</v>
      </c>
      <c r="AD46" s="156">
        <f>Poor!AD46</f>
        <v>0.25</v>
      </c>
      <c r="AE46" s="147">
        <f t="shared" si="40"/>
        <v>148.01080848708557</v>
      </c>
      <c r="AF46" s="122">
        <f t="shared" si="31"/>
        <v>0.25</v>
      </c>
      <c r="AG46" s="147">
        <f t="shared" si="34"/>
        <v>148.01080848708557</v>
      </c>
      <c r="AH46" s="123">
        <f t="shared" si="35"/>
        <v>1</v>
      </c>
      <c r="AI46" s="112">
        <f t="shared" si="35"/>
        <v>592.04323394834228</v>
      </c>
      <c r="AJ46" s="148">
        <f t="shared" si="36"/>
        <v>296.02161697417114</v>
      </c>
      <c r="AK46" s="147">
        <f t="shared" si="37"/>
        <v>296.02161697417114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1125</v>
      </c>
      <c r="J47" s="38">
        <f t="shared" si="33"/>
        <v>891.04863819188506</v>
      </c>
      <c r="K47" s="40">
        <f t="shared" si="28"/>
        <v>3.0024820518295124E-3</v>
      </c>
      <c r="L47" s="22">
        <f t="shared" si="29"/>
        <v>3.0024820518295124E-3</v>
      </c>
      <c r="M47" s="24">
        <f t="shared" si="30"/>
        <v>2.9726194927536267E-3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222.76215954797127</v>
      </c>
      <c r="AB47" s="156">
        <f>Poor!AB47</f>
        <v>0.25</v>
      </c>
      <c r="AC47" s="147">
        <f t="shared" si="39"/>
        <v>222.76215954797127</v>
      </c>
      <c r="AD47" s="156">
        <f>Poor!AD47</f>
        <v>0.25</v>
      </c>
      <c r="AE47" s="147">
        <f t="shared" si="40"/>
        <v>222.76215954797127</v>
      </c>
      <c r="AF47" s="122">
        <f t="shared" si="31"/>
        <v>0.25</v>
      </c>
      <c r="AG47" s="147">
        <f t="shared" si="34"/>
        <v>222.76215954797127</v>
      </c>
      <c r="AH47" s="123">
        <f t="shared" si="35"/>
        <v>1</v>
      </c>
      <c r="AI47" s="112">
        <f t="shared" si="35"/>
        <v>891.04863819188506</v>
      </c>
      <c r="AJ47" s="148">
        <f t="shared" si="36"/>
        <v>445.52431909594253</v>
      </c>
      <c r="AK47" s="147">
        <f t="shared" si="37"/>
        <v>445.52431909594253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207.95676605165775</v>
      </c>
      <c r="K48" s="40">
        <f t="shared" si="28"/>
        <v>6.6721823373989161E-4</v>
      </c>
      <c r="L48" s="22">
        <f t="shared" si="29"/>
        <v>6.6721823373989161E-4</v>
      </c>
      <c r="M48" s="24">
        <f t="shared" si="30"/>
        <v>6.9376273069623475E-4</v>
      </c>
      <c r="N48" s="2"/>
      <c r="O48" s="2"/>
      <c r="P48" s="2"/>
      <c r="Q48" s="267"/>
      <c r="R48" s="264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51.989191512914438</v>
      </c>
      <c r="AB48" s="156">
        <f>Poor!AB48</f>
        <v>0.25</v>
      </c>
      <c r="AC48" s="147">
        <f t="shared" si="39"/>
        <v>51.989191512914438</v>
      </c>
      <c r="AD48" s="156">
        <f>Poor!AD48</f>
        <v>0.25</v>
      </c>
      <c r="AE48" s="147">
        <f t="shared" si="40"/>
        <v>51.989191512914438</v>
      </c>
      <c r="AF48" s="122">
        <f t="shared" si="31"/>
        <v>0.25</v>
      </c>
      <c r="AG48" s="147">
        <f t="shared" si="34"/>
        <v>51.989191512914438</v>
      </c>
      <c r="AH48" s="123">
        <f t="shared" si="35"/>
        <v>1</v>
      </c>
      <c r="AI48" s="112">
        <f t="shared" si="35"/>
        <v>207.95676605165775</v>
      </c>
      <c r="AJ48" s="148">
        <f t="shared" si="36"/>
        <v>103.97838302582888</v>
      </c>
      <c r="AK48" s="147">
        <f t="shared" si="37"/>
        <v>103.97838302582888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514.692995977853</v>
      </c>
      <c r="K49" s="40">
        <f t="shared" si="28"/>
        <v>1.6513651285062318E-3</v>
      </c>
      <c r="L49" s="22">
        <f t="shared" si="29"/>
        <v>1.6513651285062318E-3</v>
      </c>
      <c r="M49" s="24">
        <f t="shared" si="30"/>
        <v>1.7170627584731811E-3</v>
      </c>
      <c r="N49" s="2"/>
      <c r="O49" s="2"/>
      <c r="P49" s="2"/>
      <c r="Q49" s="267"/>
      <c r="R49" s="264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128.67324899446325</v>
      </c>
      <c r="AB49" s="156">
        <f>Poor!AB49</f>
        <v>0.25</v>
      </c>
      <c r="AC49" s="147">
        <f t="shared" si="39"/>
        <v>128.67324899446325</v>
      </c>
      <c r="AD49" s="156">
        <f>Poor!AD49</f>
        <v>0.25</v>
      </c>
      <c r="AE49" s="147">
        <f t="shared" si="40"/>
        <v>128.67324899446325</v>
      </c>
      <c r="AF49" s="122">
        <f t="shared" si="31"/>
        <v>0.25</v>
      </c>
      <c r="AG49" s="147">
        <f t="shared" si="34"/>
        <v>128.67324899446325</v>
      </c>
      <c r="AH49" s="123">
        <f t="shared" si="35"/>
        <v>1</v>
      </c>
      <c r="AI49" s="112">
        <f t="shared" si="35"/>
        <v>514.692995977853</v>
      </c>
      <c r="AJ49" s="148">
        <f t="shared" si="36"/>
        <v>257.3464979889265</v>
      </c>
      <c r="AK49" s="147">
        <f t="shared" si="37"/>
        <v>257.3464979889265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262.02552522508876</v>
      </c>
      <c r="K50" s="40">
        <f t="shared" si="28"/>
        <v>8.4069497451226343E-4</v>
      </c>
      <c r="L50" s="22">
        <f t="shared" si="29"/>
        <v>8.4069497451226343E-4</v>
      </c>
      <c r="M50" s="24">
        <f t="shared" si="30"/>
        <v>8.7414104067725577E-4</v>
      </c>
      <c r="N50" s="2"/>
      <c r="O50" s="2"/>
      <c r="P50" s="2"/>
      <c r="Q50" s="267"/>
      <c r="R50" s="264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65.506381306272189</v>
      </c>
      <c r="AB50" s="156">
        <f>Poor!AB55</f>
        <v>0.25</v>
      </c>
      <c r="AC50" s="147">
        <f t="shared" si="39"/>
        <v>65.506381306272189</v>
      </c>
      <c r="AD50" s="156">
        <f>Poor!AD55</f>
        <v>0.25</v>
      </c>
      <c r="AE50" s="147">
        <f t="shared" si="40"/>
        <v>65.506381306272189</v>
      </c>
      <c r="AF50" s="122">
        <f t="shared" si="31"/>
        <v>0.25</v>
      </c>
      <c r="AG50" s="147">
        <f t="shared" si="34"/>
        <v>65.506381306272189</v>
      </c>
      <c r="AH50" s="123">
        <f t="shared" si="35"/>
        <v>1</v>
      </c>
      <c r="AI50" s="112">
        <f t="shared" si="35"/>
        <v>262.02552522508876</v>
      </c>
      <c r="AJ50" s="148">
        <f t="shared" si="36"/>
        <v>131.01276261254438</v>
      </c>
      <c r="AK50" s="147">
        <f t="shared" si="37"/>
        <v>131.01276261254438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311.93514907748664</v>
      </c>
      <c r="K51" s="40">
        <f t="shared" si="28"/>
        <v>1.0008273506098375E-3</v>
      </c>
      <c r="L51" s="22">
        <f t="shared" si="29"/>
        <v>1.0008273506098375E-3</v>
      </c>
      <c r="M51" s="24">
        <f t="shared" si="30"/>
        <v>1.0406440960443522E-3</v>
      </c>
      <c r="N51" s="2"/>
      <c r="O51" s="2"/>
      <c r="P51" s="2"/>
      <c r="Q51" s="267"/>
      <c r="R51" s="264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77.98378726937166</v>
      </c>
      <c r="AB51" s="156">
        <f>Poor!AB56</f>
        <v>0.25</v>
      </c>
      <c r="AC51" s="147">
        <f t="shared" si="39"/>
        <v>77.98378726937166</v>
      </c>
      <c r="AD51" s="156">
        <f>Poor!AD56</f>
        <v>0.25</v>
      </c>
      <c r="AE51" s="147">
        <f t="shared" si="40"/>
        <v>77.98378726937166</v>
      </c>
      <c r="AF51" s="122">
        <f t="shared" si="31"/>
        <v>0.25</v>
      </c>
      <c r="AG51" s="147">
        <f t="shared" si="34"/>
        <v>77.98378726937166</v>
      </c>
      <c r="AH51" s="123">
        <f t="shared" si="35"/>
        <v>1</v>
      </c>
      <c r="AI51" s="112">
        <f t="shared" si="35"/>
        <v>311.93514907748664</v>
      </c>
      <c r="AJ51" s="148">
        <f t="shared" si="36"/>
        <v>155.96757453874332</v>
      </c>
      <c r="AK51" s="147">
        <f t="shared" si="37"/>
        <v>155.96757453874332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623.87029815497328</v>
      </c>
      <c r="K52" s="40">
        <f t="shared" si="28"/>
        <v>2.0016547012196751E-3</v>
      </c>
      <c r="L52" s="22">
        <f t="shared" si="29"/>
        <v>2.0016547012196751E-3</v>
      </c>
      <c r="M52" s="24">
        <f t="shared" si="30"/>
        <v>2.0812881920887045E-3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155.96757453874332</v>
      </c>
      <c r="AB52" s="156">
        <f>Poor!AB57</f>
        <v>0.25</v>
      </c>
      <c r="AC52" s="147">
        <f t="shared" si="39"/>
        <v>155.96757453874332</v>
      </c>
      <c r="AD52" s="156">
        <f>Poor!AD57</f>
        <v>0.25</v>
      </c>
      <c r="AE52" s="147">
        <f t="shared" si="40"/>
        <v>155.96757453874332</v>
      </c>
      <c r="AF52" s="122">
        <f t="shared" si="31"/>
        <v>0.25</v>
      </c>
      <c r="AG52" s="147">
        <f t="shared" si="34"/>
        <v>155.96757453874332</v>
      </c>
      <c r="AH52" s="123">
        <f t="shared" si="35"/>
        <v>1</v>
      </c>
      <c r="AI52" s="112">
        <f t="shared" si="35"/>
        <v>623.87029815497328</v>
      </c>
      <c r="AJ52" s="148">
        <f t="shared" si="36"/>
        <v>311.93514907748664</v>
      </c>
      <c r="AK52" s="147">
        <f t="shared" si="37"/>
        <v>311.93514907748664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7236.895458597689</v>
      </c>
      <c r="K53" s="40">
        <f t="shared" ref="K53:K64" si="43">(B53/B$65)</f>
        <v>2.3219194534148228E-2</v>
      </c>
      <c r="L53" s="22">
        <f t="shared" ref="L53:L64" si="44">(K53*H53)</f>
        <v>2.3219194534148228E-2</v>
      </c>
      <c r="M53" s="24">
        <f t="shared" ref="M53:M64" si="45">J53/B$65</f>
        <v>2.4142943028228964E-2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623.87029815497328</v>
      </c>
      <c r="K54" s="40">
        <f t="shared" si="43"/>
        <v>2.0016547012196751E-3</v>
      </c>
      <c r="L54" s="22">
        <f t="shared" si="44"/>
        <v>2.0016547012196751E-3</v>
      </c>
      <c r="M54" s="24">
        <f t="shared" si="45"/>
        <v>2.0812881920887045E-3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92400</v>
      </c>
      <c r="J58" s="38">
        <f t="shared" si="33"/>
        <v>92400</v>
      </c>
      <c r="K58" s="40">
        <f t="shared" si="43"/>
        <v>0.30825482398782994</v>
      </c>
      <c r="L58" s="22">
        <f t="shared" si="44"/>
        <v>0.30825482398782994</v>
      </c>
      <c r="M58" s="24">
        <f t="shared" si="45"/>
        <v>0.30825482398782994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23100</v>
      </c>
      <c r="AB58" s="156">
        <f>Poor!AB58</f>
        <v>0.25</v>
      </c>
      <c r="AC58" s="147">
        <f t="shared" si="39"/>
        <v>23100</v>
      </c>
      <c r="AD58" s="156">
        <f>Poor!AD58</f>
        <v>0.25</v>
      </c>
      <c r="AE58" s="147">
        <f t="shared" si="40"/>
        <v>23100</v>
      </c>
      <c r="AF58" s="122">
        <f t="shared" si="31"/>
        <v>0.25</v>
      </c>
      <c r="AG58" s="147">
        <f t="shared" si="34"/>
        <v>23100</v>
      </c>
      <c r="AH58" s="123">
        <f t="shared" si="35"/>
        <v>1</v>
      </c>
      <c r="AI58" s="112">
        <f t="shared" si="35"/>
        <v>92400</v>
      </c>
      <c r="AJ58" s="148">
        <f t="shared" si="36"/>
        <v>46200</v>
      </c>
      <c r="AK58" s="147">
        <f t="shared" si="37"/>
        <v>46200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141600</v>
      </c>
      <c r="J60" s="38">
        <f t="shared" si="33"/>
        <v>141600</v>
      </c>
      <c r="K60" s="40">
        <f t="shared" si="43"/>
        <v>0.47239050948784328</v>
      </c>
      <c r="L60" s="22">
        <f t="shared" si="44"/>
        <v>0.47239050948784328</v>
      </c>
      <c r="M60" s="24">
        <f t="shared" si="45"/>
        <v>0.47239050948784328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35400</v>
      </c>
      <c r="AB60" s="156">
        <f>Poor!AB60</f>
        <v>0.25</v>
      </c>
      <c r="AC60" s="147">
        <f t="shared" si="39"/>
        <v>35400</v>
      </c>
      <c r="AD60" s="156">
        <f>Poor!AD60</f>
        <v>0.25</v>
      </c>
      <c r="AE60" s="147">
        <f t="shared" si="40"/>
        <v>35400</v>
      </c>
      <c r="AF60" s="122">
        <f t="shared" si="31"/>
        <v>0.25</v>
      </c>
      <c r="AG60" s="147">
        <f t="shared" si="34"/>
        <v>35400</v>
      </c>
      <c r="AH60" s="123">
        <f t="shared" si="46"/>
        <v>1</v>
      </c>
      <c r="AI60" s="112">
        <f t="shared" si="46"/>
        <v>141600</v>
      </c>
      <c r="AJ60" s="148">
        <f t="shared" si="36"/>
        <v>70800</v>
      </c>
      <c r="AK60" s="147">
        <f t="shared" si="37"/>
        <v>70800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8520</v>
      </c>
      <c r="J61" s="38">
        <f t="shared" si="33"/>
        <v>8520</v>
      </c>
      <c r="K61" s="40">
        <f t="shared" si="43"/>
        <v>2.8423496757319384E-2</v>
      </c>
      <c r="L61" s="22">
        <f t="shared" si="44"/>
        <v>2.8423496757319384E-2</v>
      </c>
      <c r="M61" s="24">
        <f t="shared" si="45"/>
        <v>2.8423496757319384E-2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2130</v>
      </c>
      <c r="AB61" s="156">
        <f>Poor!AB61</f>
        <v>0.25</v>
      </c>
      <c r="AC61" s="147">
        <f t="shared" si="39"/>
        <v>2130</v>
      </c>
      <c r="AD61" s="156">
        <f>Poor!AD61</f>
        <v>0.25</v>
      </c>
      <c r="AE61" s="147">
        <f t="shared" si="40"/>
        <v>2130</v>
      </c>
      <c r="AF61" s="122">
        <f t="shared" si="31"/>
        <v>0.25</v>
      </c>
      <c r="AG61" s="147">
        <f t="shared" si="34"/>
        <v>2130</v>
      </c>
      <c r="AH61" s="123">
        <f t="shared" si="46"/>
        <v>1</v>
      </c>
      <c r="AI61" s="112">
        <f t="shared" si="46"/>
        <v>8520</v>
      </c>
      <c r="AJ61" s="148">
        <f t="shared" si="36"/>
        <v>4260</v>
      </c>
      <c r="AK61" s="147">
        <f t="shared" si="37"/>
        <v>4260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1500</v>
      </c>
      <c r="J63" s="38">
        <f t="shared" si="33"/>
        <v>1500</v>
      </c>
      <c r="K63" s="40">
        <f t="shared" si="43"/>
        <v>5.0041367530491874E-3</v>
      </c>
      <c r="L63" s="22">
        <f t="shared" si="44"/>
        <v>5.0041367530491874E-3</v>
      </c>
      <c r="M63" s="24">
        <f t="shared" si="45"/>
        <v>5.0041367530491874E-3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375</v>
      </c>
      <c r="AB63" s="156">
        <f>Poor!AB63</f>
        <v>0.25</v>
      </c>
      <c r="AC63" s="147">
        <f t="shared" si="39"/>
        <v>375</v>
      </c>
      <c r="AD63" s="156">
        <f>Poor!AD63</f>
        <v>0.25</v>
      </c>
      <c r="AE63" s="147">
        <f t="shared" si="40"/>
        <v>375</v>
      </c>
      <c r="AF63" s="122">
        <f t="shared" si="31"/>
        <v>0.25</v>
      </c>
      <c r="AG63" s="147">
        <f t="shared" si="34"/>
        <v>375</v>
      </c>
      <c r="AH63" s="123">
        <f t="shared" si="46"/>
        <v>1</v>
      </c>
      <c r="AI63" s="112">
        <f t="shared" si="46"/>
        <v>1500</v>
      </c>
      <c r="AJ63" s="148">
        <f t="shared" si="36"/>
        <v>750</v>
      </c>
      <c r="AK63" s="147">
        <f t="shared" si="37"/>
        <v>750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283573</v>
      </c>
      <c r="J65" s="39">
        <f>SUM(J37:J64)</f>
        <v>300395.66258974886</v>
      </c>
      <c r="K65" s="40">
        <f>SUM(K37:K64)</f>
        <v>1</v>
      </c>
      <c r="L65" s="22">
        <f>SUM(L37:L64)</f>
        <v>1</v>
      </c>
      <c r="M65" s="24">
        <f>SUM(M37:M64)</f>
        <v>1.0021473170812834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71516.673417411395</v>
      </c>
      <c r="AB65" s="137"/>
      <c r="AC65" s="153">
        <f>SUM(AC37:AC64)</f>
        <v>75495.000325497429</v>
      </c>
      <c r="AD65" s="137"/>
      <c r="AE65" s="153">
        <f>SUM(AE37:AE64)</f>
        <v>69331.235310432385</v>
      </c>
      <c r="AF65" s="137"/>
      <c r="AG65" s="153">
        <f>SUM(AG37:AG64)</f>
        <v>76191.98777965497</v>
      </c>
      <c r="AH65" s="137"/>
      <c r="AI65" s="153">
        <f>SUM(AI37:AI64)</f>
        <v>292534.89683299616</v>
      </c>
      <c r="AJ65" s="153">
        <f>SUM(AJ37:AJ64)</f>
        <v>147011.67374290884</v>
      </c>
      <c r="AK65" s="153">
        <f>SUM(AK37:AK64)</f>
        <v>145523.22309008735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14261.346221178774</v>
      </c>
      <c r="J70" s="51">
        <f>J124*I$83</f>
        <v>14261.346221178774</v>
      </c>
      <c r="K70" s="40">
        <f>B70/B$76</f>
        <v>4.7577151182239895E-2</v>
      </c>
      <c r="L70" s="22">
        <f>(L124*G$37*F$9/F$7)/B$130</f>
        <v>4.7577151182239895E-2</v>
      </c>
      <c r="M70" s="24">
        <f>J70/B$76</f>
        <v>4.7577151182239895E-2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3565.3365552946934</v>
      </c>
      <c r="AB70" s="156">
        <f>Poor!AB70</f>
        <v>0.25</v>
      </c>
      <c r="AC70" s="147">
        <f>$J70*AB70</f>
        <v>3565.3365552946934</v>
      </c>
      <c r="AD70" s="156">
        <f>Poor!AD70</f>
        <v>0.25</v>
      </c>
      <c r="AE70" s="147">
        <f>$J70*AD70</f>
        <v>3565.3365552946934</v>
      </c>
      <c r="AF70" s="156">
        <f>Poor!AF70</f>
        <v>0.25</v>
      </c>
      <c r="AG70" s="147">
        <f>$J70*AF70</f>
        <v>3565.3365552946934</v>
      </c>
      <c r="AH70" s="155">
        <f>SUM(Z70,AB70,AD70,AF70)</f>
        <v>1</v>
      </c>
      <c r="AI70" s="147">
        <f>SUM(AA70,AC70,AE70,AG70)</f>
        <v>14261.346221178774</v>
      </c>
      <c r="AJ70" s="148">
        <f>(AA70+AC70)</f>
        <v>7130.6731105893869</v>
      </c>
      <c r="AK70" s="147">
        <f>(AE70+AG70)</f>
        <v>7130.6731105893869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15578.666666666668</v>
      </c>
      <c r="J71" s="51">
        <f t="shared" ref="J71:J72" si="49">J125*I$83</f>
        <v>15578.666666666668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27744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43500</v>
      </c>
      <c r="K73" s="40">
        <f>B73/B$76</f>
        <v>0.14511996583842643</v>
      </c>
      <c r="L73" s="22">
        <f>(L127*G$37*F$9/F$7)/B$130</f>
        <v>0.1451199658384264</v>
      </c>
      <c r="M73" s="24">
        <f>J73/B$76</f>
        <v>0.14511996583842643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3915</v>
      </c>
      <c r="AB73" s="156">
        <f>Poor!AB73</f>
        <v>0.09</v>
      </c>
      <c r="AC73" s="147">
        <f>$H$73*$B$73*AB73</f>
        <v>3915</v>
      </c>
      <c r="AD73" s="156">
        <f>Poor!AD73</f>
        <v>0.23</v>
      </c>
      <c r="AE73" s="147">
        <f>$H$73*$B$73*AD73</f>
        <v>10005</v>
      </c>
      <c r="AF73" s="156">
        <f>Poor!AF73</f>
        <v>0.59</v>
      </c>
      <c r="AG73" s="147">
        <f>$H$73*$B$73*AF73</f>
        <v>25665</v>
      </c>
      <c r="AH73" s="155">
        <f>SUM(Z73,AB73,AD73,AF73)</f>
        <v>1</v>
      </c>
      <c r="AI73" s="147">
        <f>SUM(AA73,AC73,AE73,AG73)</f>
        <v>43500</v>
      </c>
      <c r="AJ73" s="148">
        <f>(AA73+AC73)</f>
        <v>7830</v>
      </c>
      <c r="AK73" s="147">
        <f>(AE73+AG73)</f>
        <v>35670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269311.65377882123</v>
      </c>
      <c r="J74" s="51">
        <f>J128*I$83</f>
        <v>519.77400579837183</v>
      </c>
      <c r="K74" s="40">
        <f>B74/B$76</f>
        <v>3.0491238976837635E-2</v>
      </c>
      <c r="L74" s="22">
        <f>(L128*G$37*F$9/F$7)/B$130</f>
        <v>3.0491238976837632E-2</v>
      </c>
      <c r="M74" s="24">
        <f>J74/B$76</f>
        <v>1.7340134704634893E-3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2.3311528533969685</v>
      </c>
      <c r="AB74" s="156"/>
      <c r="AC74" s="147">
        <f>AC30*$I$83/4</f>
        <v>0</v>
      </c>
      <c r="AD74" s="156"/>
      <c r="AE74" s="147">
        <f>AE30*$I$83/4</f>
        <v>1085.7941903093063</v>
      </c>
      <c r="AF74" s="156"/>
      <c r="AG74" s="147">
        <f>AG30*$I$83/4</f>
        <v>137.04907788125911</v>
      </c>
      <c r="AH74" s="155"/>
      <c r="AI74" s="147">
        <f>SUM(AA74,AC74,AE74,AG74)</f>
        <v>1225.1744210439624</v>
      </c>
      <c r="AJ74" s="148">
        <f>(AA74+AC74)</f>
        <v>2.3311528533969685</v>
      </c>
      <c r="AK74" s="147">
        <f>(AE74+AG74)</f>
        <v>1222.8432681905654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198791.87569610507</v>
      </c>
      <c r="K75" s="40">
        <f>B75/B$76</f>
        <v>0.63228327833131914</v>
      </c>
      <c r="L75" s="22">
        <f>(L129*G$37*F$9/F$7)/B$130</f>
        <v>0.63228327833131903</v>
      </c>
      <c r="M75" s="24">
        <f>J75/B$76</f>
        <v>0.66318782091897654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67949.005709263307</v>
      </c>
      <c r="AB75" s="158"/>
      <c r="AC75" s="149">
        <f>AA75+AC65-SUM(AC70,AC74)</f>
        <v>139878.66947946604</v>
      </c>
      <c r="AD75" s="158"/>
      <c r="AE75" s="149">
        <f>AC75+AE65-SUM(AE70,AE74)</f>
        <v>204558.77404429443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277048.37619077344</v>
      </c>
      <c r="AJ75" s="151">
        <f>AJ76-SUM(AJ70,AJ74)</f>
        <v>139878.66947946601</v>
      </c>
      <c r="AK75" s="149">
        <f>AJ75+AK76-SUM(AK70,AK74)</f>
        <v>277048.37619077339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283573</v>
      </c>
      <c r="J76" s="51">
        <f>J130*I$83</f>
        <v>300395.66258974891</v>
      </c>
      <c r="K76" s="40">
        <f>SUM(K70:K75)</f>
        <v>0.85547163432882312</v>
      </c>
      <c r="L76" s="22">
        <f>SUM(L70:L75)</f>
        <v>0.85547163432882301</v>
      </c>
      <c r="M76" s="24">
        <f>SUM(M70:M75)</f>
        <v>0.85761895141010636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71516.673417411395</v>
      </c>
      <c r="AB76" s="137"/>
      <c r="AC76" s="153">
        <f>AC65</f>
        <v>75495.000325497429</v>
      </c>
      <c r="AD76" s="137"/>
      <c r="AE76" s="153">
        <f>AE65</f>
        <v>69331.235310432385</v>
      </c>
      <c r="AF76" s="137"/>
      <c r="AG76" s="153">
        <f>AG65</f>
        <v>76191.98777965497</v>
      </c>
      <c r="AH76" s="137"/>
      <c r="AI76" s="153">
        <f>SUM(AA76,AC76,AE76,AG76)</f>
        <v>292534.89683299616</v>
      </c>
      <c r="AJ76" s="154">
        <f>SUM(AA76,AC76)</f>
        <v>147011.67374290881</v>
      </c>
      <c r="AK76" s="154">
        <f>SUM(AE76,AG76)</f>
        <v>145523.22309008735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15578.666666666672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67949.005709263307</v>
      </c>
      <c r="AD78" s="112"/>
      <c r="AE78" s="112">
        <f>AC75</f>
        <v>139878.66947946604</v>
      </c>
      <c r="AF78" s="112"/>
      <c r="AG78" s="112">
        <f>AE75</f>
        <v>204558.77404429443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67951.336862116703</v>
      </c>
      <c r="AB79" s="112"/>
      <c r="AC79" s="112">
        <f>AA79-AA74+AC65-AC70</f>
        <v>139878.66947946604</v>
      </c>
      <c r="AD79" s="112"/>
      <c r="AE79" s="112">
        <f>AC79-AC74+AE65-AE70</f>
        <v>205644.56823460374</v>
      </c>
      <c r="AF79" s="112"/>
      <c r="AG79" s="112">
        <f>AE79-AE74+AG65-AG70</f>
        <v>277185.42526865471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14969.557405798851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3742.3893514497126</v>
      </c>
      <c r="AB83" s="112"/>
      <c r="AC83" s="165">
        <f>$I$83*AB82/4</f>
        <v>3742.3893514497126</v>
      </c>
      <c r="AD83" s="112"/>
      <c r="AE83" s="165">
        <f>$I$83*AD82/4</f>
        <v>3742.3893514497126</v>
      </c>
      <c r="AF83" s="112"/>
      <c r="AG83" s="165">
        <f>$I$83*AF82/4</f>
        <v>3742.3893514497126</v>
      </c>
      <c r="AH83" s="165">
        <f>SUM(AA83,AC83,AE83,AG83)</f>
        <v>14969.557405798851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</v>
      </c>
      <c r="I84" s="232">
        <f>(B70*H70)+((1-(D29*H29))*I83)</f>
        <v>25868.190543999441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1</v>
      </c>
      <c r="I91" s="22">
        <f t="shared" ref="I91" si="52">(D91*H91)</f>
        <v>0.8684291490785232</v>
      </c>
      <c r="J91" s="24">
        <f>IF(I$32&lt;=1+I$131,I91,L91+J$33*(I91-L91))</f>
        <v>0.66004947517002777</v>
      </c>
      <c r="K91" s="22">
        <f t="shared" ref="K91" si="53">(B91)</f>
        <v>0.66802242236809473</v>
      </c>
      <c r="L91" s="22">
        <f t="shared" ref="L91" si="54">(K91*H91)</f>
        <v>0.66802242236809473</v>
      </c>
      <c r="M91" s="225">
        <f t="shared" si="50"/>
        <v>0.66004947517002777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1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1</v>
      </c>
      <c r="I93" s="22">
        <f t="shared" si="59"/>
        <v>1.1690392391441657</v>
      </c>
      <c r="J93" s="24">
        <f t="shared" si="60"/>
        <v>0.92592961958425457</v>
      </c>
      <c r="K93" s="22">
        <f t="shared" si="61"/>
        <v>0.93523139131533262</v>
      </c>
      <c r="L93" s="22">
        <f t="shared" si="62"/>
        <v>0.93523139131533262</v>
      </c>
      <c r="M93" s="225">
        <f t="shared" si="63"/>
        <v>0.92592961958425457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1</v>
      </c>
      <c r="I94" s="22">
        <f t="shared" si="59"/>
        <v>0.27542564474236542</v>
      </c>
      <c r="J94" s="24">
        <f t="shared" si="60"/>
        <v>0.1936018927876296</v>
      </c>
      <c r="K94" s="22">
        <f t="shared" si="61"/>
        <v>0.19673260338740389</v>
      </c>
      <c r="L94" s="22">
        <f t="shared" si="62"/>
        <v>0.19673260338740389</v>
      </c>
      <c r="M94" s="225">
        <f t="shared" si="63"/>
        <v>0.1936018927876296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1</v>
      </c>
      <c r="I95" s="22">
        <f t="shared" si="59"/>
        <v>4.3421457453926157E-2</v>
      </c>
      <c r="J95" s="24">
        <f t="shared" si="60"/>
        <v>4.3421457453926157E-2</v>
      </c>
      <c r="K95" s="22">
        <f t="shared" si="61"/>
        <v>4.3421457453926157E-2</v>
      </c>
      <c r="L95" s="22">
        <f t="shared" si="62"/>
        <v>4.3421457453926157E-2</v>
      </c>
      <c r="M95" s="225">
        <f t="shared" si="63"/>
        <v>4.3421457453926157E-2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1</v>
      </c>
      <c r="I96" s="22">
        <f t="shared" si="59"/>
        <v>7.0142354348649946E-2</v>
      </c>
      <c r="J96" s="24">
        <f t="shared" si="60"/>
        <v>7.0142354348649946E-2</v>
      </c>
      <c r="K96" s="22">
        <f t="shared" si="61"/>
        <v>7.0142354348649946E-2</v>
      </c>
      <c r="L96" s="22">
        <f t="shared" si="62"/>
        <v>7.0142354348649946E-2</v>
      </c>
      <c r="M96" s="225">
        <f t="shared" si="63"/>
        <v>7.0142354348649946E-2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1.0418983695424768</v>
      </c>
      <c r="K97" s="22">
        <f t="shared" si="61"/>
        <v>1.002033633552142</v>
      </c>
      <c r="L97" s="22">
        <f t="shared" si="62"/>
        <v>1.002033633552142</v>
      </c>
      <c r="M97" s="225">
        <f t="shared" si="63"/>
        <v>1.0418983695424768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4.1675934781699071E-2</v>
      </c>
      <c r="K98" s="22">
        <f t="shared" si="61"/>
        <v>4.0081345342085684E-2</v>
      </c>
      <c r="L98" s="22">
        <f t="shared" si="62"/>
        <v>4.0081345342085684E-2</v>
      </c>
      <c r="M98" s="225">
        <f t="shared" si="63"/>
        <v>4.1675934781699071E-2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1</v>
      </c>
      <c r="I99" s="22">
        <f t="shared" si="59"/>
        <v>8.7176926119036352E-2</v>
      </c>
      <c r="J99" s="24">
        <f t="shared" si="60"/>
        <v>3.6818504924483311E-2</v>
      </c>
      <c r="K99" s="22">
        <f t="shared" si="61"/>
        <v>3.8745300497349491E-2</v>
      </c>
      <c r="L99" s="22">
        <f t="shared" si="62"/>
        <v>3.8745300497349491E-2</v>
      </c>
      <c r="M99" s="225">
        <f t="shared" si="63"/>
        <v>3.6818504924483311E-2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1</v>
      </c>
      <c r="I100" s="22">
        <f t="shared" si="59"/>
        <v>5.3441793789447578E-2</v>
      </c>
      <c r="J100" s="24">
        <f t="shared" si="60"/>
        <v>3.9549815528881219E-2</v>
      </c>
      <c r="K100" s="22">
        <f t="shared" si="61"/>
        <v>4.0081345342085684E-2</v>
      </c>
      <c r="L100" s="22">
        <f t="shared" si="62"/>
        <v>4.0081345342085684E-2</v>
      </c>
      <c r="M100" s="225">
        <f t="shared" si="63"/>
        <v>3.9549815528881219E-2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1</v>
      </c>
      <c r="I101" s="22">
        <f t="shared" si="59"/>
        <v>7.5152522516410664E-2</v>
      </c>
      <c r="J101" s="24">
        <f t="shared" si="60"/>
        <v>5.9524046973273508E-2</v>
      </c>
      <c r="K101" s="22">
        <f t="shared" si="61"/>
        <v>6.0122018013128525E-2</v>
      </c>
      <c r="L101" s="22">
        <f t="shared" si="62"/>
        <v>6.0122018013128525E-2</v>
      </c>
      <c r="M101" s="225">
        <f t="shared" si="63"/>
        <v>5.9524046973273508E-2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1.3891978260566358E-2</v>
      </c>
      <c r="K102" s="22">
        <f t="shared" si="61"/>
        <v>1.3360448447361895E-2</v>
      </c>
      <c r="L102" s="22">
        <f t="shared" si="62"/>
        <v>1.3360448447361895E-2</v>
      </c>
      <c r="M102" s="225">
        <f t="shared" si="63"/>
        <v>1.3891978260566358E-2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3.4382646194901736E-2</v>
      </c>
      <c r="K103" s="22">
        <f t="shared" si="61"/>
        <v>3.3067109907220692E-2</v>
      </c>
      <c r="L103" s="22">
        <f t="shared" si="62"/>
        <v>3.3067109907220692E-2</v>
      </c>
      <c r="M103" s="225">
        <f t="shared" si="63"/>
        <v>3.4382646194901736E-2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1.7503892608313611E-2</v>
      </c>
      <c r="K104" s="22">
        <f t="shared" si="61"/>
        <v>1.6834165043675988E-2</v>
      </c>
      <c r="L104" s="22">
        <f t="shared" si="62"/>
        <v>1.6834165043675988E-2</v>
      </c>
      <c r="M104" s="225">
        <f t="shared" si="63"/>
        <v>1.7503892608313611E-2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2.0837967390849536E-2</v>
      </c>
      <c r="K105" s="22">
        <f t="shared" si="61"/>
        <v>2.0040672671042842E-2</v>
      </c>
      <c r="L105" s="22">
        <f t="shared" si="62"/>
        <v>2.0040672671042842E-2</v>
      </c>
      <c r="M105" s="225">
        <f t="shared" si="63"/>
        <v>2.0837967390849536E-2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4.1675934781699071E-2</v>
      </c>
      <c r="K106" s="22">
        <f t="shared" si="61"/>
        <v>4.0081345342085684E-2</v>
      </c>
      <c r="L106" s="22">
        <f t="shared" si="62"/>
        <v>4.0081345342085684E-2</v>
      </c>
      <c r="M106" s="225">
        <f t="shared" si="63"/>
        <v>4.1675934781699071E-2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0.48344084346770921</v>
      </c>
      <c r="K107" s="22">
        <f t="shared" si="61"/>
        <v>0.4649436059681939</v>
      </c>
      <c r="L107" s="22">
        <f t="shared" si="62"/>
        <v>0.4649436059681939</v>
      </c>
      <c r="M107" s="225">
        <f t="shared" si="63"/>
        <v>0.48344084346770921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4.1675934781699071E-2</v>
      </c>
      <c r="K108" s="22">
        <f t="shared" si="61"/>
        <v>4.0081345342085684E-2</v>
      </c>
      <c r="L108" s="22">
        <f t="shared" si="62"/>
        <v>4.0081345342085684E-2</v>
      </c>
      <c r="M108" s="225">
        <f t="shared" si="63"/>
        <v>4.1675934781699071E-2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1</v>
      </c>
      <c r="I112" s="22">
        <f t="shared" si="59"/>
        <v>6.1725271826811952</v>
      </c>
      <c r="J112" s="24">
        <f t="shared" si="60"/>
        <v>6.1725271826811952</v>
      </c>
      <c r="K112" s="22">
        <f t="shared" si="61"/>
        <v>6.1725271826811952</v>
      </c>
      <c r="L112" s="22">
        <f t="shared" si="62"/>
        <v>6.1725271826811952</v>
      </c>
      <c r="M112" s="225">
        <f t="shared" si="63"/>
        <v>6.1725271826811952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1</v>
      </c>
      <c r="I114" s="22">
        <f t="shared" si="59"/>
        <v>9.4591975007322215</v>
      </c>
      <c r="J114" s="24">
        <f t="shared" si="60"/>
        <v>9.4591975007322215</v>
      </c>
      <c r="K114" s="22">
        <f t="shared" si="61"/>
        <v>9.4591975007322215</v>
      </c>
      <c r="L114" s="22">
        <f t="shared" si="62"/>
        <v>9.4591975007322215</v>
      </c>
      <c r="M114" s="225">
        <f t="shared" si="63"/>
        <v>9.4591975007322215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1</v>
      </c>
      <c r="I115" s="22">
        <f t="shared" si="59"/>
        <v>0.5691551038576167</v>
      </c>
      <c r="J115" s="24">
        <f t="shared" si="60"/>
        <v>0.5691551038576167</v>
      </c>
      <c r="K115" s="22">
        <f t="shared" si="61"/>
        <v>0.5691551038576167</v>
      </c>
      <c r="L115" s="22">
        <f t="shared" si="62"/>
        <v>0.5691551038576167</v>
      </c>
      <c r="M115" s="225">
        <f t="shared" si="63"/>
        <v>0.5691551038576167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1</v>
      </c>
      <c r="I117" s="22">
        <f t="shared" si="59"/>
        <v>0.10020336335521421</v>
      </c>
      <c r="J117" s="24">
        <f t="shared" si="60"/>
        <v>0.10020336335521421</v>
      </c>
      <c r="K117" s="22">
        <f t="shared" si="61"/>
        <v>0.10020336335521421</v>
      </c>
      <c r="L117" s="22">
        <f t="shared" si="62"/>
        <v>0.10020336335521421</v>
      </c>
      <c r="M117" s="225">
        <f t="shared" si="63"/>
        <v>0.10020336335521421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18.943312237818773</v>
      </c>
      <c r="J119" s="24">
        <f>SUM(J91:J118)</f>
        <v>20.06710381920729</v>
      </c>
      <c r="K119" s="22">
        <f>SUM(K91:K118)</f>
        <v>20.024105714968115</v>
      </c>
      <c r="L119" s="22">
        <f>SUM(L91:L118)</f>
        <v>20.024105714968115</v>
      </c>
      <c r="M119" s="57">
        <f t="shared" si="50"/>
        <v>20.06710381920729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0.95268990489019179</v>
      </c>
      <c r="J124" s="235">
        <f>IF(SUMPRODUCT($B$124:$B124,$H$124:$H124)&lt;J$119,($B124*$H124),J$119)</f>
        <v>0.95268990489019179</v>
      </c>
      <c r="K124" s="22">
        <f>(B124)</f>
        <v>0.95268990489019179</v>
      </c>
      <c r="L124" s="29">
        <f>IF(SUMPRODUCT($B$124:$B124,$H$124:$H124)&lt;L$119,($B124*$H124),L$119)</f>
        <v>0.95268990489019179</v>
      </c>
      <c r="M124" s="57">
        <f t="shared" si="90"/>
        <v>0.95268990489019179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1.0406898643931759</v>
      </c>
      <c r="J125" s="235">
        <f>IF(SUMPRODUCT($B$124:$B125,$H$124:$H125)&lt;J$119,($B125*$H125),IF(SUMPRODUCT($B$124:$B124,$H$124:$H124)&lt;J$119,J$119-SUMPRODUCT($B$124:$B124,$H$124:$H124),0))</f>
        <v>1.0406898643931759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1.0406898643931759</v>
      </c>
      <c r="M125" s="57">
        <f t="shared" ref="M125:M126" si="92">(J125)</f>
        <v>1.0406898643931759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1.8533614086180419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1.8533614086180419</v>
      </c>
      <c r="M126" s="57">
        <f t="shared" si="92"/>
        <v>1.8533614086180419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2.9058975373012119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2.9058975373012119</v>
      </c>
      <c r="M127" s="57">
        <f t="shared" si="90"/>
        <v>2.9058975373012119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17.990622332928581</v>
      </c>
      <c r="J128" s="226">
        <f>(J30)</f>
        <v>3.4722069043739645E-2</v>
      </c>
      <c r="K128" s="22">
        <f>(B128)</f>
        <v>0.610559792652553</v>
      </c>
      <c r="L128" s="22">
        <f>IF(L124=L119,0,(L119-L124)/(B119-B124)*K128)</f>
        <v>0.610559792652553</v>
      </c>
      <c r="M128" s="57">
        <f t="shared" si="90"/>
        <v>3.4722069043739645E-2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13.279743034960928</v>
      </c>
      <c r="K129" s="29">
        <f>(B129)</f>
        <v>12.66090720711294</v>
      </c>
      <c r="L129" s="60">
        <f>IF(SUM(L124:L128)&gt;L130,0,L130-SUM(L124:L128))</f>
        <v>12.660907207112942</v>
      </c>
      <c r="M129" s="57">
        <f t="shared" si="90"/>
        <v>13.279743034960928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18.943312237818773</v>
      </c>
      <c r="J130" s="226">
        <f>(J119)</f>
        <v>20.06710381920729</v>
      </c>
      <c r="K130" s="22">
        <f>(B130)</f>
        <v>20.024105714968115</v>
      </c>
      <c r="L130" s="22">
        <f>(L119)</f>
        <v>20.024105714968115</v>
      </c>
      <c r="M130" s="57">
        <f t="shared" si="90"/>
        <v>20.06710381920729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1.0406898643931761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55" priority="212" operator="equal">
      <formula>16</formula>
    </cfRule>
    <cfRule type="cellIs" dxfId="154" priority="213" operator="equal">
      <formula>15</formula>
    </cfRule>
    <cfRule type="cellIs" dxfId="153" priority="214" operator="equal">
      <formula>14</formula>
    </cfRule>
    <cfRule type="cellIs" dxfId="152" priority="215" operator="equal">
      <formula>13</formula>
    </cfRule>
    <cfRule type="cellIs" dxfId="151" priority="216" operator="equal">
      <formula>12</formula>
    </cfRule>
    <cfRule type="cellIs" dxfId="150" priority="217" operator="equal">
      <formula>11</formula>
    </cfRule>
    <cfRule type="cellIs" dxfId="149" priority="218" operator="equal">
      <formula>10</formula>
    </cfRule>
    <cfRule type="cellIs" dxfId="148" priority="219" operator="equal">
      <formula>9</formula>
    </cfRule>
    <cfRule type="cellIs" dxfId="147" priority="220" operator="equal">
      <formula>8</formula>
    </cfRule>
    <cfRule type="cellIs" dxfId="146" priority="221" operator="equal">
      <formula>7</formula>
    </cfRule>
    <cfRule type="cellIs" dxfId="145" priority="222" operator="equal">
      <formula>6</formula>
    </cfRule>
    <cfRule type="cellIs" dxfId="144" priority="223" operator="equal">
      <formula>5</formula>
    </cfRule>
    <cfRule type="cellIs" dxfId="143" priority="224" operator="equal">
      <formula>4</formula>
    </cfRule>
    <cfRule type="cellIs" dxfId="142" priority="225" operator="equal">
      <formula>3</formula>
    </cfRule>
    <cfRule type="cellIs" dxfId="141" priority="226" operator="equal">
      <formula>2</formula>
    </cfRule>
    <cfRule type="cellIs" dxfId="140" priority="227" operator="equal">
      <formula>1</formula>
    </cfRule>
  </conditionalFormatting>
  <conditionalFormatting sqref="N29">
    <cfRule type="cellIs" dxfId="139" priority="196" operator="equal">
      <formula>16</formula>
    </cfRule>
    <cfRule type="cellIs" dxfId="138" priority="197" operator="equal">
      <formula>15</formula>
    </cfRule>
    <cfRule type="cellIs" dxfId="137" priority="198" operator="equal">
      <formula>14</formula>
    </cfRule>
    <cfRule type="cellIs" dxfId="136" priority="199" operator="equal">
      <formula>13</formula>
    </cfRule>
    <cfRule type="cellIs" dxfId="135" priority="200" operator="equal">
      <formula>12</formula>
    </cfRule>
    <cfRule type="cellIs" dxfId="134" priority="201" operator="equal">
      <formula>11</formula>
    </cfRule>
    <cfRule type="cellIs" dxfId="133" priority="202" operator="equal">
      <formula>10</formula>
    </cfRule>
    <cfRule type="cellIs" dxfId="132" priority="203" operator="equal">
      <formula>9</formula>
    </cfRule>
    <cfRule type="cellIs" dxfId="131" priority="204" operator="equal">
      <formula>8</formula>
    </cfRule>
    <cfRule type="cellIs" dxfId="130" priority="205" operator="equal">
      <formula>7</formula>
    </cfRule>
    <cfRule type="cellIs" dxfId="129" priority="206" operator="equal">
      <formula>6</formula>
    </cfRule>
    <cfRule type="cellIs" dxfId="128" priority="207" operator="equal">
      <formula>5</formula>
    </cfRule>
    <cfRule type="cellIs" dxfId="127" priority="208" operator="equal">
      <formula>4</formula>
    </cfRule>
    <cfRule type="cellIs" dxfId="126" priority="209" operator="equal">
      <formula>3</formula>
    </cfRule>
    <cfRule type="cellIs" dxfId="125" priority="210" operator="equal">
      <formula>2</formula>
    </cfRule>
    <cfRule type="cellIs" dxfId="124" priority="211" operator="equal">
      <formula>1</formula>
    </cfRule>
  </conditionalFormatting>
  <conditionalFormatting sqref="N113:N118">
    <cfRule type="cellIs" dxfId="123" priority="148" operator="equal">
      <formula>16</formula>
    </cfRule>
    <cfRule type="cellIs" dxfId="122" priority="149" operator="equal">
      <formula>15</formula>
    </cfRule>
    <cfRule type="cellIs" dxfId="121" priority="150" operator="equal">
      <formula>14</formula>
    </cfRule>
    <cfRule type="cellIs" dxfId="120" priority="151" operator="equal">
      <formula>13</formula>
    </cfRule>
    <cfRule type="cellIs" dxfId="119" priority="152" operator="equal">
      <formula>12</formula>
    </cfRule>
    <cfRule type="cellIs" dxfId="118" priority="153" operator="equal">
      <formula>11</formula>
    </cfRule>
    <cfRule type="cellIs" dxfId="117" priority="154" operator="equal">
      <formula>10</formula>
    </cfRule>
    <cfRule type="cellIs" dxfId="116" priority="155" operator="equal">
      <formula>9</formula>
    </cfRule>
    <cfRule type="cellIs" dxfId="115" priority="156" operator="equal">
      <formula>8</formula>
    </cfRule>
    <cfRule type="cellIs" dxfId="114" priority="157" operator="equal">
      <formula>7</formula>
    </cfRule>
    <cfRule type="cellIs" dxfId="113" priority="158" operator="equal">
      <formula>6</formula>
    </cfRule>
    <cfRule type="cellIs" dxfId="112" priority="159" operator="equal">
      <formula>5</formula>
    </cfRule>
    <cfRule type="cellIs" dxfId="111" priority="160" operator="equal">
      <formula>4</formula>
    </cfRule>
    <cfRule type="cellIs" dxfId="110" priority="161" operator="equal">
      <formula>3</formula>
    </cfRule>
    <cfRule type="cellIs" dxfId="109" priority="162" operator="equal">
      <formula>2</formula>
    </cfRule>
    <cfRule type="cellIs" dxfId="108" priority="163" operator="equal">
      <formula>1</formula>
    </cfRule>
  </conditionalFormatting>
  <conditionalFormatting sqref="N112">
    <cfRule type="cellIs" dxfId="107" priority="100" operator="equal">
      <formula>16</formula>
    </cfRule>
    <cfRule type="cellIs" dxfId="106" priority="101" operator="equal">
      <formula>15</formula>
    </cfRule>
    <cfRule type="cellIs" dxfId="105" priority="102" operator="equal">
      <formula>14</formula>
    </cfRule>
    <cfRule type="cellIs" dxfId="104" priority="103" operator="equal">
      <formula>13</formula>
    </cfRule>
    <cfRule type="cellIs" dxfId="103" priority="104" operator="equal">
      <formula>12</formula>
    </cfRule>
    <cfRule type="cellIs" dxfId="102" priority="105" operator="equal">
      <formula>11</formula>
    </cfRule>
    <cfRule type="cellIs" dxfId="101" priority="106" operator="equal">
      <formula>10</formula>
    </cfRule>
    <cfRule type="cellIs" dxfId="100" priority="107" operator="equal">
      <formula>9</formula>
    </cfRule>
    <cfRule type="cellIs" dxfId="99" priority="108" operator="equal">
      <formula>8</formula>
    </cfRule>
    <cfRule type="cellIs" dxfId="98" priority="109" operator="equal">
      <formula>7</formula>
    </cfRule>
    <cfRule type="cellIs" dxfId="97" priority="110" operator="equal">
      <formula>6</formula>
    </cfRule>
    <cfRule type="cellIs" dxfId="96" priority="111" operator="equal">
      <formula>5</formula>
    </cfRule>
    <cfRule type="cellIs" dxfId="95" priority="112" operator="equal">
      <formula>4</formula>
    </cfRule>
    <cfRule type="cellIs" dxfId="94" priority="113" operator="equal">
      <formula>3</formula>
    </cfRule>
    <cfRule type="cellIs" dxfId="93" priority="114" operator="equal">
      <formula>2</formula>
    </cfRule>
    <cfRule type="cellIs" dxfId="92" priority="115" operator="equal">
      <formula>1</formula>
    </cfRule>
  </conditionalFormatting>
  <conditionalFormatting sqref="N111">
    <cfRule type="cellIs" dxfId="91" priority="68" operator="equal">
      <formula>16</formula>
    </cfRule>
    <cfRule type="cellIs" dxfId="90" priority="69" operator="equal">
      <formula>15</formula>
    </cfRule>
    <cfRule type="cellIs" dxfId="89" priority="70" operator="equal">
      <formula>14</formula>
    </cfRule>
    <cfRule type="cellIs" dxfId="88" priority="71" operator="equal">
      <formula>13</formula>
    </cfRule>
    <cfRule type="cellIs" dxfId="87" priority="72" operator="equal">
      <formula>12</formula>
    </cfRule>
    <cfRule type="cellIs" dxfId="86" priority="73" operator="equal">
      <formula>11</formula>
    </cfRule>
    <cfRule type="cellIs" dxfId="85" priority="74" operator="equal">
      <formula>10</formula>
    </cfRule>
    <cfRule type="cellIs" dxfId="84" priority="75" operator="equal">
      <formula>9</formula>
    </cfRule>
    <cfRule type="cellIs" dxfId="83" priority="76" operator="equal">
      <formula>8</formula>
    </cfRule>
    <cfRule type="cellIs" dxfId="82" priority="77" operator="equal">
      <formula>7</formula>
    </cfRule>
    <cfRule type="cellIs" dxfId="81" priority="78" operator="equal">
      <formula>6</formula>
    </cfRule>
    <cfRule type="cellIs" dxfId="80" priority="79" operator="equal">
      <formula>5</formula>
    </cfRule>
    <cfRule type="cellIs" dxfId="79" priority="80" operator="equal">
      <formula>4</formula>
    </cfRule>
    <cfRule type="cellIs" dxfId="78" priority="81" operator="equal">
      <formula>3</formula>
    </cfRule>
    <cfRule type="cellIs" dxfId="77" priority="82" operator="equal">
      <formula>2</formula>
    </cfRule>
    <cfRule type="cellIs" dxfId="76" priority="83" operator="equal">
      <formula>1</formula>
    </cfRule>
  </conditionalFormatting>
  <conditionalFormatting sqref="N91:N104">
    <cfRule type="cellIs" dxfId="75" priority="52" operator="equal">
      <formula>16</formula>
    </cfRule>
    <cfRule type="cellIs" dxfId="74" priority="53" operator="equal">
      <formula>15</formula>
    </cfRule>
    <cfRule type="cellIs" dxfId="73" priority="54" operator="equal">
      <formula>14</formula>
    </cfRule>
    <cfRule type="cellIs" dxfId="72" priority="55" operator="equal">
      <formula>13</formula>
    </cfRule>
    <cfRule type="cellIs" dxfId="71" priority="56" operator="equal">
      <formula>12</formula>
    </cfRule>
    <cfRule type="cellIs" dxfId="70" priority="57" operator="equal">
      <formula>11</formula>
    </cfRule>
    <cfRule type="cellIs" dxfId="69" priority="58" operator="equal">
      <formula>10</formula>
    </cfRule>
    <cfRule type="cellIs" dxfId="68" priority="59" operator="equal">
      <formula>9</formula>
    </cfRule>
    <cfRule type="cellIs" dxfId="67" priority="60" operator="equal">
      <formula>8</formula>
    </cfRule>
    <cfRule type="cellIs" dxfId="66" priority="61" operator="equal">
      <formula>7</formula>
    </cfRule>
    <cfRule type="cellIs" dxfId="65" priority="62" operator="equal">
      <formula>6</formula>
    </cfRule>
    <cfRule type="cellIs" dxfId="64" priority="63" operator="equal">
      <formula>5</formula>
    </cfRule>
    <cfRule type="cellIs" dxfId="63" priority="64" operator="equal">
      <formula>4</formula>
    </cfRule>
    <cfRule type="cellIs" dxfId="62" priority="65" operator="equal">
      <formula>3</formula>
    </cfRule>
    <cfRule type="cellIs" dxfId="61" priority="66" operator="equal">
      <formula>2</formula>
    </cfRule>
    <cfRule type="cellIs" dxfId="60" priority="67" operator="equal">
      <formula>1</formula>
    </cfRule>
  </conditionalFormatting>
  <conditionalFormatting sqref="N105:N110">
    <cfRule type="cellIs" dxfId="59" priority="36" operator="equal">
      <formula>16</formula>
    </cfRule>
    <cfRule type="cellIs" dxfId="58" priority="37" operator="equal">
      <formula>15</formula>
    </cfRule>
    <cfRule type="cellIs" dxfId="57" priority="38" operator="equal">
      <formula>14</formula>
    </cfRule>
    <cfRule type="cellIs" dxfId="56" priority="39" operator="equal">
      <formula>13</formula>
    </cfRule>
    <cfRule type="cellIs" dxfId="55" priority="40" operator="equal">
      <formula>12</formula>
    </cfRule>
    <cfRule type="cellIs" dxfId="54" priority="41" operator="equal">
      <formula>11</formula>
    </cfRule>
    <cfRule type="cellIs" dxfId="53" priority="42" operator="equal">
      <formula>10</formula>
    </cfRule>
    <cfRule type="cellIs" dxfId="52" priority="43" operator="equal">
      <formula>9</formula>
    </cfRule>
    <cfRule type="cellIs" dxfId="51" priority="44" operator="equal">
      <formula>8</formula>
    </cfRule>
    <cfRule type="cellIs" dxfId="50" priority="45" operator="equal">
      <formula>7</formula>
    </cfRule>
    <cfRule type="cellIs" dxfId="49" priority="46" operator="equal">
      <formula>6</formula>
    </cfRule>
    <cfRule type="cellIs" dxfId="48" priority="47" operator="equal">
      <formula>5</formula>
    </cfRule>
    <cfRule type="cellIs" dxfId="47" priority="48" operator="equal">
      <formula>4</formula>
    </cfRule>
    <cfRule type="cellIs" dxfId="46" priority="49" operator="equal">
      <formula>3</formula>
    </cfRule>
    <cfRule type="cellIs" dxfId="45" priority="50" operator="equal">
      <formula>2</formula>
    </cfRule>
    <cfRule type="cellIs" dxfId="44" priority="51" operator="equal">
      <formula>1</formula>
    </cfRule>
  </conditionalFormatting>
  <conditionalFormatting sqref="N27:N28">
    <cfRule type="cellIs" dxfId="43" priority="20" operator="equal">
      <formula>16</formula>
    </cfRule>
    <cfRule type="cellIs" dxfId="42" priority="21" operator="equal">
      <formula>15</formula>
    </cfRule>
    <cfRule type="cellIs" dxfId="41" priority="22" operator="equal">
      <formula>14</formula>
    </cfRule>
    <cfRule type="cellIs" dxfId="40" priority="23" operator="equal">
      <formula>13</formula>
    </cfRule>
    <cfRule type="cellIs" dxfId="39" priority="24" operator="equal">
      <formula>12</formula>
    </cfRule>
    <cfRule type="cellIs" dxfId="38" priority="25" operator="equal">
      <formula>11</formula>
    </cfRule>
    <cfRule type="cellIs" dxfId="37" priority="26" operator="equal">
      <formula>10</formula>
    </cfRule>
    <cfRule type="cellIs" dxfId="36" priority="27" operator="equal">
      <formula>9</formula>
    </cfRule>
    <cfRule type="cellIs" dxfId="35" priority="28" operator="equal">
      <formula>8</formula>
    </cfRule>
    <cfRule type="cellIs" dxfId="34" priority="29" operator="equal">
      <formula>7</formula>
    </cfRule>
    <cfRule type="cellIs" dxfId="33" priority="30" operator="equal">
      <formula>6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N6:N26">
    <cfRule type="cellIs" dxfId="27" priority="4" operator="equal">
      <formula>16</formula>
    </cfRule>
    <cfRule type="cellIs" dxfId="26" priority="5" operator="equal">
      <formula>15</formula>
    </cfRule>
    <cfRule type="cellIs" dxfId="25" priority="6" operator="equal">
      <formula>14</formula>
    </cfRule>
    <cfRule type="cellIs" dxfId="24" priority="7" operator="equal">
      <formula>13</formula>
    </cfRule>
    <cfRule type="cellIs" dxfId="23" priority="8" operator="equal">
      <formula>12</formula>
    </cfRule>
    <cfRule type="cellIs" dxfId="22" priority="9" operator="equal">
      <formula>11</formula>
    </cfRule>
    <cfRule type="cellIs" dxfId="21" priority="10" operator="equal">
      <formula>10</formula>
    </cfRule>
    <cfRule type="cellIs" dxfId="20" priority="11" operator="equal">
      <formula>9</formula>
    </cfRule>
    <cfRule type="cellIs" dxfId="19" priority="12" operator="equal">
      <formula>8</formula>
    </cfRule>
    <cfRule type="cellIs" dxfId="18" priority="13" operator="equal">
      <formula>7</formula>
    </cfRule>
    <cfRule type="cellIs" dxfId="17" priority="14" operator="equal">
      <formula>6</formula>
    </cfRule>
    <cfRule type="cellIs" dxfId="16" priority="15" operator="equal">
      <formula>5</formula>
    </cfRule>
    <cfRule type="cellIs" dxfId="15" priority="16" operator="equal">
      <formula>4</formula>
    </cfRule>
    <cfRule type="cellIs" dxfId="14" priority="17" operator="equal">
      <formula>3</formula>
    </cfRule>
    <cfRule type="cellIs" dxfId="13" priority="18" operator="equal">
      <formula>2</formula>
    </cfRule>
    <cfRule type="cellIs" dxfId="12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58" t="str">
        <f>Poor!A1</f>
        <v>ZANFL: 59207</v>
      </c>
      <c r="L2" s="258"/>
      <c r="M2" s="258"/>
      <c r="N2" s="258"/>
      <c r="O2" s="258"/>
      <c r="P2" s="258"/>
      <c r="Q2" s="258"/>
      <c r="R2" s="246"/>
      <c r="S2" s="246"/>
      <c r="T2" s="246"/>
      <c r="U2" s="246"/>
      <c r="V2" s="246"/>
    </row>
    <row r="3" spans="1:22" s="92" customFormat="1" ht="17">
      <c r="A3" s="90"/>
      <c r="B3" s="259" t="str">
        <f>V.Poor!A3</f>
        <v>Sources of Food : Very Poor HHs</v>
      </c>
      <c r="C3" s="260"/>
      <c r="D3" s="260"/>
      <c r="E3" s="260"/>
      <c r="F3" s="243"/>
      <c r="G3" s="257" t="str">
        <f>Poor!A3</f>
        <v>Sources of Food : Poor HHs</v>
      </c>
      <c r="H3" s="257"/>
      <c r="I3" s="257"/>
      <c r="J3" s="257"/>
      <c r="K3" s="244"/>
      <c r="L3" s="257" t="str">
        <f>Middle!A3</f>
        <v>Sources of Food : Middle HHs</v>
      </c>
      <c r="M3" s="257"/>
      <c r="N3" s="257"/>
      <c r="O3" s="257"/>
      <c r="P3" s="257"/>
      <c r="Q3" s="245"/>
      <c r="R3" s="257" t="str">
        <f>Rich!A3</f>
        <v>Sources of Food : Better-off HHs</v>
      </c>
      <c r="S3" s="257"/>
      <c r="T3" s="257"/>
      <c r="U3" s="257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2" t="str">
        <f>Poor!A1</f>
        <v>ZANFL: 59207</v>
      </c>
      <c r="L2" s="262"/>
      <c r="M2" s="262"/>
      <c r="N2" s="262"/>
      <c r="O2" s="262"/>
      <c r="P2" s="262"/>
      <c r="Q2" s="262"/>
      <c r="R2" s="87"/>
      <c r="S2" s="87"/>
      <c r="T2" s="87"/>
      <c r="U2" s="87"/>
      <c r="V2" s="87"/>
    </row>
    <row r="3" spans="1:22" s="92" customFormat="1" ht="17">
      <c r="A3" s="90"/>
      <c r="B3" s="89"/>
      <c r="C3" s="263" t="str">
        <f>V.Poor!A34</f>
        <v>Income : Very Poor HHs</v>
      </c>
      <c r="D3" s="263"/>
      <c r="E3" s="263"/>
      <c r="F3" s="90"/>
      <c r="G3" s="261" t="str">
        <f>Poor!A34</f>
        <v>Income : Poor HHs</v>
      </c>
      <c r="H3" s="261"/>
      <c r="I3" s="261"/>
      <c r="J3" s="261"/>
      <c r="K3" s="89"/>
      <c r="L3" s="261" t="str">
        <f>Middle!A34</f>
        <v>Income : Middle HHs</v>
      </c>
      <c r="M3" s="261"/>
      <c r="N3" s="261"/>
      <c r="O3" s="261"/>
      <c r="P3" s="261"/>
      <c r="Q3" s="91"/>
      <c r="R3" s="261" t="str">
        <f>Rich!A34</f>
        <v>Income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1881.808990627203</v>
      </c>
      <c r="C72" s="109">
        <f>Poor!R7</f>
        <v>2075.8496764090009</v>
      </c>
      <c r="D72" s="109">
        <f>Middle!R7</f>
        <v>3804.2594518818087</v>
      </c>
      <c r="E72" s="109">
        <f>Rich!R7</f>
        <v>10747.070135054993</v>
      </c>
      <c r="F72" s="109">
        <f>V.Poor!T7</f>
        <v>1868.9625813168568</v>
      </c>
      <c r="G72" s="109">
        <f>Poor!T7</f>
        <v>2041.9433109222259</v>
      </c>
      <c r="H72" s="109">
        <f>Middle!T7</f>
        <v>3838.2577362749275</v>
      </c>
      <c r="I72" s="109">
        <f>Rich!T7</f>
        <v>10650.272562771797</v>
      </c>
    </row>
    <row r="73" spans="1:9">
      <c r="A73" t="str">
        <f>V.Poor!Q8</f>
        <v>Own crops sold</v>
      </c>
      <c r="B73" s="109">
        <f>V.Poor!R8</f>
        <v>801</v>
      </c>
      <c r="C73" s="109">
        <f>Poor!R8</f>
        <v>2152</v>
      </c>
      <c r="D73" s="109">
        <f>Middle!R8</f>
        <v>15545</v>
      </c>
      <c r="E73" s="109">
        <f>Rich!R8</f>
        <v>33858.75</v>
      </c>
      <c r="F73" s="109">
        <f>V.Poor!T8</f>
        <v>970.3505168858228</v>
      </c>
      <c r="G73" s="109">
        <f>Poor!T8</f>
        <v>2743.8656140503031</v>
      </c>
      <c r="H73" s="109">
        <f>Middle!T8</f>
        <v>14828.709453104359</v>
      </c>
      <c r="I73" s="109">
        <f>Rich!T8</f>
        <v>35045.153548089991</v>
      </c>
    </row>
    <row r="74" spans="1:9">
      <c r="A74" t="str">
        <f>V.Poor!Q9</f>
        <v>Animal products consumed</v>
      </c>
      <c r="B74" s="109">
        <f>V.Poor!R9</f>
        <v>685.80813512523048</v>
      </c>
      <c r="C74" s="109">
        <f>Poor!R9</f>
        <v>1356.0061723808226</v>
      </c>
      <c r="D74" s="109">
        <f>Middle!R9</f>
        <v>1766.9907803548988</v>
      </c>
      <c r="E74" s="109">
        <f>Rich!R9</f>
        <v>2212.7030691628161</v>
      </c>
      <c r="F74" s="109">
        <f>V.Poor!T9</f>
        <v>685.80813512523048</v>
      </c>
      <c r="G74" s="109">
        <f>Poor!T9</f>
        <v>1356.0061723808226</v>
      </c>
      <c r="H74" s="109">
        <f>Middle!T9</f>
        <v>1751.0036977982243</v>
      </c>
      <c r="I74" s="109">
        <f>Rich!T9</f>
        <v>2235.9916748113524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5500</v>
      </c>
      <c r="E75" s="109">
        <f>Rich!R10</f>
        <v>12500</v>
      </c>
      <c r="F75" s="109">
        <f>V.Poor!T10</f>
        <v>0</v>
      </c>
      <c r="G75" s="109">
        <f>Poor!T10</f>
        <v>0</v>
      </c>
      <c r="H75" s="109">
        <f>Middle!T10</f>
        <v>5602.4150052753266</v>
      </c>
      <c r="I75" s="109">
        <f>Rich!T10</f>
        <v>12350.810636531416</v>
      </c>
    </row>
    <row r="76" spans="1:9">
      <c r="A76" t="str">
        <f>V.Poor!Q11</f>
        <v>Animals sold</v>
      </c>
      <c r="B76" s="109">
        <f>V.Poor!R11</f>
        <v>800</v>
      </c>
      <c r="C76" s="109">
        <f>Poor!R11</f>
        <v>4300.5</v>
      </c>
      <c r="D76" s="109">
        <f>Middle!R11</f>
        <v>14739.999999999996</v>
      </c>
      <c r="E76" s="109">
        <f>Rich!R11</f>
        <v>23306.25</v>
      </c>
      <c r="F76" s="109">
        <f>V.Poor!T11</f>
        <v>800</v>
      </c>
      <c r="G76" s="109">
        <f>Poor!T11</f>
        <v>4711.5696509781556</v>
      </c>
      <c r="H76" s="109">
        <f>Middle!T11</f>
        <v>14510.590388183267</v>
      </c>
      <c r="I76" s="109">
        <f>Rich!T11</f>
        <v>23073.614052564659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11520</v>
      </c>
      <c r="D77" s="109">
        <f>Middle!R12</f>
        <v>1416.6163816696949</v>
      </c>
      <c r="E77" s="109">
        <f>Rich!R12</f>
        <v>0</v>
      </c>
      <c r="F77" s="109">
        <f>V.Poor!T12</f>
        <v>0</v>
      </c>
      <c r="G77" s="109">
        <f>Poor!T12</f>
        <v>11520</v>
      </c>
      <c r="H77" s="109">
        <f>Middle!T12</f>
        <v>1416.6163816696949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8213.4630963588988</v>
      </c>
      <c r="C78" s="109">
        <f>Poor!R13</f>
        <v>5370.7704770871187</v>
      </c>
      <c r="D78" s="109">
        <f>Middle!R13</f>
        <v>30728.07785781534</v>
      </c>
      <c r="E78" s="109">
        <f>Rich!R13</f>
        <v>115500</v>
      </c>
      <c r="F78" s="109">
        <f>V.Poor!T13</f>
        <v>8213.4630963588988</v>
      </c>
      <c r="G78" s="109">
        <f>Poor!T13</f>
        <v>5370.7704770871187</v>
      </c>
      <c r="H78" s="109">
        <f>Middle!T13</f>
        <v>30728.07785781534</v>
      </c>
      <c r="I78" s="109">
        <f>Rich!T13</f>
        <v>115500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20400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20608.926610761671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1000</v>
      </c>
      <c r="C80" s="109">
        <f>Poor!R15</f>
        <v>0</v>
      </c>
      <c r="D80" s="109">
        <f>Middle!R15</f>
        <v>1000</v>
      </c>
      <c r="E80" s="109">
        <f>Rich!R15</f>
        <v>1875</v>
      </c>
      <c r="F80" s="109">
        <f>V.Poor!T15</f>
        <v>1000</v>
      </c>
      <c r="G80" s="109">
        <f>Poor!T15</f>
        <v>0</v>
      </c>
      <c r="H80" s="109">
        <f>Middle!T15</f>
        <v>1000</v>
      </c>
      <c r="I80" s="109">
        <f>Rich!T15</f>
        <v>1875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8400</v>
      </c>
      <c r="E81" s="109">
        <f>Rich!R16</f>
        <v>177000</v>
      </c>
      <c r="F81" s="109">
        <f>V.Poor!T16</f>
        <v>0</v>
      </c>
      <c r="G81" s="109">
        <f>Poor!T16</f>
        <v>0</v>
      </c>
      <c r="H81" s="109">
        <f>Middle!T16</f>
        <v>8400</v>
      </c>
      <c r="I81" s="109">
        <f>Rich!T16</f>
        <v>177000</v>
      </c>
    </row>
    <row r="82" spans="1:9">
      <c r="A82" t="str">
        <f>V.Poor!Q17</f>
        <v>Small business/petty trading</v>
      </c>
      <c r="B82" s="109">
        <f>V.Poor!R17</f>
        <v>28320.000000000007</v>
      </c>
      <c r="C82" s="109">
        <f>Poor!R17</f>
        <v>28320.000000000007</v>
      </c>
      <c r="D82" s="109">
        <f>Middle!R17</f>
        <v>8520</v>
      </c>
      <c r="E82" s="109">
        <f>Rich!R17</f>
        <v>10650</v>
      </c>
      <c r="F82" s="109">
        <f>V.Poor!T17</f>
        <v>28320.000000000007</v>
      </c>
      <c r="G82" s="109">
        <f>Poor!T17</f>
        <v>28320.000000000007</v>
      </c>
      <c r="H82" s="109">
        <f>Middle!T17</f>
        <v>8520</v>
      </c>
      <c r="I82" s="109">
        <f>Rich!T17</f>
        <v>10650</v>
      </c>
    </row>
    <row r="83" spans="1:9">
      <c r="A83" t="str">
        <f>V.Poor!Q18</f>
        <v>Food transfer - official</v>
      </c>
      <c r="B83" s="109">
        <f>V.Poor!R18</f>
        <v>2450.3739801158836</v>
      </c>
      <c r="C83" s="109">
        <f>Poor!R18</f>
        <v>2450.3739801158836</v>
      </c>
      <c r="D83" s="109">
        <f>Middle!R18</f>
        <v>2227.6127091962571</v>
      </c>
      <c r="E83" s="109">
        <f>Rich!R18</f>
        <v>0</v>
      </c>
      <c r="F83" s="109">
        <f>V.Poor!T18</f>
        <v>2450.3739801158836</v>
      </c>
      <c r="G83" s="109">
        <f>Poor!T18</f>
        <v>2450.3739801158836</v>
      </c>
      <c r="H83" s="109">
        <f>Middle!T18</f>
        <v>2227.6127091962571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12480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12480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56632.454202227222</v>
      </c>
      <c r="C88" s="109">
        <f>Poor!R23</f>
        <v>57545.500305992835</v>
      </c>
      <c r="D88" s="109">
        <f>Middle!R23</f>
        <v>114048.557180918</v>
      </c>
      <c r="E88" s="109">
        <f>Rich!R23</f>
        <v>387649.77320421778</v>
      </c>
      <c r="F88" s="109">
        <f>V.Poor!T23</f>
        <v>56788.958309802692</v>
      </c>
      <c r="G88" s="109">
        <f>Poor!T23</f>
        <v>58514.529205534513</v>
      </c>
      <c r="H88" s="109">
        <f>Middle!T23</f>
        <v>113432.20984007907</v>
      </c>
      <c r="I88" s="109">
        <f>Rich!T23</f>
        <v>388380.84247476922</v>
      </c>
    </row>
    <row r="89" spans="1:9">
      <c r="A89" t="str">
        <f>V.Poor!Q24</f>
        <v>Food Poverty line</v>
      </c>
      <c r="B89" s="109">
        <f>V.Poor!R24</f>
        <v>32335.238179999295</v>
      </c>
      <c r="C89" s="109">
        <f>Poor!R24</f>
        <v>32335.238179999298</v>
      </c>
      <c r="D89" s="109">
        <f>Middle!R24</f>
        <v>32335.238179999298</v>
      </c>
      <c r="E89" s="109">
        <f>Rich!R24</f>
        <v>32335.238179999302</v>
      </c>
      <c r="F89" s="109">
        <f>V.Poor!T24</f>
        <v>32335.238179999295</v>
      </c>
      <c r="G89" s="109">
        <f>Poor!T24</f>
        <v>32335.238179999298</v>
      </c>
      <c r="H89" s="109">
        <f>Middle!T24</f>
        <v>32335.238179999298</v>
      </c>
      <c r="I89" s="109">
        <f>Rich!T24</f>
        <v>32335.238179999302</v>
      </c>
    </row>
    <row r="90" spans="1:9">
      <c r="A90" s="108" t="str">
        <f>V.Poor!Q25</f>
        <v>Lower Bound Poverty line</v>
      </c>
      <c r="B90" s="109">
        <f>V.Poor!R25</f>
        <v>51808.57151333263</v>
      </c>
      <c r="C90" s="109">
        <f>Poor!R25</f>
        <v>51808.571513332638</v>
      </c>
      <c r="D90" s="109">
        <f>Middle!R25</f>
        <v>51808.571513332638</v>
      </c>
      <c r="E90" s="109">
        <f>Rich!R25</f>
        <v>51808.571513332638</v>
      </c>
      <c r="F90" s="109">
        <f>V.Poor!T25</f>
        <v>51808.57151333263</v>
      </c>
      <c r="G90" s="109">
        <f>Poor!T25</f>
        <v>51808.571513332638</v>
      </c>
      <c r="H90" s="109">
        <f>Middle!T25</f>
        <v>51808.571513332638</v>
      </c>
      <c r="I90" s="109">
        <f>Rich!T25</f>
        <v>51808.571513332638</v>
      </c>
    </row>
    <row r="91" spans="1:9">
      <c r="A91" s="108" t="str">
        <f>V.Poor!Q26</f>
        <v>Upper Bound Poverty line</v>
      </c>
      <c r="B91" s="109">
        <f>V.Poor!R26</f>
        <v>86488.571513332645</v>
      </c>
      <c r="C91" s="109">
        <f>Poor!R26</f>
        <v>86488.571513332645</v>
      </c>
      <c r="D91" s="109">
        <f>Middle!R26</f>
        <v>86488.57151333263</v>
      </c>
      <c r="E91" s="109">
        <f>Rich!R26</f>
        <v>86488.571513332645</v>
      </c>
      <c r="F91" s="109">
        <f>V.Poor!T26</f>
        <v>86488.571513332645</v>
      </c>
      <c r="G91" s="109">
        <f>Poor!T26</f>
        <v>86488.571513332645</v>
      </c>
      <c r="H91" s="109">
        <f>Middle!T26</f>
        <v>86488.57151333263</v>
      </c>
      <c r="I91" s="109">
        <f>Rich!T26</f>
        <v>86488.571513332645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32335.238179999295</v>
      </c>
      <c r="G93" s="109">
        <f>Poor!T24</f>
        <v>32335.238179999298</v>
      </c>
      <c r="H93" s="109">
        <f>Middle!T24</f>
        <v>32335.238179999298</v>
      </c>
      <c r="I93" s="109">
        <f>Rich!T24</f>
        <v>32335.238179999302</v>
      </c>
    </row>
    <row r="94" spans="1:9">
      <c r="A94" t="str">
        <f>V.Poor!Q25</f>
        <v>Lower Bound Poverty line</v>
      </c>
      <c r="F94" s="109">
        <f>V.Poor!T25</f>
        <v>51808.57151333263</v>
      </c>
      <c r="G94" s="109">
        <f>Poor!T25</f>
        <v>51808.571513332638</v>
      </c>
      <c r="H94" s="109">
        <f>Middle!T25</f>
        <v>51808.571513332638</v>
      </c>
      <c r="I94" s="109">
        <f>Rich!T25</f>
        <v>51808.571513332638</v>
      </c>
    </row>
    <row r="95" spans="1:9">
      <c r="A95" t="str">
        <f>V.Poor!Q26</f>
        <v>Upper Bound Poverty line</v>
      </c>
      <c r="F95" s="109">
        <f>V.Poor!T26</f>
        <v>86488.571513332645</v>
      </c>
      <c r="G95" s="109">
        <f>Poor!T26</f>
        <v>86488.571513332645</v>
      </c>
      <c r="H95" s="109">
        <f>Middle!T26</f>
        <v>86488.57151333263</v>
      </c>
      <c r="I95" s="109">
        <f>Rich!T26</f>
        <v>86488.571513332645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0</v>
      </c>
      <c r="G99" s="237">
        <f t="shared" si="0"/>
        <v>0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29856.117311105423</v>
      </c>
      <c r="C100" s="237">
        <f t="shared" si="0"/>
        <v>28943.07120733981</v>
      </c>
      <c r="D100" s="237">
        <f t="shared" si="0"/>
        <v>0</v>
      </c>
      <c r="E100" s="237">
        <f t="shared" si="0"/>
        <v>0</v>
      </c>
      <c r="F100" s="237">
        <f t="shared" si="0"/>
        <v>29699.613203529952</v>
      </c>
      <c r="G100" s="237">
        <f t="shared" si="0"/>
        <v>27974.042307798132</v>
      </c>
      <c r="H100" s="237">
        <f t="shared" si="0"/>
        <v>0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58" t="str">
        <f>Poor!A1</f>
        <v>ZANFL: 59207</v>
      </c>
      <c r="L2" s="258"/>
      <c r="M2" s="258"/>
      <c r="N2" s="258"/>
      <c r="O2" s="258"/>
      <c r="P2" s="258"/>
      <c r="Q2" s="258"/>
      <c r="R2" s="246"/>
      <c r="S2" s="246"/>
      <c r="T2" s="246"/>
      <c r="U2" s="246"/>
      <c r="V2" s="246"/>
    </row>
    <row r="3" spans="1:22" s="92" customFormat="1" ht="17">
      <c r="A3" s="90"/>
      <c r="B3" s="259" t="str">
        <f>V.Poor!A67</f>
        <v>Expenditure : Very Poor HHs</v>
      </c>
      <c r="C3" s="259"/>
      <c r="D3" s="259"/>
      <c r="E3" s="259"/>
      <c r="F3" s="248"/>
      <c r="G3" s="257" t="str">
        <f>Poor!A67</f>
        <v>Expenditure : Poor HHs</v>
      </c>
      <c r="H3" s="257"/>
      <c r="I3" s="257"/>
      <c r="J3" s="257"/>
      <c r="K3" s="244"/>
      <c r="L3" s="257" t="str">
        <f>Middle!A67</f>
        <v>Expenditure : Middle HHs</v>
      </c>
      <c r="M3" s="257"/>
      <c r="N3" s="257"/>
      <c r="O3" s="257"/>
      <c r="P3" s="257"/>
      <c r="Q3" s="245"/>
      <c r="R3" s="257" t="str">
        <f>Rich!A67</f>
        <v>Expenditure : Better-off HHs</v>
      </c>
      <c r="S3" s="257"/>
      <c r="T3" s="257"/>
      <c r="U3" s="25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1881.808990627203</v>
      </c>
      <c r="C3" s="203">
        <f>Income!C72</f>
        <v>2075.8496764090009</v>
      </c>
      <c r="D3" s="203">
        <f>Income!D72</f>
        <v>3804.2594518818087</v>
      </c>
      <c r="E3" s="203">
        <f>Income!E72</f>
        <v>10747.070135054993</v>
      </c>
      <c r="F3" s="204">
        <f>IF(F$2&lt;=($B$2+$C$2+$D$2),IF(F$2&lt;=($B$2+$C$2),IF(F$2&lt;=$B$2,$B3,$C3),$D3),$E3)</f>
        <v>1881.808990627203</v>
      </c>
      <c r="G3" s="204">
        <f t="shared" ref="G3:AW7" si="0">IF(G$2&lt;=($B$2+$C$2+$D$2),IF(G$2&lt;=($B$2+$C$2),IF(G$2&lt;=$B$2,$B3,$C3),$D3),$E3)</f>
        <v>1881.808990627203</v>
      </c>
      <c r="H3" s="204">
        <f t="shared" si="0"/>
        <v>1881.808990627203</v>
      </c>
      <c r="I3" s="204">
        <f t="shared" si="0"/>
        <v>1881.808990627203</v>
      </c>
      <c r="J3" s="204">
        <f t="shared" si="0"/>
        <v>1881.808990627203</v>
      </c>
      <c r="K3" s="204">
        <f t="shared" si="0"/>
        <v>1881.808990627203</v>
      </c>
      <c r="L3" s="204">
        <f t="shared" si="0"/>
        <v>1881.808990627203</v>
      </c>
      <c r="M3" s="204">
        <f t="shared" si="0"/>
        <v>1881.808990627203</v>
      </c>
      <c r="N3" s="204">
        <f t="shared" si="0"/>
        <v>1881.808990627203</v>
      </c>
      <c r="O3" s="204">
        <f t="shared" si="0"/>
        <v>1881.808990627203</v>
      </c>
      <c r="P3" s="204">
        <f t="shared" si="0"/>
        <v>1881.808990627203</v>
      </c>
      <c r="Q3" s="204">
        <f t="shared" si="0"/>
        <v>1881.808990627203</v>
      </c>
      <c r="R3" s="204">
        <f t="shared" si="0"/>
        <v>1881.808990627203</v>
      </c>
      <c r="S3" s="204">
        <f t="shared" si="0"/>
        <v>1881.808990627203</v>
      </c>
      <c r="T3" s="204">
        <f t="shared" si="0"/>
        <v>1881.808990627203</v>
      </c>
      <c r="U3" s="204">
        <f t="shared" si="0"/>
        <v>1881.808990627203</v>
      </c>
      <c r="V3" s="204">
        <f t="shared" si="0"/>
        <v>1881.808990627203</v>
      </c>
      <c r="W3" s="204">
        <f t="shared" si="0"/>
        <v>1881.808990627203</v>
      </c>
      <c r="X3" s="204">
        <f t="shared" si="0"/>
        <v>1881.808990627203</v>
      </c>
      <c r="Y3" s="204">
        <f t="shared" si="0"/>
        <v>1881.808990627203</v>
      </c>
      <c r="Z3" s="204">
        <f t="shared" si="0"/>
        <v>1881.808990627203</v>
      </c>
      <c r="AA3" s="204">
        <f t="shared" si="0"/>
        <v>1881.808990627203</v>
      </c>
      <c r="AB3" s="204">
        <f t="shared" si="0"/>
        <v>1881.808990627203</v>
      </c>
      <c r="AC3" s="204">
        <f t="shared" si="0"/>
        <v>1881.808990627203</v>
      </c>
      <c r="AD3" s="204">
        <f t="shared" si="0"/>
        <v>1881.808990627203</v>
      </c>
      <c r="AE3" s="204">
        <f t="shared" si="0"/>
        <v>1881.808990627203</v>
      </c>
      <c r="AF3" s="204">
        <f t="shared" si="0"/>
        <v>1881.808990627203</v>
      </c>
      <c r="AG3" s="204">
        <f t="shared" si="0"/>
        <v>1881.808990627203</v>
      </c>
      <c r="AH3" s="204">
        <f t="shared" si="0"/>
        <v>1881.808990627203</v>
      </c>
      <c r="AI3" s="204">
        <f t="shared" si="0"/>
        <v>1881.808990627203</v>
      </c>
      <c r="AJ3" s="204">
        <f t="shared" si="0"/>
        <v>1881.808990627203</v>
      </c>
      <c r="AK3" s="204">
        <f t="shared" si="0"/>
        <v>1881.808990627203</v>
      </c>
      <c r="AL3" s="204">
        <f t="shared" si="0"/>
        <v>1881.808990627203</v>
      </c>
      <c r="AM3" s="204">
        <f t="shared" si="0"/>
        <v>1881.808990627203</v>
      </c>
      <c r="AN3" s="204">
        <f t="shared" si="0"/>
        <v>1881.808990627203</v>
      </c>
      <c r="AO3" s="204">
        <f t="shared" si="0"/>
        <v>2075.8496764090009</v>
      </c>
      <c r="AP3" s="204">
        <f t="shared" si="0"/>
        <v>2075.8496764090009</v>
      </c>
      <c r="AQ3" s="204">
        <f t="shared" si="0"/>
        <v>2075.8496764090009</v>
      </c>
      <c r="AR3" s="204">
        <f t="shared" si="0"/>
        <v>2075.8496764090009</v>
      </c>
      <c r="AS3" s="204">
        <f t="shared" si="0"/>
        <v>2075.8496764090009</v>
      </c>
      <c r="AT3" s="204">
        <f t="shared" si="0"/>
        <v>2075.8496764090009</v>
      </c>
      <c r="AU3" s="204">
        <f t="shared" si="0"/>
        <v>2075.8496764090009</v>
      </c>
      <c r="AV3" s="204">
        <f t="shared" si="0"/>
        <v>2075.8496764090009</v>
      </c>
      <c r="AW3" s="204">
        <f t="shared" si="0"/>
        <v>2075.8496764090009</v>
      </c>
      <c r="AX3" s="204">
        <f t="shared" ref="AX3:BZ10" si="1">IF(AX$2&lt;=($B$2+$C$2+$D$2),IF(AX$2&lt;=($B$2+$C$2),IF(AX$2&lt;=$B$2,$B3,$C3),$D3),$E3)</f>
        <v>2075.8496764090009</v>
      </c>
      <c r="AY3" s="204">
        <f t="shared" si="1"/>
        <v>2075.8496764090009</v>
      </c>
      <c r="AZ3" s="204">
        <f t="shared" si="1"/>
        <v>2075.8496764090009</v>
      </c>
      <c r="BA3" s="204">
        <f t="shared" si="1"/>
        <v>2075.8496764090009</v>
      </c>
      <c r="BB3" s="204">
        <f t="shared" si="1"/>
        <v>2075.8496764090009</v>
      </c>
      <c r="BC3" s="204">
        <f t="shared" si="1"/>
        <v>2075.8496764090009</v>
      </c>
      <c r="BD3" s="204">
        <f t="shared" si="1"/>
        <v>2075.8496764090009</v>
      </c>
      <c r="BE3" s="204">
        <f t="shared" si="1"/>
        <v>2075.8496764090009</v>
      </c>
      <c r="BF3" s="204">
        <f t="shared" si="1"/>
        <v>2075.8496764090009</v>
      </c>
      <c r="BG3" s="204">
        <f t="shared" si="1"/>
        <v>2075.8496764090009</v>
      </c>
      <c r="BH3" s="204">
        <f t="shared" si="1"/>
        <v>2075.8496764090009</v>
      </c>
      <c r="BI3" s="204">
        <f t="shared" si="1"/>
        <v>2075.8496764090009</v>
      </c>
      <c r="BJ3" s="204">
        <f t="shared" si="1"/>
        <v>2075.8496764090009</v>
      </c>
      <c r="BK3" s="204">
        <f t="shared" si="1"/>
        <v>2075.8496764090009</v>
      </c>
      <c r="BL3" s="204">
        <f t="shared" si="1"/>
        <v>2075.8496764090009</v>
      </c>
      <c r="BM3" s="204">
        <f t="shared" si="1"/>
        <v>2075.8496764090009</v>
      </c>
      <c r="BN3" s="204">
        <f t="shared" si="1"/>
        <v>2075.8496764090009</v>
      </c>
      <c r="BO3" s="204">
        <f t="shared" si="1"/>
        <v>2075.8496764090009</v>
      </c>
      <c r="BP3" s="204">
        <f t="shared" si="1"/>
        <v>2075.8496764090009</v>
      </c>
      <c r="BQ3" s="204">
        <f t="shared" si="1"/>
        <v>2075.8496764090009</v>
      </c>
      <c r="BR3" s="204">
        <f t="shared" si="1"/>
        <v>2075.8496764090009</v>
      </c>
      <c r="BS3" s="204">
        <f t="shared" si="1"/>
        <v>2075.8496764090009</v>
      </c>
      <c r="BT3" s="204">
        <f t="shared" si="1"/>
        <v>2075.8496764090009</v>
      </c>
      <c r="BU3" s="204">
        <f t="shared" si="1"/>
        <v>2075.8496764090009</v>
      </c>
      <c r="BV3" s="204">
        <f t="shared" si="1"/>
        <v>2075.8496764090009</v>
      </c>
      <c r="BW3" s="204">
        <f t="shared" si="1"/>
        <v>2075.8496764090009</v>
      </c>
      <c r="BX3" s="204">
        <f t="shared" si="1"/>
        <v>3804.2594518818087</v>
      </c>
      <c r="BY3" s="204">
        <f t="shared" si="1"/>
        <v>3804.2594518818087</v>
      </c>
      <c r="BZ3" s="204">
        <f t="shared" si="1"/>
        <v>3804.2594518818087</v>
      </c>
      <c r="CA3" s="204">
        <f t="shared" ref="CA3:CR15" si="2">IF(CA$2&lt;=($B$2+$C$2+$D$2),IF(CA$2&lt;=($B$2+$C$2),IF(CA$2&lt;=$B$2,$B3,$C3),$D3),$E3)</f>
        <v>3804.2594518818087</v>
      </c>
      <c r="CB3" s="204">
        <f t="shared" si="2"/>
        <v>3804.2594518818087</v>
      </c>
      <c r="CC3" s="204">
        <f t="shared" si="2"/>
        <v>3804.2594518818087</v>
      </c>
      <c r="CD3" s="204">
        <f t="shared" si="2"/>
        <v>3804.2594518818087</v>
      </c>
      <c r="CE3" s="204">
        <f t="shared" si="2"/>
        <v>3804.2594518818087</v>
      </c>
      <c r="CF3" s="204">
        <f t="shared" si="2"/>
        <v>3804.2594518818087</v>
      </c>
      <c r="CG3" s="204">
        <f t="shared" si="2"/>
        <v>3804.2594518818087</v>
      </c>
      <c r="CH3" s="204">
        <f t="shared" si="2"/>
        <v>3804.2594518818087</v>
      </c>
      <c r="CI3" s="204">
        <f t="shared" si="2"/>
        <v>3804.2594518818087</v>
      </c>
      <c r="CJ3" s="204">
        <f t="shared" si="2"/>
        <v>3804.2594518818087</v>
      </c>
      <c r="CK3" s="204">
        <f t="shared" si="2"/>
        <v>3804.2594518818087</v>
      </c>
      <c r="CL3" s="204">
        <f t="shared" si="2"/>
        <v>3804.2594518818087</v>
      </c>
      <c r="CM3" s="204">
        <f t="shared" si="2"/>
        <v>3804.2594518818087</v>
      </c>
      <c r="CN3" s="204">
        <f t="shared" si="2"/>
        <v>3804.2594518818087</v>
      </c>
      <c r="CO3" s="204">
        <f t="shared" si="2"/>
        <v>3804.2594518818087</v>
      </c>
      <c r="CP3" s="204">
        <f t="shared" si="2"/>
        <v>3804.2594518818087</v>
      </c>
      <c r="CQ3" s="204">
        <f t="shared" si="2"/>
        <v>3804.2594518818087</v>
      </c>
      <c r="CR3" s="204">
        <f t="shared" si="2"/>
        <v>10747.070135054993</v>
      </c>
      <c r="CS3" s="204">
        <f t="shared" ref="CS3:DA15" si="3">IF(CS$2&lt;=($B$2+$C$2+$D$2),IF(CS$2&lt;=($B$2+$C$2),IF(CS$2&lt;=$B$2,$B3,$C3),$D3),$E3)</f>
        <v>10747.070135054993</v>
      </c>
      <c r="CT3" s="204">
        <f t="shared" si="3"/>
        <v>10747.070135054993</v>
      </c>
      <c r="CU3" s="204">
        <f t="shared" si="3"/>
        <v>10747.070135054993</v>
      </c>
      <c r="CV3" s="204">
        <f t="shared" si="3"/>
        <v>10747.070135054993</v>
      </c>
      <c r="CW3" s="204">
        <f t="shared" si="3"/>
        <v>10747.070135054993</v>
      </c>
      <c r="CX3" s="204">
        <f t="shared" si="3"/>
        <v>10747.070135054993</v>
      </c>
      <c r="CY3" s="204">
        <f t="shared" si="3"/>
        <v>10747.070135054993</v>
      </c>
      <c r="CZ3" s="204">
        <f t="shared" si="3"/>
        <v>10747.070135054993</v>
      </c>
      <c r="DA3" s="204">
        <f t="shared" si="3"/>
        <v>10747.070135054993</v>
      </c>
      <c r="DB3" s="204"/>
    </row>
    <row r="4" spans="1:106">
      <c r="A4" s="201" t="str">
        <f>Income!A73</f>
        <v>Own crops sold</v>
      </c>
      <c r="B4" s="203">
        <f>Income!B73</f>
        <v>801</v>
      </c>
      <c r="C4" s="203">
        <f>Income!C73</f>
        <v>2152</v>
      </c>
      <c r="D4" s="203">
        <f>Income!D73</f>
        <v>15545</v>
      </c>
      <c r="E4" s="203">
        <f>Income!E73</f>
        <v>33858.75</v>
      </c>
      <c r="F4" s="204">
        <f t="shared" ref="F4:U17" si="4">IF(F$2&lt;=($B$2+$C$2+$D$2),IF(F$2&lt;=($B$2+$C$2),IF(F$2&lt;=$B$2,$B4,$C4),$D4),$E4)</f>
        <v>801</v>
      </c>
      <c r="G4" s="204">
        <f t="shared" si="0"/>
        <v>801</v>
      </c>
      <c r="H4" s="204">
        <f t="shared" si="0"/>
        <v>801</v>
      </c>
      <c r="I4" s="204">
        <f t="shared" si="0"/>
        <v>801</v>
      </c>
      <c r="J4" s="204">
        <f t="shared" si="0"/>
        <v>801</v>
      </c>
      <c r="K4" s="204">
        <f t="shared" si="0"/>
        <v>801</v>
      </c>
      <c r="L4" s="204">
        <f t="shared" si="0"/>
        <v>801</v>
      </c>
      <c r="M4" s="204">
        <f t="shared" si="0"/>
        <v>801</v>
      </c>
      <c r="N4" s="204">
        <f t="shared" si="0"/>
        <v>801</v>
      </c>
      <c r="O4" s="204">
        <f t="shared" si="0"/>
        <v>801</v>
      </c>
      <c r="P4" s="204">
        <f t="shared" si="0"/>
        <v>801</v>
      </c>
      <c r="Q4" s="204">
        <f t="shared" si="0"/>
        <v>801</v>
      </c>
      <c r="R4" s="204">
        <f t="shared" si="0"/>
        <v>801</v>
      </c>
      <c r="S4" s="204">
        <f t="shared" si="0"/>
        <v>801</v>
      </c>
      <c r="T4" s="204">
        <f t="shared" si="0"/>
        <v>801</v>
      </c>
      <c r="U4" s="204">
        <f t="shared" si="0"/>
        <v>801</v>
      </c>
      <c r="V4" s="204">
        <f t="shared" si="0"/>
        <v>801</v>
      </c>
      <c r="W4" s="204">
        <f t="shared" si="0"/>
        <v>801</v>
      </c>
      <c r="X4" s="204">
        <f t="shared" si="0"/>
        <v>801</v>
      </c>
      <c r="Y4" s="204">
        <f t="shared" si="0"/>
        <v>801</v>
      </c>
      <c r="Z4" s="204">
        <f t="shared" si="0"/>
        <v>801</v>
      </c>
      <c r="AA4" s="204">
        <f t="shared" si="0"/>
        <v>801</v>
      </c>
      <c r="AB4" s="204">
        <f t="shared" si="0"/>
        <v>801</v>
      </c>
      <c r="AC4" s="204">
        <f t="shared" si="0"/>
        <v>801</v>
      </c>
      <c r="AD4" s="204">
        <f t="shared" si="0"/>
        <v>801</v>
      </c>
      <c r="AE4" s="204">
        <f t="shared" si="0"/>
        <v>801</v>
      </c>
      <c r="AF4" s="204">
        <f t="shared" si="0"/>
        <v>801</v>
      </c>
      <c r="AG4" s="204">
        <f t="shared" si="0"/>
        <v>801</v>
      </c>
      <c r="AH4" s="204">
        <f t="shared" si="0"/>
        <v>801</v>
      </c>
      <c r="AI4" s="204">
        <f t="shared" si="0"/>
        <v>801</v>
      </c>
      <c r="AJ4" s="204">
        <f t="shared" si="0"/>
        <v>801</v>
      </c>
      <c r="AK4" s="204">
        <f t="shared" si="0"/>
        <v>801</v>
      </c>
      <c r="AL4" s="204">
        <f t="shared" si="0"/>
        <v>801</v>
      </c>
      <c r="AM4" s="204">
        <f t="shared" si="0"/>
        <v>801</v>
      </c>
      <c r="AN4" s="204">
        <f t="shared" si="0"/>
        <v>801</v>
      </c>
      <c r="AO4" s="204">
        <f t="shared" si="0"/>
        <v>2152</v>
      </c>
      <c r="AP4" s="204">
        <f t="shared" si="0"/>
        <v>2152</v>
      </c>
      <c r="AQ4" s="204">
        <f t="shared" si="0"/>
        <v>2152</v>
      </c>
      <c r="AR4" s="204">
        <f t="shared" si="0"/>
        <v>2152</v>
      </c>
      <c r="AS4" s="204">
        <f t="shared" si="0"/>
        <v>2152</v>
      </c>
      <c r="AT4" s="204">
        <f t="shared" si="0"/>
        <v>2152</v>
      </c>
      <c r="AU4" s="204">
        <f t="shared" si="0"/>
        <v>2152</v>
      </c>
      <c r="AV4" s="204">
        <f t="shared" si="0"/>
        <v>2152</v>
      </c>
      <c r="AW4" s="204">
        <f t="shared" si="0"/>
        <v>2152</v>
      </c>
      <c r="AX4" s="204">
        <f t="shared" si="1"/>
        <v>2152</v>
      </c>
      <c r="AY4" s="204">
        <f t="shared" si="1"/>
        <v>2152</v>
      </c>
      <c r="AZ4" s="204">
        <f t="shared" si="1"/>
        <v>2152</v>
      </c>
      <c r="BA4" s="204">
        <f t="shared" si="1"/>
        <v>2152</v>
      </c>
      <c r="BB4" s="204">
        <f t="shared" si="1"/>
        <v>2152</v>
      </c>
      <c r="BC4" s="204">
        <f t="shared" si="1"/>
        <v>2152</v>
      </c>
      <c r="BD4" s="204">
        <f t="shared" si="1"/>
        <v>2152</v>
      </c>
      <c r="BE4" s="204">
        <f t="shared" si="1"/>
        <v>2152</v>
      </c>
      <c r="BF4" s="204">
        <f t="shared" si="1"/>
        <v>2152</v>
      </c>
      <c r="BG4" s="204">
        <f t="shared" si="1"/>
        <v>2152</v>
      </c>
      <c r="BH4" s="204">
        <f t="shared" si="1"/>
        <v>2152</v>
      </c>
      <c r="BI4" s="204">
        <f t="shared" si="1"/>
        <v>2152</v>
      </c>
      <c r="BJ4" s="204">
        <f t="shared" si="1"/>
        <v>2152</v>
      </c>
      <c r="BK4" s="204">
        <f t="shared" si="1"/>
        <v>2152</v>
      </c>
      <c r="BL4" s="204">
        <f t="shared" si="1"/>
        <v>2152</v>
      </c>
      <c r="BM4" s="204">
        <f t="shared" si="1"/>
        <v>2152</v>
      </c>
      <c r="BN4" s="204">
        <f t="shared" si="1"/>
        <v>2152</v>
      </c>
      <c r="BO4" s="204">
        <f t="shared" si="1"/>
        <v>2152</v>
      </c>
      <c r="BP4" s="204">
        <f t="shared" si="1"/>
        <v>2152</v>
      </c>
      <c r="BQ4" s="204">
        <f t="shared" si="1"/>
        <v>2152</v>
      </c>
      <c r="BR4" s="204">
        <f t="shared" si="1"/>
        <v>2152</v>
      </c>
      <c r="BS4" s="204">
        <f t="shared" si="1"/>
        <v>2152</v>
      </c>
      <c r="BT4" s="204">
        <f t="shared" si="1"/>
        <v>2152</v>
      </c>
      <c r="BU4" s="204">
        <f t="shared" si="1"/>
        <v>2152</v>
      </c>
      <c r="BV4" s="204">
        <f t="shared" si="1"/>
        <v>2152</v>
      </c>
      <c r="BW4" s="204">
        <f t="shared" si="1"/>
        <v>2152</v>
      </c>
      <c r="BX4" s="204">
        <f t="shared" si="1"/>
        <v>15545</v>
      </c>
      <c r="BY4" s="204">
        <f t="shared" si="1"/>
        <v>15545</v>
      </c>
      <c r="BZ4" s="204">
        <f t="shared" si="1"/>
        <v>15545</v>
      </c>
      <c r="CA4" s="204">
        <f t="shared" si="2"/>
        <v>15545</v>
      </c>
      <c r="CB4" s="204">
        <f t="shared" si="2"/>
        <v>15545</v>
      </c>
      <c r="CC4" s="204">
        <f t="shared" si="2"/>
        <v>15545</v>
      </c>
      <c r="CD4" s="204">
        <f t="shared" si="2"/>
        <v>15545</v>
      </c>
      <c r="CE4" s="204">
        <f t="shared" si="2"/>
        <v>15545</v>
      </c>
      <c r="CF4" s="204">
        <f t="shared" si="2"/>
        <v>15545</v>
      </c>
      <c r="CG4" s="204">
        <f t="shared" si="2"/>
        <v>15545</v>
      </c>
      <c r="CH4" s="204">
        <f t="shared" si="2"/>
        <v>15545</v>
      </c>
      <c r="CI4" s="204">
        <f t="shared" si="2"/>
        <v>15545</v>
      </c>
      <c r="CJ4" s="204">
        <f t="shared" si="2"/>
        <v>15545</v>
      </c>
      <c r="CK4" s="204">
        <f t="shared" si="2"/>
        <v>15545</v>
      </c>
      <c r="CL4" s="204">
        <f t="shared" si="2"/>
        <v>15545</v>
      </c>
      <c r="CM4" s="204">
        <f t="shared" si="2"/>
        <v>15545</v>
      </c>
      <c r="CN4" s="204">
        <f t="shared" si="2"/>
        <v>15545</v>
      </c>
      <c r="CO4" s="204">
        <f t="shared" si="2"/>
        <v>15545</v>
      </c>
      <c r="CP4" s="204">
        <f t="shared" si="2"/>
        <v>15545</v>
      </c>
      <c r="CQ4" s="204">
        <f t="shared" si="2"/>
        <v>15545</v>
      </c>
      <c r="CR4" s="204">
        <f t="shared" si="2"/>
        <v>33858.75</v>
      </c>
      <c r="CS4" s="204">
        <f t="shared" si="3"/>
        <v>33858.75</v>
      </c>
      <c r="CT4" s="204">
        <f t="shared" si="3"/>
        <v>33858.75</v>
      </c>
      <c r="CU4" s="204">
        <f t="shared" si="3"/>
        <v>33858.75</v>
      </c>
      <c r="CV4" s="204">
        <f t="shared" si="3"/>
        <v>33858.75</v>
      </c>
      <c r="CW4" s="204">
        <f t="shared" si="3"/>
        <v>33858.75</v>
      </c>
      <c r="CX4" s="204">
        <f t="shared" si="3"/>
        <v>33858.75</v>
      </c>
      <c r="CY4" s="204">
        <f t="shared" si="3"/>
        <v>33858.75</v>
      </c>
      <c r="CZ4" s="204">
        <f t="shared" si="3"/>
        <v>33858.75</v>
      </c>
      <c r="DA4" s="204">
        <f t="shared" si="3"/>
        <v>33858.75</v>
      </c>
      <c r="DB4" s="204"/>
    </row>
    <row r="5" spans="1:106">
      <c r="A5" s="201" t="str">
        <f>Income!A74</f>
        <v>Animal products consumed</v>
      </c>
      <c r="B5" s="203">
        <f>Income!B74</f>
        <v>685.80813512523048</v>
      </c>
      <c r="C5" s="203">
        <f>Income!C74</f>
        <v>1356.0061723808226</v>
      </c>
      <c r="D5" s="203">
        <f>Income!D74</f>
        <v>1766.9907803548988</v>
      </c>
      <c r="E5" s="203">
        <f>Income!E74</f>
        <v>2212.7030691628161</v>
      </c>
      <c r="F5" s="204">
        <f t="shared" si="4"/>
        <v>685.80813512523048</v>
      </c>
      <c r="G5" s="204">
        <f t="shared" si="0"/>
        <v>685.80813512523048</v>
      </c>
      <c r="H5" s="204">
        <f t="shared" si="0"/>
        <v>685.80813512523048</v>
      </c>
      <c r="I5" s="204">
        <f t="shared" si="0"/>
        <v>685.80813512523048</v>
      </c>
      <c r="J5" s="204">
        <f t="shared" si="0"/>
        <v>685.80813512523048</v>
      </c>
      <c r="K5" s="204">
        <f t="shared" si="0"/>
        <v>685.80813512523048</v>
      </c>
      <c r="L5" s="204">
        <f t="shared" si="0"/>
        <v>685.80813512523048</v>
      </c>
      <c r="M5" s="204">
        <f t="shared" si="0"/>
        <v>685.80813512523048</v>
      </c>
      <c r="N5" s="204">
        <f t="shared" si="0"/>
        <v>685.80813512523048</v>
      </c>
      <c r="O5" s="204">
        <f t="shared" si="0"/>
        <v>685.80813512523048</v>
      </c>
      <c r="P5" s="204">
        <f t="shared" si="0"/>
        <v>685.80813512523048</v>
      </c>
      <c r="Q5" s="204">
        <f t="shared" si="0"/>
        <v>685.80813512523048</v>
      </c>
      <c r="R5" s="204">
        <f t="shared" si="0"/>
        <v>685.80813512523048</v>
      </c>
      <c r="S5" s="204">
        <f t="shared" si="0"/>
        <v>685.80813512523048</v>
      </c>
      <c r="T5" s="204">
        <f t="shared" si="0"/>
        <v>685.80813512523048</v>
      </c>
      <c r="U5" s="204">
        <f t="shared" si="0"/>
        <v>685.80813512523048</v>
      </c>
      <c r="V5" s="204">
        <f t="shared" si="0"/>
        <v>685.80813512523048</v>
      </c>
      <c r="W5" s="204">
        <f t="shared" si="0"/>
        <v>685.80813512523048</v>
      </c>
      <c r="X5" s="204">
        <f t="shared" si="0"/>
        <v>685.80813512523048</v>
      </c>
      <c r="Y5" s="204">
        <f t="shared" si="0"/>
        <v>685.80813512523048</v>
      </c>
      <c r="Z5" s="204">
        <f t="shared" si="0"/>
        <v>685.80813512523048</v>
      </c>
      <c r="AA5" s="204">
        <f t="shared" si="0"/>
        <v>685.80813512523048</v>
      </c>
      <c r="AB5" s="204">
        <f t="shared" si="0"/>
        <v>685.80813512523048</v>
      </c>
      <c r="AC5" s="204">
        <f t="shared" si="0"/>
        <v>685.80813512523048</v>
      </c>
      <c r="AD5" s="204">
        <f t="shared" si="0"/>
        <v>685.80813512523048</v>
      </c>
      <c r="AE5" s="204">
        <f t="shared" si="0"/>
        <v>685.80813512523048</v>
      </c>
      <c r="AF5" s="204">
        <f t="shared" si="0"/>
        <v>685.80813512523048</v>
      </c>
      <c r="AG5" s="204">
        <f t="shared" si="0"/>
        <v>685.80813512523048</v>
      </c>
      <c r="AH5" s="204">
        <f t="shared" si="0"/>
        <v>685.80813512523048</v>
      </c>
      <c r="AI5" s="204">
        <f t="shared" si="0"/>
        <v>685.80813512523048</v>
      </c>
      <c r="AJ5" s="204">
        <f t="shared" si="0"/>
        <v>685.80813512523048</v>
      </c>
      <c r="AK5" s="204">
        <f t="shared" si="0"/>
        <v>685.80813512523048</v>
      </c>
      <c r="AL5" s="204">
        <f t="shared" si="0"/>
        <v>685.80813512523048</v>
      </c>
      <c r="AM5" s="204">
        <f t="shared" si="0"/>
        <v>685.80813512523048</v>
      </c>
      <c r="AN5" s="204">
        <f t="shared" si="0"/>
        <v>685.80813512523048</v>
      </c>
      <c r="AO5" s="204">
        <f t="shared" si="0"/>
        <v>1356.0061723808226</v>
      </c>
      <c r="AP5" s="204">
        <f t="shared" si="0"/>
        <v>1356.0061723808226</v>
      </c>
      <c r="AQ5" s="204">
        <f t="shared" si="0"/>
        <v>1356.0061723808226</v>
      </c>
      <c r="AR5" s="204">
        <f t="shared" si="0"/>
        <v>1356.0061723808226</v>
      </c>
      <c r="AS5" s="204">
        <f t="shared" si="0"/>
        <v>1356.0061723808226</v>
      </c>
      <c r="AT5" s="204">
        <f t="shared" si="0"/>
        <v>1356.0061723808226</v>
      </c>
      <c r="AU5" s="204">
        <f t="shared" si="0"/>
        <v>1356.0061723808226</v>
      </c>
      <c r="AV5" s="204">
        <f t="shared" si="0"/>
        <v>1356.0061723808226</v>
      </c>
      <c r="AW5" s="204">
        <f t="shared" si="0"/>
        <v>1356.0061723808226</v>
      </c>
      <c r="AX5" s="204">
        <f t="shared" si="1"/>
        <v>1356.0061723808226</v>
      </c>
      <c r="AY5" s="204">
        <f t="shared" si="1"/>
        <v>1356.0061723808226</v>
      </c>
      <c r="AZ5" s="204">
        <f t="shared" si="1"/>
        <v>1356.0061723808226</v>
      </c>
      <c r="BA5" s="204">
        <f t="shared" si="1"/>
        <v>1356.0061723808226</v>
      </c>
      <c r="BB5" s="204">
        <f t="shared" si="1"/>
        <v>1356.0061723808226</v>
      </c>
      <c r="BC5" s="204">
        <f t="shared" si="1"/>
        <v>1356.0061723808226</v>
      </c>
      <c r="BD5" s="204">
        <f t="shared" si="1"/>
        <v>1356.0061723808226</v>
      </c>
      <c r="BE5" s="204">
        <f t="shared" si="1"/>
        <v>1356.0061723808226</v>
      </c>
      <c r="BF5" s="204">
        <f t="shared" si="1"/>
        <v>1356.0061723808226</v>
      </c>
      <c r="BG5" s="204">
        <f t="shared" si="1"/>
        <v>1356.0061723808226</v>
      </c>
      <c r="BH5" s="204">
        <f t="shared" si="1"/>
        <v>1356.0061723808226</v>
      </c>
      <c r="BI5" s="204">
        <f t="shared" si="1"/>
        <v>1356.0061723808226</v>
      </c>
      <c r="BJ5" s="204">
        <f t="shared" si="1"/>
        <v>1356.0061723808226</v>
      </c>
      <c r="BK5" s="204">
        <f t="shared" si="1"/>
        <v>1356.0061723808226</v>
      </c>
      <c r="BL5" s="204">
        <f t="shared" si="1"/>
        <v>1356.0061723808226</v>
      </c>
      <c r="BM5" s="204">
        <f t="shared" si="1"/>
        <v>1356.0061723808226</v>
      </c>
      <c r="BN5" s="204">
        <f t="shared" si="1"/>
        <v>1356.0061723808226</v>
      </c>
      <c r="BO5" s="204">
        <f t="shared" si="1"/>
        <v>1356.0061723808226</v>
      </c>
      <c r="BP5" s="204">
        <f t="shared" si="1"/>
        <v>1356.0061723808226</v>
      </c>
      <c r="BQ5" s="204">
        <f t="shared" si="1"/>
        <v>1356.0061723808226</v>
      </c>
      <c r="BR5" s="204">
        <f t="shared" si="1"/>
        <v>1356.0061723808226</v>
      </c>
      <c r="BS5" s="204">
        <f t="shared" si="1"/>
        <v>1356.0061723808226</v>
      </c>
      <c r="BT5" s="204">
        <f t="shared" si="1"/>
        <v>1356.0061723808226</v>
      </c>
      <c r="BU5" s="204">
        <f t="shared" si="1"/>
        <v>1356.0061723808226</v>
      </c>
      <c r="BV5" s="204">
        <f t="shared" si="1"/>
        <v>1356.0061723808226</v>
      </c>
      <c r="BW5" s="204">
        <f t="shared" si="1"/>
        <v>1356.0061723808226</v>
      </c>
      <c r="BX5" s="204">
        <f t="shared" si="1"/>
        <v>1766.9907803548988</v>
      </c>
      <c r="BY5" s="204">
        <f t="shared" si="1"/>
        <v>1766.9907803548988</v>
      </c>
      <c r="BZ5" s="204">
        <f t="shared" si="1"/>
        <v>1766.9907803548988</v>
      </c>
      <c r="CA5" s="204">
        <f t="shared" si="2"/>
        <v>1766.9907803548988</v>
      </c>
      <c r="CB5" s="204">
        <f t="shared" si="2"/>
        <v>1766.9907803548988</v>
      </c>
      <c r="CC5" s="204">
        <f t="shared" si="2"/>
        <v>1766.9907803548988</v>
      </c>
      <c r="CD5" s="204">
        <f t="shared" si="2"/>
        <v>1766.9907803548988</v>
      </c>
      <c r="CE5" s="204">
        <f t="shared" si="2"/>
        <v>1766.9907803548988</v>
      </c>
      <c r="CF5" s="204">
        <f t="shared" si="2"/>
        <v>1766.9907803548988</v>
      </c>
      <c r="CG5" s="204">
        <f t="shared" si="2"/>
        <v>1766.9907803548988</v>
      </c>
      <c r="CH5" s="204">
        <f t="shared" si="2"/>
        <v>1766.9907803548988</v>
      </c>
      <c r="CI5" s="204">
        <f t="shared" si="2"/>
        <v>1766.9907803548988</v>
      </c>
      <c r="CJ5" s="204">
        <f t="shared" si="2"/>
        <v>1766.9907803548988</v>
      </c>
      <c r="CK5" s="204">
        <f t="shared" si="2"/>
        <v>1766.9907803548988</v>
      </c>
      <c r="CL5" s="204">
        <f t="shared" si="2"/>
        <v>1766.9907803548988</v>
      </c>
      <c r="CM5" s="204">
        <f t="shared" si="2"/>
        <v>1766.9907803548988</v>
      </c>
      <c r="CN5" s="204">
        <f t="shared" si="2"/>
        <v>1766.9907803548988</v>
      </c>
      <c r="CO5" s="204">
        <f t="shared" si="2"/>
        <v>1766.9907803548988</v>
      </c>
      <c r="CP5" s="204">
        <f t="shared" si="2"/>
        <v>1766.9907803548988</v>
      </c>
      <c r="CQ5" s="204">
        <f t="shared" si="2"/>
        <v>1766.9907803548988</v>
      </c>
      <c r="CR5" s="204">
        <f t="shared" si="2"/>
        <v>2212.7030691628161</v>
      </c>
      <c r="CS5" s="204">
        <f t="shared" si="3"/>
        <v>2212.7030691628161</v>
      </c>
      <c r="CT5" s="204">
        <f t="shared" si="3"/>
        <v>2212.7030691628161</v>
      </c>
      <c r="CU5" s="204">
        <f t="shared" si="3"/>
        <v>2212.7030691628161</v>
      </c>
      <c r="CV5" s="204">
        <f t="shared" si="3"/>
        <v>2212.7030691628161</v>
      </c>
      <c r="CW5" s="204">
        <f t="shared" si="3"/>
        <v>2212.7030691628161</v>
      </c>
      <c r="CX5" s="204">
        <f t="shared" si="3"/>
        <v>2212.7030691628161</v>
      </c>
      <c r="CY5" s="204">
        <f t="shared" si="3"/>
        <v>2212.7030691628161</v>
      </c>
      <c r="CZ5" s="204">
        <f t="shared" si="3"/>
        <v>2212.7030691628161</v>
      </c>
      <c r="DA5" s="204">
        <f t="shared" si="3"/>
        <v>2212.7030691628161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5500</v>
      </c>
      <c r="E6" s="203">
        <f>Income!E75</f>
        <v>12500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5500</v>
      </c>
      <c r="BY6" s="204">
        <f t="shared" si="1"/>
        <v>5500</v>
      </c>
      <c r="BZ6" s="204">
        <f t="shared" si="1"/>
        <v>5500</v>
      </c>
      <c r="CA6" s="204">
        <f t="shared" si="2"/>
        <v>5500</v>
      </c>
      <c r="CB6" s="204">
        <f t="shared" si="2"/>
        <v>5500</v>
      </c>
      <c r="CC6" s="204">
        <f t="shared" si="2"/>
        <v>5500</v>
      </c>
      <c r="CD6" s="204">
        <f t="shared" si="2"/>
        <v>5500</v>
      </c>
      <c r="CE6" s="204">
        <f t="shared" si="2"/>
        <v>5500</v>
      </c>
      <c r="CF6" s="204">
        <f t="shared" si="2"/>
        <v>5500</v>
      </c>
      <c r="CG6" s="204">
        <f t="shared" si="2"/>
        <v>5500</v>
      </c>
      <c r="CH6" s="204">
        <f t="shared" si="2"/>
        <v>5500</v>
      </c>
      <c r="CI6" s="204">
        <f t="shared" si="2"/>
        <v>5500</v>
      </c>
      <c r="CJ6" s="204">
        <f t="shared" si="2"/>
        <v>5500</v>
      </c>
      <c r="CK6" s="204">
        <f t="shared" si="2"/>
        <v>5500</v>
      </c>
      <c r="CL6" s="204">
        <f t="shared" si="2"/>
        <v>5500</v>
      </c>
      <c r="CM6" s="204">
        <f t="shared" si="2"/>
        <v>5500</v>
      </c>
      <c r="CN6" s="204">
        <f t="shared" si="2"/>
        <v>5500</v>
      </c>
      <c r="CO6" s="204">
        <f t="shared" si="2"/>
        <v>5500</v>
      </c>
      <c r="CP6" s="204">
        <f t="shared" si="2"/>
        <v>5500</v>
      </c>
      <c r="CQ6" s="204">
        <f t="shared" si="2"/>
        <v>5500</v>
      </c>
      <c r="CR6" s="204">
        <f t="shared" si="2"/>
        <v>12500</v>
      </c>
      <c r="CS6" s="204">
        <f t="shared" si="3"/>
        <v>12500</v>
      </c>
      <c r="CT6" s="204">
        <f t="shared" si="3"/>
        <v>12500</v>
      </c>
      <c r="CU6" s="204">
        <f t="shared" si="3"/>
        <v>12500</v>
      </c>
      <c r="CV6" s="204">
        <f t="shared" si="3"/>
        <v>12500</v>
      </c>
      <c r="CW6" s="204">
        <f t="shared" si="3"/>
        <v>12500</v>
      </c>
      <c r="CX6" s="204">
        <f t="shared" si="3"/>
        <v>12500</v>
      </c>
      <c r="CY6" s="204">
        <f t="shared" si="3"/>
        <v>12500</v>
      </c>
      <c r="CZ6" s="204">
        <f t="shared" si="3"/>
        <v>12500</v>
      </c>
      <c r="DA6" s="204">
        <f t="shared" si="3"/>
        <v>12500</v>
      </c>
      <c r="DB6" s="204"/>
    </row>
    <row r="7" spans="1:106">
      <c r="A7" s="201" t="str">
        <f>Income!A76</f>
        <v>Animals sold</v>
      </c>
      <c r="B7" s="203">
        <f>Income!B76</f>
        <v>800</v>
      </c>
      <c r="C7" s="203">
        <f>Income!C76</f>
        <v>4300.5</v>
      </c>
      <c r="D7" s="203">
        <f>Income!D76</f>
        <v>14739.999999999996</v>
      </c>
      <c r="E7" s="203">
        <f>Income!E76</f>
        <v>23306.25</v>
      </c>
      <c r="F7" s="204">
        <f t="shared" si="4"/>
        <v>800</v>
      </c>
      <c r="G7" s="204">
        <f t="shared" si="0"/>
        <v>800</v>
      </c>
      <c r="H7" s="204">
        <f t="shared" si="0"/>
        <v>800</v>
      </c>
      <c r="I7" s="204">
        <f t="shared" si="0"/>
        <v>800</v>
      </c>
      <c r="J7" s="204">
        <f t="shared" si="0"/>
        <v>800</v>
      </c>
      <c r="K7" s="204">
        <f t="shared" si="0"/>
        <v>800</v>
      </c>
      <c r="L7" s="204">
        <f t="shared" si="0"/>
        <v>800</v>
      </c>
      <c r="M7" s="204">
        <f t="shared" si="0"/>
        <v>800</v>
      </c>
      <c r="N7" s="204">
        <f t="shared" si="0"/>
        <v>800</v>
      </c>
      <c r="O7" s="204">
        <f t="shared" si="0"/>
        <v>800</v>
      </c>
      <c r="P7" s="204">
        <f t="shared" si="0"/>
        <v>800</v>
      </c>
      <c r="Q7" s="204">
        <f t="shared" si="0"/>
        <v>800</v>
      </c>
      <c r="R7" s="204">
        <f t="shared" si="0"/>
        <v>800</v>
      </c>
      <c r="S7" s="204">
        <f t="shared" si="0"/>
        <v>800</v>
      </c>
      <c r="T7" s="204">
        <f t="shared" si="0"/>
        <v>800</v>
      </c>
      <c r="U7" s="204">
        <f t="shared" si="0"/>
        <v>800</v>
      </c>
      <c r="V7" s="204">
        <f t="shared" si="0"/>
        <v>800</v>
      </c>
      <c r="W7" s="204">
        <f t="shared" si="0"/>
        <v>800</v>
      </c>
      <c r="X7" s="204">
        <f t="shared" si="0"/>
        <v>800</v>
      </c>
      <c r="Y7" s="204">
        <f t="shared" si="0"/>
        <v>800</v>
      </c>
      <c r="Z7" s="204">
        <f t="shared" si="0"/>
        <v>800</v>
      </c>
      <c r="AA7" s="204">
        <f t="shared" si="0"/>
        <v>800</v>
      </c>
      <c r="AB7" s="204">
        <f t="shared" si="0"/>
        <v>800</v>
      </c>
      <c r="AC7" s="204">
        <f t="shared" si="0"/>
        <v>800</v>
      </c>
      <c r="AD7" s="204">
        <f t="shared" si="0"/>
        <v>800</v>
      </c>
      <c r="AE7" s="204">
        <f t="shared" si="0"/>
        <v>800</v>
      </c>
      <c r="AF7" s="204">
        <f t="shared" si="0"/>
        <v>800</v>
      </c>
      <c r="AG7" s="204">
        <f t="shared" si="0"/>
        <v>800</v>
      </c>
      <c r="AH7" s="204">
        <f t="shared" si="0"/>
        <v>800</v>
      </c>
      <c r="AI7" s="204">
        <f t="shared" si="0"/>
        <v>800</v>
      </c>
      <c r="AJ7" s="204">
        <f t="shared" si="0"/>
        <v>800</v>
      </c>
      <c r="AK7" s="204">
        <f t="shared" si="0"/>
        <v>800</v>
      </c>
      <c r="AL7" s="204">
        <f t="shared" si="0"/>
        <v>800</v>
      </c>
      <c r="AM7" s="204">
        <f t="shared" si="0"/>
        <v>800</v>
      </c>
      <c r="AN7" s="204">
        <f t="shared" si="0"/>
        <v>800</v>
      </c>
      <c r="AO7" s="204">
        <f t="shared" si="0"/>
        <v>4300.5</v>
      </c>
      <c r="AP7" s="204">
        <f t="shared" si="0"/>
        <v>4300.5</v>
      </c>
      <c r="AQ7" s="204">
        <f t="shared" si="0"/>
        <v>4300.5</v>
      </c>
      <c r="AR7" s="204">
        <f t="shared" si="0"/>
        <v>4300.5</v>
      </c>
      <c r="AS7" s="204">
        <f t="shared" si="0"/>
        <v>4300.5</v>
      </c>
      <c r="AT7" s="204">
        <f t="shared" si="0"/>
        <v>4300.5</v>
      </c>
      <c r="AU7" s="204">
        <f t="shared" ref="AU7:BJ8" si="5">IF(AU$2&lt;=($B$2+$C$2+$D$2),IF(AU$2&lt;=($B$2+$C$2),IF(AU$2&lt;=$B$2,$B7,$C7),$D7),$E7)</f>
        <v>4300.5</v>
      </c>
      <c r="AV7" s="204">
        <f t="shared" si="5"/>
        <v>4300.5</v>
      </c>
      <c r="AW7" s="204">
        <f t="shared" si="5"/>
        <v>4300.5</v>
      </c>
      <c r="AX7" s="204">
        <f t="shared" si="5"/>
        <v>4300.5</v>
      </c>
      <c r="AY7" s="204">
        <f t="shared" si="5"/>
        <v>4300.5</v>
      </c>
      <c r="AZ7" s="204">
        <f t="shared" si="5"/>
        <v>4300.5</v>
      </c>
      <c r="BA7" s="204">
        <f t="shared" si="5"/>
        <v>4300.5</v>
      </c>
      <c r="BB7" s="204">
        <f t="shared" si="5"/>
        <v>4300.5</v>
      </c>
      <c r="BC7" s="204">
        <f t="shared" si="5"/>
        <v>4300.5</v>
      </c>
      <c r="BD7" s="204">
        <f t="shared" si="5"/>
        <v>4300.5</v>
      </c>
      <c r="BE7" s="204">
        <f t="shared" si="5"/>
        <v>4300.5</v>
      </c>
      <c r="BF7" s="204">
        <f t="shared" si="5"/>
        <v>4300.5</v>
      </c>
      <c r="BG7" s="204">
        <f t="shared" si="5"/>
        <v>4300.5</v>
      </c>
      <c r="BH7" s="204">
        <f t="shared" si="5"/>
        <v>4300.5</v>
      </c>
      <c r="BI7" s="204">
        <f t="shared" si="5"/>
        <v>4300.5</v>
      </c>
      <c r="BJ7" s="204">
        <f t="shared" si="5"/>
        <v>4300.5</v>
      </c>
      <c r="BK7" s="204">
        <f t="shared" si="1"/>
        <v>4300.5</v>
      </c>
      <c r="BL7" s="204">
        <f t="shared" si="1"/>
        <v>4300.5</v>
      </c>
      <c r="BM7" s="204">
        <f t="shared" si="1"/>
        <v>4300.5</v>
      </c>
      <c r="BN7" s="204">
        <f t="shared" si="1"/>
        <v>4300.5</v>
      </c>
      <c r="BO7" s="204">
        <f t="shared" si="1"/>
        <v>4300.5</v>
      </c>
      <c r="BP7" s="204">
        <f t="shared" si="1"/>
        <v>4300.5</v>
      </c>
      <c r="BQ7" s="204">
        <f t="shared" si="1"/>
        <v>4300.5</v>
      </c>
      <c r="BR7" s="204">
        <f t="shared" si="1"/>
        <v>4300.5</v>
      </c>
      <c r="BS7" s="204">
        <f t="shared" si="1"/>
        <v>4300.5</v>
      </c>
      <c r="BT7" s="204">
        <f t="shared" si="1"/>
        <v>4300.5</v>
      </c>
      <c r="BU7" s="204">
        <f t="shared" si="1"/>
        <v>4300.5</v>
      </c>
      <c r="BV7" s="204">
        <f t="shared" si="1"/>
        <v>4300.5</v>
      </c>
      <c r="BW7" s="204">
        <f t="shared" si="1"/>
        <v>4300.5</v>
      </c>
      <c r="BX7" s="204">
        <f t="shared" si="1"/>
        <v>14739.999999999996</v>
      </c>
      <c r="BY7" s="204">
        <f t="shared" si="1"/>
        <v>14739.999999999996</v>
      </c>
      <c r="BZ7" s="204">
        <f t="shared" si="1"/>
        <v>14739.999999999996</v>
      </c>
      <c r="CA7" s="204">
        <f t="shared" si="2"/>
        <v>14739.999999999996</v>
      </c>
      <c r="CB7" s="204">
        <f t="shared" si="2"/>
        <v>14739.999999999996</v>
      </c>
      <c r="CC7" s="204">
        <f t="shared" si="2"/>
        <v>14739.999999999996</v>
      </c>
      <c r="CD7" s="204">
        <f t="shared" si="2"/>
        <v>14739.999999999996</v>
      </c>
      <c r="CE7" s="204">
        <f t="shared" si="2"/>
        <v>14739.999999999996</v>
      </c>
      <c r="CF7" s="204">
        <f t="shared" si="2"/>
        <v>14739.999999999996</v>
      </c>
      <c r="CG7" s="204">
        <f t="shared" si="2"/>
        <v>14739.999999999996</v>
      </c>
      <c r="CH7" s="204">
        <f t="shared" si="2"/>
        <v>14739.999999999996</v>
      </c>
      <c r="CI7" s="204">
        <f t="shared" si="2"/>
        <v>14739.999999999996</v>
      </c>
      <c r="CJ7" s="204">
        <f t="shared" si="2"/>
        <v>14739.999999999996</v>
      </c>
      <c r="CK7" s="204">
        <f t="shared" si="2"/>
        <v>14739.999999999996</v>
      </c>
      <c r="CL7" s="204">
        <f t="shared" si="2"/>
        <v>14739.999999999996</v>
      </c>
      <c r="CM7" s="204">
        <f t="shared" si="2"/>
        <v>14739.999999999996</v>
      </c>
      <c r="CN7" s="204">
        <f t="shared" si="2"/>
        <v>14739.999999999996</v>
      </c>
      <c r="CO7" s="204">
        <f t="shared" si="2"/>
        <v>14739.999999999996</v>
      </c>
      <c r="CP7" s="204">
        <f t="shared" si="2"/>
        <v>14739.999999999996</v>
      </c>
      <c r="CQ7" s="204">
        <f t="shared" si="2"/>
        <v>14739.999999999996</v>
      </c>
      <c r="CR7" s="204">
        <f t="shared" si="2"/>
        <v>23306.25</v>
      </c>
      <c r="CS7" s="204">
        <f t="shared" si="3"/>
        <v>23306.25</v>
      </c>
      <c r="CT7" s="204">
        <f t="shared" si="3"/>
        <v>23306.25</v>
      </c>
      <c r="CU7" s="204">
        <f t="shared" si="3"/>
        <v>23306.25</v>
      </c>
      <c r="CV7" s="204">
        <f t="shared" si="3"/>
        <v>23306.25</v>
      </c>
      <c r="CW7" s="204">
        <f t="shared" si="3"/>
        <v>23306.25</v>
      </c>
      <c r="CX7" s="204">
        <f t="shared" si="3"/>
        <v>23306.25</v>
      </c>
      <c r="CY7" s="204">
        <f t="shared" si="3"/>
        <v>23306.25</v>
      </c>
      <c r="CZ7" s="204">
        <f t="shared" si="3"/>
        <v>23306.25</v>
      </c>
      <c r="DA7" s="204">
        <f t="shared" si="3"/>
        <v>23306.25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11520</v>
      </c>
      <c r="D8" s="203">
        <f>Income!D77</f>
        <v>1416.6163816696949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11520</v>
      </c>
      <c r="AP8" s="204">
        <f t="shared" si="7"/>
        <v>11520</v>
      </c>
      <c r="AQ8" s="204">
        <f t="shared" si="7"/>
        <v>11520</v>
      </c>
      <c r="AR8" s="204">
        <f t="shared" si="7"/>
        <v>11520</v>
      </c>
      <c r="AS8" s="204">
        <f t="shared" si="7"/>
        <v>11520</v>
      </c>
      <c r="AT8" s="204">
        <f t="shared" si="7"/>
        <v>11520</v>
      </c>
      <c r="AU8" s="204">
        <f t="shared" si="7"/>
        <v>11520</v>
      </c>
      <c r="AV8" s="204">
        <f t="shared" si="7"/>
        <v>11520</v>
      </c>
      <c r="AW8" s="204">
        <f t="shared" si="7"/>
        <v>11520</v>
      </c>
      <c r="AX8" s="204">
        <f t="shared" si="7"/>
        <v>11520</v>
      </c>
      <c r="AY8" s="204">
        <f t="shared" si="7"/>
        <v>11520</v>
      </c>
      <c r="AZ8" s="204">
        <f t="shared" si="7"/>
        <v>11520</v>
      </c>
      <c r="BA8" s="204">
        <f t="shared" si="7"/>
        <v>11520</v>
      </c>
      <c r="BB8" s="204">
        <f t="shared" si="5"/>
        <v>11520</v>
      </c>
      <c r="BC8" s="204">
        <f t="shared" si="5"/>
        <v>11520</v>
      </c>
      <c r="BD8" s="204">
        <f t="shared" si="5"/>
        <v>11520</v>
      </c>
      <c r="BE8" s="204">
        <f t="shared" si="5"/>
        <v>11520</v>
      </c>
      <c r="BF8" s="204">
        <f t="shared" si="5"/>
        <v>11520</v>
      </c>
      <c r="BG8" s="204">
        <f t="shared" si="5"/>
        <v>11520</v>
      </c>
      <c r="BH8" s="204">
        <f t="shared" si="5"/>
        <v>11520</v>
      </c>
      <c r="BI8" s="204">
        <f t="shared" si="5"/>
        <v>11520</v>
      </c>
      <c r="BJ8" s="204">
        <f t="shared" si="5"/>
        <v>11520</v>
      </c>
      <c r="BK8" s="204">
        <f t="shared" si="1"/>
        <v>11520</v>
      </c>
      <c r="BL8" s="204">
        <f t="shared" si="1"/>
        <v>11520</v>
      </c>
      <c r="BM8" s="204">
        <f t="shared" si="1"/>
        <v>11520</v>
      </c>
      <c r="BN8" s="204">
        <f t="shared" si="1"/>
        <v>11520</v>
      </c>
      <c r="BO8" s="204">
        <f t="shared" si="1"/>
        <v>11520</v>
      </c>
      <c r="BP8" s="204">
        <f t="shared" si="1"/>
        <v>11520</v>
      </c>
      <c r="BQ8" s="204">
        <f t="shared" si="1"/>
        <v>11520</v>
      </c>
      <c r="BR8" s="204">
        <f t="shared" si="1"/>
        <v>11520</v>
      </c>
      <c r="BS8" s="204">
        <f t="shared" si="1"/>
        <v>11520</v>
      </c>
      <c r="BT8" s="204">
        <f t="shared" si="1"/>
        <v>11520</v>
      </c>
      <c r="BU8" s="204">
        <f t="shared" si="1"/>
        <v>11520</v>
      </c>
      <c r="BV8" s="204">
        <f t="shared" si="1"/>
        <v>11520</v>
      </c>
      <c r="BW8" s="204">
        <f t="shared" si="1"/>
        <v>11520</v>
      </c>
      <c r="BX8" s="204">
        <f t="shared" si="1"/>
        <v>1416.6163816696949</v>
      </c>
      <c r="BY8" s="204">
        <f t="shared" si="1"/>
        <v>1416.6163816696949</v>
      </c>
      <c r="BZ8" s="204">
        <f t="shared" si="1"/>
        <v>1416.6163816696949</v>
      </c>
      <c r="CA8" s="204">
        <f t="shared" si="2"/>
        <v>1416.6163816696949</v>
      </c>
      <c r="CB8" s="204">
        <f t="shared" si="2"/>
        <v>1416.6163816696949</v>
      </c>
      <c r="CC8" s="204">
        <f t="shared" si="2"/>
        <v>1416.6163816696949</v>
      </c>
      <c r="CD8" s="204">
        <f t="shared" si="2"/>
        <v>1416.6163816696949</v>
      </c>
      <c r="CE8" s="204">
        <f t="shared" si="2"/>
        <v>1416.6163816696949</v>
      </c>
      <c r="CF8" s="204">
        <f t="shared" si="2"/>
        <v>1416.6163816696949</v>
      </c>
      <c r="CG8" s="204">
        <f t="shared" si="2"/>
        <v>1416.6163816696949</v>
      </c>
      <c r="CH8" s="204">
        <f t="shared" si="2"/>
        <v>1416.6163816696949</v>
      </c>
      <c r="CI8" s="204">
        <f t="shared" si="2"/>
        <v>1416.6163816696949</v>
      </c>
      <c r="CJ8" s="204">
        <f t="shared" si="2"/>
        <v>1416.6163816696949</v>
      </c>
      <c r="CK8" s="204">
        <f t="shared" si="2"/>
        <v>1416.6163816696949</v>
      </c>
      <c r="CL8" s="204">
        <f t="shared" si="2"/>
        <v>1416.6163816696949</v>
      </c>
      <c r="CM8" s="204">
        <f t="shared" si="2"/>
        <v>1416.6163816696949</v>
      </c>
      <c r="CN8" s="204">
        <f t="shared" si="2"/>
        <v>1416.6163816696949</v>
      </c>
      <c r="CO8" s="204">
        <f t="shared" si="2"/>
        <v>1416.6163816696949</v>
      </c>
      <c r="CP8" s="204">
        <f t="shared" si="2"/>
        <v>1416.6163816696949</v>
      </c>
      <c r="CQ8" s="204">
        <f t="shared" si="2"/>
        <v>1416.6163816696949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8213.4630963588988</v>
      </c>
      <c r="C9" s="203">
        <f>Income!C78</f>
        <v>5370.7704770871187</v>
      </c>
      <c r="D9" s="203">
        <f>Income!D78</f>
        <v>30728.07785781534</v>
      </c>
      <c r="E9" s="203">
        <f>Income!E78</f>
        <v>115500</v>
      </c>
      <c r="F9" s="204">
        <f t="shared" si="4"/>
        <v>8213.4630963588988</v>
      </c>
      <c r="G9" s="204">
        <f t="shared" si="4"/>
        <v>8213.4630963588988</v>
      </c>
      <c r="H9" s="204">
        <f t="shared" si="4"/>
        <v>8213.4630963588988</v>
      </c>
      <c r="I9" s="204">
        <f t="shared" si="4"/>
        <v>8213.4630963588988</v>
      </c>
      <c r="J9" s="204">
        <f t="shared" si="4"/>
        <v>8213.4630963588988</v>
      </c>
      <c r="K9" s="204">
        <f t="shared" si="4"/>
        <v>8213.4630963588988</v>
      </c>
      <c r="L9" s="204">
        <f t="shared" si="4"/>
        <v>8213.4630963588988</v>
      </c>
      <c r="M9" s="204">
        <f t="shared" si="4"/>
        <v>8213.4630963588988</v>
      </c>
      <c r="N9" s="204">
        <f t="shared" si="4"/>
        <v>8213.4630963588988</v>
      </c>
      <c r="O9" s="204">
        <f t="shared" si="4"/>
        <v>8213.4630963588988</v>
      </c>
      <c r="P9" s="204">
        <f t="shared" si="4"/>
        <v>8213.4630963588988</v>
      </c>
      <c r="Q9" s="204">
        <f t="shared" si="4"/>
        <v>8213.4630963588988</v>
      </c>
      <c r="R9" s="204">
        <f t="shared" si="4"/>
        <v>8213.4630963588988</v>
      </c>
      <c r="S9" s="204">
        <f t="shared" si="4"/>
        <v>8213.4630963588988</v>
      </c>
      <c r="T9" s="204">
        <f t="shared" si="4"/>
        <v>8213.4630963588988</v>
      </c>
      <c r="U9" s="204">
        <f t="shared" si="4"/>
        <v>8213.4630963588988</v>
      </c>
      <c r="V9" s="204">
        <f t="shared" si="6"/>
        <v>8213.4630963588988</v>
      </c>
      <c r="W9" s="204">
        <f t="shared" si="6"/>
        <v>8213.4630963588988</v>
      </c>
      <c r="X9" s="204">
        <f t="shared" si="6"/>
        <v>8213.4630963588988</v>
      </c>
      <c r="Y9" s="204">
        <f t="shared" si="6"/>
        <v>8213.4630963588988</v>
      </c>
      <c r="Z9" s="204">
        <f t="shared" si="6"/>
        <v>8213.4630963588988</v>
      </c>
      <c r="AA9" s="204">
        <f t="shared" si="6"/>
        <v>8213.4630963588988</v>
      </c>
      <c r="AB9" s="204">
        <f t="shared" si="6"/>
        <v>8213.4630963588988</v>
      </c>
      <c r="AC9" s="204">
        <f t="shared" si="6"/>
        <v>8213.4630963588988</v>
      </c>
      <c r="AD9" s="204">
        <f t="shared" si="6"/>
        <v>8213.4630963588988</v>
      </c>
      <c r="AE9" s="204">
        <f t="shared" si="6"/>
        <v>8213.4630963588988</v>
      </c>
      <c r="AF9" s="204">
        <f t="shared" si="6"/>
        <v>8213.4630963588988</v>
      </c>
      <c r="AG9" s="204">
        <f t="shared" si="6"/>
        <v>8213.4630963588988</v>
      </c>
      <c r="AH9" s="204">
        <f t="shared" si="6"/>
        <v>8213.4630963588988</v>
      </c>
      <c r="AI9" s="204">
        <f t="shared" si="6"/>
        <v>8213.4630963588988</v>
      </c>
      <c r="AJ9" s="204">
        <f t="shared" si="6"/>
        <v>8213.4630963588988</v>
      </c>
      <c r="AK9" s="204">
        <f t="shared" si="6"/>
        <v>8213.4630963588988</v>
      </c>
      <c r="AL9" s="204">
        <f t="shared" si="7"/>
        <v>8213.4630963588988</v>
      </c>
      <c r="AM9" s="204">
        <f t="shared" si="7"/>
        <v>8213.4630963588988</v>
      </c>
      <c r="AN9" s="204">
        <f t="shared" si="7"/>
        <v>8213.4630963588988</v>
      </c>
      <c r="AO9" s="204">
        <f t="shared" si="7"/>
        <v>5370.7704770871187</v>
      </c>
      <c r="AP9" s="204">
        <f t="shared" si="7"/>
        <v>5370.7704770871187</v>
      </c>
      <c r="AQ9" s="204">
        <f t="shared" si="7"/>
        <v>5370.7704770871187</v>
      </c>
      <c r="AR9" s="204">
        <f t="shared" si="7"/>
        <v>5370.7704770871187</v>
      </c>
      <c r="AS9" s="204">
        <f t="shared" si="7"/>
        <v>5370.7704770871187</v>
      </c>
      <c r="AT9" s="204">
        <f t="shared" si="7"/>
        <v>5370.7704770871187</v>
      </c>
      <c r="AU9" s="204">
        <f t="shared" si="7"/>
        <v>5370.7704770871187</v>
      </c>
      <c r="AV9" s="204">
        <f t="shared" si="7"/>
        <v>5370.7704770871187</v>
      </c>
      <c r="AW9" s="204">
        <f t="shared" si="7"/>
        <v>5370.7704770871187</v>
      </c>
      <c r="AX9" s="204">
        <f t="shared" si="1"/>
        <v>5370.7704770871187</v>
      </c>
      <c r="AY9" s="204">
        <f t="shared" si="1"/>
        <v>5370.7704770871187</v>
      </c>
      <c r="AZ9" s="204">
        <f t="shared" si="1"/>
        <v>5370.7704770871187</v>
      </c>
      <c r="BA9" s="204">
        <f t="shared" si="1"/>
        <v>5370.7704770871187</v>
      </c>
      <c r="BB9" s="204">
        <f t="shared" si="1"/>
        <v>5370.7704770871187</v>
      </c>
      <c r="BC9" s="204">
        <f t="shared" si="1"/>
        <v>5370.7704770871187</v>
      </c>
      <c r="BD9" s="204">
        <f t="shared" si="1"/>
        <v>5370.7704770871187</v>
      </c>
      <c r="BE9" s="204">
        <f t="shared" si="1"/>
        <v>5370.7704770871187</v>
      </c>
      <c r="BF9" s="204">
        <f t="shared" si="1"/>
        <v>5370.7704770871187</v>
      </c>
      <c r="BG9" s="204">
        <f t="shared" si="1"/>
        <v>5370.7704770871187</v>
      </c>
      <c r="BH9" s="204">
        <f t="shared" si="1"/>
        <v>5370.7704770871187</v>
      </c>
      <c r="BI9" s="204">
        <f t="shared" si="1"/>
        <v>5370.7704770871187</v>
      </c>
      <c r="BJ9" s="204">
        <f t="shared" si="1"/>
        <v>5370.7704770871187</v>
      </c>
      <c r="BK9" s="204">
        <f t="shared" si="1"/>
        <v>5370.7704770871187</v>
      </c>
      <c r="BL9" s="204">
        <f t="shared" si="1"/>
        <v>5370.7704770871187</v>
      </c>
      <c r="BM9" s="204">
        <f t="shared" si="1"/>
        <v>5370.7704770871187</v>
      </c>
      <c r="BN9" s="204">
        <f t="shared" si="1"/>
        <v>5370.7704770871187</v>
      </c>
      <c r="BO9" s="204">
        <f t="shared" si="1"/>
        <v>5370.7704770871187</v>
      </c>
      <c r="BP9" s="204">
        <f t="shared" si="1"/>
        <v>5370.7704770871187</v>
      </c>
      <c r="BQ9" s="204">
        <f t="shared" si="1"/>
        <v>5370.7704770871187</v>
      </c>
      <c r="BR9" s="204">
        <f t="shared" si="1"/>
        <v>5370.7704770871187</v>
      </c>
      <c r="BS9" s="204">
        <f t="shared" si="1"/>
        <v>5370.7704770871187</v>
      </c>
      <c r="BT9" s="204">
        <f t="shared" si="1"/>
        <v>5370.7704770871187</v>
      </c>
      <c r="BU9" s="204">
        <f t="shared" si="1"/>
        <v>5370.7704770871187</v>
      </c>
      <c r="BV9" s="204">
        <f t="shared" si="1"/>
        <v>5370.7704770871187</v>
      </c>
      <c r="BW9" s="204">
        <f t="shared" si="1"/>
        <v>5370.7704770871187</v>
      </c>
      <c r="BX9" s="204">
        <f t="shared" si="1"/>
        <v>30728.07785781534</v>
      </c>
      <c r="BY9" s="204">
        <f t="shared" si="1"/>
        <v>30728.07785781534</v>
      </c>
      <c r="BZ9" s="204">
        <f t="shared" si="1"/>
        <v>30728.07785781534</v>
      </c>
      <c r="CA9" s="204">
        <f t="shared" si="2"/>
        <v>30728.07785781534</v>
      </c>
      <c r="CB9" s="204">
        <f t="shared" si="2"/>
        <v>30728.07785781534</v>
      </c>
      <c r="CC9" s="204">
        <f t="shared" si="2"/>
        <v>30728.07785781534</v>
      </c>
      <c r="CD9" s="204">
        <f t="shared" si="2"/>
        <v>30728.07785781534</v>
      </c>
      <c r="CE9" s="204">
        <f t="shared" si="2"/>
        <v>30728.07785781534</v>
      </c>
      <c r="CF9" s="204">
        <f t="shared" si="2"/>
        <v>30728.07785781534</v>
      </c>
      <c r="CG9" s="204">
        <f t="shared" si="2"/>
        <v>30728.07785781534</v>
      </c>
      <c r="CH9" s="204">
        <f t="shared" si="2"/>
        <v>30728.07785781534</v>
      </c>
      <c r="CI9" s="204">
        <f t="shared" si="2"/>
        <v>30728.07785781534</v>
      </c>
      <c r="CJ9" s="204">
        <f t="shared" si="2"/>
        <v>30728.07785781534</v>
      </c>
      <c r="CK9" s="204">
        <f t="shared" si="2"/>
        <v>30728.07785781534</v>
      </c>
      <c r="CL9" s="204">
        <f t="shared" si="2"/>
        <v>30728.07785781534</v>
      </c>
      <c r="CM9" s="204">
        <f t="shared" si="2"/>
        <v>30728.07785781534</v>
      </c>
      <c r="CN9" s="204">
        <f t="shared" si="2"/>
        <v>30728.07785781534</v>
      </c>
      <c r="CO9" s="204">
        <f t="shared" si="2"/>
        <v>30728.07785781534</v>
      </c>
      <c r="CP9" s="204">
        <f t="shared" si="2"/>
        <v>30728.07785781534</v>
      </c>
      <c r="CQ9" s="204">
        <f t="shared" si="2"/>
        <v>30728.07785781534</v>
      </c>
      <c r="CR9" s="204">
        <f t="shared" si="2"/>
        <v>115500</v>
      </c>
      <c r="CS9" s="204">
        <f t="shared" si="3"/>
        <v>115500</v>
      </c>
      <c r="CT9" s="204">
        <f t="shared" si="3"/>
        <v>115500</v>
      </c>
      <c r="CU9" s="204">
        <f t="shared" si="3"/>
        <v>115500</v>
      </c>
      <c r="CV9" s="204">
        <f t="shared" si="3"/>
        <v>115500</v>
      </c>
      <c r="CW9" s="204">
        <f t="shared" si="3"/>
        <v>115500</v>
      </c>
      <c r="CX9" s="204">
        <f t="shared" si="3"/>
        <v>115500</v>
      </c>
      <c r="CY9" s="204">
        <f t="shared" si="3"/>
        <v>115500</v>
      </c>
      <c r="CZ9" s="204">
        <f t="shared" si="3"/>
        <v>115500</v>
      </c>
      <c r="DA9" s="204">
        <f t="shared" si="3"/>
        <v>115500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20400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20400</v>
      </c>
      <c r="BY10" s="204">
        <f t="shared" si="8"/>
        <v>20400</v>
      </c>
      <c r="BZ10" s="204">
        <f t="shared" si="8"/>
        <v>20400</v>
      </c>
      <c r="CA10" s="204">
        <f t="shared" si="2"/>
        <v>20400</v>
      </c>
      <c r="CB10" s="204">
        <f t="shared" si="2"/>
        <v>20400</v>
      </c>
      <c r="CC10" s="204">
        <f t="shared" si="2"/>
        <v>20400</v>
      </c>
      <c r="CD10" s="204">
        <f t="shared" si="2"/>
        <v>20400</v>
      </c>
      <c r="CE10" s="204">
        <f t="shared" si="2"/>
        <v>20400</v>
      </c>
      <c r="CF10" s="204">
        <f t="shared" si="2"/>
        <v>20400</v>
      </c>
      <c r="CG10" s="204">
        <f t="shared" si="2"/>
        <v>20400</v>
      </c>
      <c r="CH10" s="204">
        <f t="shared" si="2"/>
        <v>20400</v>
      </c>
      <c r="CI10" s="204">
        <f t="shared" si="2"/>
        <v>20400</v>
      </c>
      <c r="CJ10" s="204">
        <f t="shared" si="2"/>
        <v>20400</v>
      </c>
      <c r="CK10" s="204">
        <f t="shared" si="2"/>
        <v>20400</v>
      </c>
      <c r="CL10" s="204">
        <f t="shared" si="2"/>
        <v>20400</v>
      </c>
      <c r="CM10" s="204">
        <f t="shared" si="2"/>
        <v>20400</v>
      </c>
      <c r="CN10" s="204">
        <f t="shared" si="2"/>
        <v>20400</v>
      </c>
      <c r="CO10" s="204">
        <f t="shared" si="2"/>
        <v>20400</v>
      </c>
      <c r="CP10" s="204">
        <f t="shared" si="2"/>
        <v>20400</v>
      </c>
      <c r="CQ10" s="204">
        <f t="shared" si="2"/>
        <v>20400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8400</v>
      </c>
      <c r="E11" s="203">
        <f>Income!E81</f>
        <v>177000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8400</v>
      </c>
      <c r="BY11" s="204">
        <f t="shared" si="8"/>
        <v>8400</v>
      </c>
      <c r="BZ11" s="204">
        <f t="shared" si="8"/>
        <v>8400</v>
      </c>
      <c r="CA11" s="204">
        <f t="shared" si="2"/>
        <v>8400</v>
      </c>
      <c r="CB11" s="204">
        <f t="shared" si="2"/>
        <v>8400</v>
      </c>
      <c r="CC11" s="204">
        <f t="shared" si="2"/>
        <v>8400</v>
      </c>
      <c r="CD11" s="204">
        <f t="shared" si="2"/>
        <v>8400</v>
      </c>
      <c r="CE11" s="204">
        <f t="shared" si="2"/>
        <v>8400</v>
      </c>
      <c r="CF11" s="204">
        <f t="shared" si="2"/>
        <v>8400</v>
      </c>
      <c r="CG11" s="204">
        <f t="shared" si="2"/>
        <v>8400</v>
      </c>
      <c r="CH11" s="204">
        <f t="shared" si="2"/>
        <v>8400</v>
      </c>
      <c r="CI11" s="204">
        <f t="shared" si="2"/>
        <v>8400</v>
      </c>
      <c r="CJ11" s="204">
        <f t="shared" si="2"/>
        <v>8400</v>
      </c>
      <c r="CK11" s="204">
        <f t="shared" si="2"/>
        <v>8400</v>
      </c>
      <c r="CL11" s="204">
        <f t="shared" si="2"/>
        <v>8400</v>
      </c>
      <c r="CM11" s="204">
        <f t="shared" si="2"/>
        <v>8400</v>
      </c>
      <c r="CN11" s="204">
        <f t="shared" si="2"/>
        <v>8400</v>
      </c>
      <c r="CO11" s="204">
        <f t="shared" si="2"/>
        <v>8400</v>
      </c>
      <c r="CP11" s="204">
        <f t="shared" si="2"/>
        <v>8400</v>
      </c>
      <c r="CQ11" s="204">
        <f t="shared" si="2"/>
        <v>8400</v>
      </c>
      <c r="CR11" s="204">
        <f t="shared" si="2"/>
        <v>177000</v>
      </c>
      <c r="CS11" s="204">
        <f t="shared" si="3"/>
        <v>177000</v>
      </c>
      <c r="CT11" s="204">
        <f t="shared" si="3"/>
        <v>177000</v>
      </c>
      <c r="CU11" s="204">
        <f t="shared" si="3"/>
        <v>177000</v>
      </c>
      <c r="CV11" s="204">
        <f t="shared" si="3"/>
        <v>177000</v>
      </c>
      <c r="CW11" s="204">
        <f t="shared" si="3"/>
        <v>177000</v>
      </c>
      <c r="CX11" s="204">
        <f t="shared" si="3"/>
        <v>177000</v>
      </c>
      <c r="CY11" s="204">
        <f t="shared" si="3"/>
        <v>177000</v>
      </c>
      <c r="CZ11" s="204">
        <f t="shared" si="3"/>
        <v>177000</v>
      </c>
      <c r="DA11" s="204">
        <f t="shared" si="3"/>
        <v>177000</v>
      </c>
      <c r="DB11" s="204"/>
    </row>
    <row r="12" spans="1:106">
      <c r="A12" s="201" t="str">
        <f>Income!A82</f>
        <v>Small business/petty trading</v>
      </c>
      <c r="B12" s="203">
        <f>Income!B82</f>
        <v>28320.000000000007</v>
      </c>
      <c r="C12" s="203">
        <f>Income!C82</f>
        <v>28320.000000000007</v>
      </c>
      <c r="D12" s="203">
        <f>Income!D82</f>
        <v>8520</v>
      </c>
      <c r="E12" s="203">
        <f>Income!E82</f>
        <v>10650</v>
      </c>
      <c r="F12" s="204">
        <f t="shared" si="4"/>
        <v>28320.000000000007</v>
      </c>
      <c r="G12" s="204">
        <f t="shared" si="4"/>
        <v>28320.000000000007</v>
      </c>
      <c r="H12" s="204">
        <f t="shared" si="4"/>
        <v>28320.000000000007</v>
      </c>
      <c r="I12" s="204">
        <f t="shared" si="4"/>
        <v>28320.000000000007</v>
      </c>
      <c r="J12" s="204">
        <f t="shared" si="4"/>
        <v>28320.000000000007</v>
      </c>
      <c r="K12" s="204">
        <f t="shared" si="4"/>
        <v>28320.000000000007</v>
      </c>
      <c r="L12" s="204">
        <f t="shared" si="4"/>
        <v>28320.000000000007</v>
      </c>
      <c r="M12" s="204">
        <f t="shared" si="4"/>
        <v>28320.000000000007</v>
      </c>
      <c r="N12" s="204">
        <f t="shared" si="4"/>
        <v>28320.000000000007</v>
      </c>
      <c r="O12" s="204">
        <f t="shared" si="4"/>
        <v>28320.000000000007</v>
      </c>
      <c r="P12" s="204">
        <f t="shared" si="4"/>
        <v>28320.000000000007</v>
      </c>
      <c r="Q12" s="204">
        <f t="shared" si="4"/>
        <v>28320.000000000007</v>
      </c>
      <c r="R12" s="204">
        <f t="shared" si="4"/>
        <v>28320.000000000007</v>
      </c>
      <c r="S12" s="204">
        <f t="shared" si="4"/>
        <v>28320.000000000007</v>
      </c>
      <c r="T12" s="204">
        <f t="shared" si="4"/>
        <v>28320.000000000007</v>
      </c>
      <c r="U12" s="204">
        <f t="shared" si="4"/>
        <v>28320.000000000007</v>
      </c>
      <c r="V12" s="204">
        <f t="shared" si="6"/>
        <v>28320.000000000007</v>
      </c>
      <c r="W12" s="204">
        <f t="shared" si="6"/>
        <v>28320.000000000007</v>
      </c>
      <c r="X12" s="204">
        <f t="shared" si="6"/>
        <v>28320.000000000007</v>
      </c>
      <c r="Y12" s="204">
        <f t="shared" si="6"/>
        <v>28320.000000000007</v>
      </c>
      <c r="Z12" s="204">
        <f t="shared" si="6"/>
        <v>28320.000000000007</v>
      </c>
      <c r="AA12" s="204">
        <f t="shared" si="6"/>
        <v>28320.000000000007</v>
      </c>
      <c r="AB12" s="204">
        <f t="shared" si="6"/>
        <v>28320.000000000007</v>
      </c>
      <c r="AC12" s="204">
        <f t="shared" si="6"/>
        <v>28320.000000000007</v>
      </c>
      <c r="AD12" s="204">
        <f t="shared" si="6"/>
        <v>28320.000000000007</v>
      </c>
      <c r="AE12" s="204">
        <f t="shared" si="6"/>
        <v>28320.000000000007</v>
      </c>
      <c r="AF12" s="204">
        <f t="shared" si="6"/>
        <v>28320.000000000007</v>
      </c>
      <c r="AG12" s="204">
        <f t="shared" si="6"/>
        <v>28320.000000000007</v>
      </c>
      <c r="AH12" s="204">
        <f t="shared" si="6"/>
        <v>28320.000000000007</v>
      </c>
      <c r="AI12" s="204">
        <f t="shared" si="6"/>
        <v>28320.000000000007</v>
      </c>
      <c r="AJ12" s="204">
        <f t="shared" si="6"/>
        <v>28320.000000000007</v>
      </c>
      <c r="AK12" s="204">
        <f t="shared" si="6"/>
        <v>28320.000000000007</v>
      </c>
      <c r="AL12" s="204">
        <f t="shared" si="7"/>
        <v>28320.000000000007</v>
      </c>
      <c r="AM12" s="204">
        <f t="shared" si="7"/>
        <v>28320.000000000007</v>
      </c>
      <c r="AN12" s="204">
        <f t="shared" si="7"/>
        <v>28320.000000000007</v>
      </c>
      <c r="AO12" s="204">
        <f t="shared" si="7"/>
        <v>28320.000000000007</v>
      </c>
      <c r="AP12" s="204">
        <f t="shared" si="7"/>
        <v>28320.000000000007</v>
      </c>
      <c r="AQ12" s="204">
        <f t="shared" si="7"/>
        <v>28320.000000000007</v>
      </c>
      <c r="AR12" s="204">
        <f t="shared" si="7"/>
        <v>28320.000000000007</v>
      </c>
      <c r="AS12" s="204">
        <f t="shared" si="7"/>
        <v>28320.000000000007</v>
      </c>
      <c r="AT12" s="204">
        <f t="shared" si="7"/>
        <v>28320.000000000007</v>
      </c>
      <c r="AU12" s="204">
        <f t="shared" si="7"/>
        <v>28320.000000000007</v>
      </c>
      <c r="AV12" s="204">
        <f t="shared" si="7"/>
        <v>28320.000000000007</v>
      </c>
      <c r="AW12" s="204">
        <f t="shared" si="7"/>
        <v>28320.000000000007</v>
      </c>
      <c r="AX12" s="204">
        <f t="shared" si="8"/>
        <v>28320.000000000007</v>
      </c>
      <c r="AY12" s="204">
        <f t="shared" si="8"/>
        <v>28320.000000000007</v>
      </c>
      <c r="AZ12" s="204">
        <f t="shared" si="8"/>
        <v>28320.000000000007</v>
      </c>
      <c r="BA12" s="204">
        <f t="shared" si="8"/>
        <v>28320.000000000007</v>
      </c>
      <c r="BB12" s="204">
        <f t="shared" si="8"/>
        <v>28320.000000000007</v>
      </c>
      <c r="BC12" s="204">
        <f t="shared" si="8"/>
        <v>28320.000000000007</v>
      </c>
      <c r="BD12" s="204">
        <f t="shared" si="8"/>
        <v>28320.000000000007</v>
      </c>
      <c r="BE12" s="204">
        <f t="shared" si="8"/>
        <v>28320.000000000007</v>
      </c>
      <c r="BF12" s="204">
        <f t="shared" si="8"/>
        <v>28320.000000000007</v>
      </c>
      <c r="BG12" s="204">
        <f t="shared" si="8"/>
        <v>28320.000000000007</v>
      </c>
      <c r="BH12" s="204">
        <f t="shared" si="8"/>
        <v>28320.000000000007</v>
      </c>
      <c r="BI12" s="204">
        <f t="shared" si="8"/>
        <v>28320.000000000007</v>
      </c>
      <c r="BJ12" s="204">
        <f t="shared" si="8"/>
        <v>28320.000000000007</v>
      </c>
      <c r="BK12" s="204">
        <f t="shared" si="8"/>
        <v>28320.000000000007</v>
      </c>
      <c r="BL12" s="204">
        <f t="shared" si="8"/>
        <v>28320.000000000007</v>
      </c>
      <c r="BM12" s="204">
        <f t="shared" si="8"/>
        <v>28320.000000000007</v>
      </c>
      <c r="BN12" s="204">
        <f t="shared" si="8"/>
        <v>28320.000000000007</v>
      </c>
      <c r="BO12" s="204">
        <f t="shared" si="8"/>
        <v>28320.000000000007</v>
      </c>
      <c r="BP12" s="204">
        <f t="shared" si="8"/>
        <v>28320.000000000007</v>
      </c>
      <c r="BQ12" s="204">
        <f t="shared" si="8"/>
        <v>28320.000000000007</v>
      </c>
      <c r="BR12" s="204">
        <f t="shared" si="8"/>
        <v>28320.000000000007</v>
      </c>
      <c r="BS12" s="204">
        <f t="shared" si="8"/>
        <v>28320.000000000007</v>
      </c>
      <c r="BT12" s="204">
        <f t="shared" si="8"/>
        <v>28320.000000000007</v>
      </c>
      <c r="BU12" s="204">
        <f t="shared" si="8"/>
        <v>28320.000000000007</v>
      </c>
      <c r="BV12" s="204">
        <f t="shared" si="8"/>
        <v>28320.000000000007</v>
      </c>
      <c r="BW12" s="204">
        <f t="shared" si="8"/>
        <v>28320.000000000007</v>
      </c>
      <c r="BX12" s="204">
        <f t="shared" si="8"/>
        <v>8520</v>
      </c>
      <c r="BY12" s="204">
        <f t="shared" si="8"/>
        <v>8520</v>
      </c>
      <c r="BZ12" s="204">
        <f t="shared" si="8"/>
        <v>8520</v>
      </c>
      <c r="CA12" s="204">
        <f t="shared" si="2"/>
        <v>8520</v>
      </c>
      <c r="CB12" s="204">
        <f t="shared" si="2"/>
        <v>8520</v>
      </c>
      <c r="CC12" s="204">
        <f t="shared" si="2"/>
        <v>8520</v>
      </c>
      <c r="CD12" s="204">
        <f t="shared" si="2"/>
        <v>8520</v>
      </c>
      <c r="CE12" s="204">
        <f t="shared" si="2"/>
        <v>8520</v>
      </c>
      <c r="CF12" s="204">
        <f t="shared" si="2"/>
        <v>8520</v>
      </c>
      <c r="CG12" s="204">
        <f t="shared" si="2"/>
        <v>8520</v>
      </c>
      <c r="CH12" s="204">
        <f t="shared" si="2"/>
        <v>8520</v>
      </c>
      <c r="CI12" s="204">
        <f t="shared" si="2"/>
        <v>8520</v>
      </c>
      <c r="CJ12" s="204">
        <f t="shared" si="2"/>
        <v>8520</v>
      </c>
      <c r="CK12" s="204">
        <f t="shared" si="2"/>
        <v>8520</v>
      </c>
      <c r="CL12" s="204">
        <f t="shared" si="2"/>
        <v>8520</v>
      </c>
      <c r="CM12" s="204">
        <f t="shared" si="2"/>
        <v>8520</v>
      </c>
      <c r="CN12" s="204">
        <f t="shared" si="2"/>
        <v>8520</v>
      </c>
      <c r="CO12" s="204">
        <f t="shared" si="2"/>
        <v>8520</v>
      </c>
      <c r="CP12" s="204">
        <f t="shared" si="2"/>
        <v>8520</v>
      </c>
      <c r="CQ12" s="204">
        <f t="shared" si="2"/>
        <v>8520</v>
      </c>
      <c r="CR12" s="204">
        <f t="shared" si="2"/>
        <v>10650</v>
      </c>
      <c r="CS12" s="204">
        <f t="shared" si="3"/>
        <v>10650</v>
      </c>
      <c r="CT12" s="204">
        <f t="shared" si="3"/>
        <v>10650</v>
      </c>
      <c r="CU12" s="204">
        <f t="shared" si="3"/>
        <v>10650</v>
      </c>
      <c r="CV12" s="204">
        <f t="shared" si="3"/>
        <v>10650</v>
      </c>
      <c r="CW12" s="204">
        <f t="shared" si="3"/>
        <v>10650</v>
      </c>
      <c r="CX12" s="204">
        <f t="shared" si="3"/>
        <v>10650</v>
      </c>
      <c r="CY12" s="204">
        <f t="shared" si="3"/>
        <v>10650</v>
      </c>
      <c r="CZ12" s="204">
        <f t="shared" si="3"/>
        <v>10650</v>
      </c>
      <c r="DA12" s="204">
        <f t="shared" si="3"/>
        <v>10650</v>
      </c>
      <c r="DB12" s="204"/>
    </row>
    <row r="13" spans="1:106">
      <c r="A13" s="201" t="str">
        <f>Income!A83</f>
        <v>Food transfer - official</v>
      </c>
      <c r="B13" s="203">
        <f>Income!B83</f>
        <v>2450.3739801158836</v>
      </c>
      <c r="C13" s="203">
        <f>Income!C83</f>
        <v>2450.3739801158836</v>
      </c>
      <c r="D13" s="203">
        <f>Income!D83</f>
        <v>2227.6127091962571</v>
      </c>
      <c r="E13" s="203">
        <f>Income!E83</f>
        <v>0</v>
      </c>
      <c r="F13" s="204">
        <f t="shared" si="4"/>
        <v>2450.3739801158836</v>
      </c>
      <c r="G13" s="204">
        <f t="shared" si="4"/>
        <v>2450.3739801158836</v>
      </c>
      <c r="H13" s="204">
        <f t="shared" si="4"/>
        <v>2450.3739801158836</v>
      </c>
      <c r="I13" s="204">
        <f t="shared" si="4"/>
        <v>2450.3739801158836</v>
      </c>
      <c r="J13" s="204">
        <f t="shared" si="4"/>
        <v>2450.3739801158836</v>
      </c>
      <c r="K13" s="204">
        <f t="shared" si="4"/>
        <v>2450.3739801158836</v>
      </c>
      <c r="L13" s="204">
        <f t="shared" si="4"/>
        <v>2450.3739801158836</v>
      </c>
      <c r="M13" s="204">
        <f t="shared" si="4"/>
        <v>2450.3739801158836</v>
      </c>
      <c r="N13" s="204">
        <f t="shared" si="4"/>
        <v>2450.3739801158836</v>
      </c>
      <c r="O13" s="204">
        <f t="shared" si="4"/>
        <v>2450.3739801158836</v>
      </c>
      <c r="P13" s="204">
        <f t="shared" si="4"/>
        <v>2450.3739801158836</v>
      </c>
      <c r="Q13" s="204">
        <f t="shared" si="4"/>
        <v>2450.3739801158836</v>
      </c>
      <c r="R13" s="204">
        <f t="shared" si="4"/>
        <v>2450.3739801158836</v>
      </c>
      <c r="S13" s="204">
        <f t="shared" si="4"/>
        <v>2450.3739801158836</v>
      </c>
      <c r="T13" s="204">
        <f t="shared" si="4"/>
        <v>2450.3739801158836</v>
      </c>
      <c r="U13" s="204">
        <f t="shared" si="4"/>
        <v>2450.3739801158836</v>
      </c>
      <c r="V13" s="204">
        <f t="shared" si="6"/>
        <v>2450.3739801158836</v>
      </c>
      <c r="W13" s="204">
        <f t="shared" si="6"/>
        <v>2450.3739801158836</v>
      </c>
      <c r="X13" s="204">
        <f t="shared" si="6"/>
        <v>2450.3739801158836</v>
      </c>
      <c r="Y13" s="204">
        <f t="shared" si="6"/>
        <v>2450.3739801158836</v>
      </c>
      <c r="Z13" s="204">
        <f t="shared" si="6"/>
        <v>2450.3739801158836</v>
      </c>
      <c r="AA13" s="204">
        <f t="shared" si="6"/>
        <v>2450.3739801158836</v>
      </c>
      <c r="AB13" s="204">
        <f t="shared" si="6"/>
        <v>2450.3739801158836</v>
      </c>
      <c r="AC13" s="204">
        <f t="shared" si="6"/>
        <v>2450.3739801158836</v>
      </c>
      <c r="AD13" s="204">
        <f t="shared" si="6"/>
        <v>2450.3739801158836</v>
      </c>
      <c r="AE13" s="204">
        <f t="shared" si="6"/>
        <v>2450.3739801158836</v>
      </c>
      <c r="AF13" s="204">
        <f t="shared" si="6"/>
        <v>2450.3739801158836</v>
      </c>
      <c r="AG13" s="204">
        <f t="shared" si="6"/>
        <v>2450.3739801158836</v>
      </c>
      <c r="AH13" s="204">
        <f t="shared" si="6"/>
        <v>2450.3739801158836</v>
      </c>
      <c r="AI13" s="204">
        <f t="shared" si="6"/>
        <v>2450.3739801158836</v>
      </c>
      <c r="AJ13" s="204">
        <f t="shared" si="6"/>
        <v>2450.3739801158836</v>
      </c>
      <c r="AK13" s="204">
        <f t="shared" si="6"/>
        <v>2450.3739801158836</v>
      </c>
      <c r="AL13" s="204">
        <f t="shared" si="7"/>
        <v>2450.3739801158836</v>
      </c>
      <c r="AM13" s="204">
        <f t="shared" si="7"/>
        <v>2450.3739801158836</v>
      </c>
      <c r="AN13" s="204">
        <f t="shared" si="7"/>
        <v>2450.3739801158836</v>
      </c>
      <c r="AO13" s="204">
        <f t="shared" si="7"/>
        <v>2450.3739801158836</v>
      </c>
      <c r="AP13" s="204">
        <f t="shared" si="7"/>
        <v>2450.3739801158836</v>
      </c>
      <c r="AQ13" s="204">
        <f t="shared" si="7"/>
        <v>2450.3739801158836</v>
      </c>
      <c r="AR13" s="204">
        <f t="shared" si="7"/>
        <v>2450.3739801158836</v>
      </c>
      <c r="AS13" s="204">
        <f t="shared" si="7"/>
        <v>2450.3739801158836</v>
      </c>
      <c r="AT13" s="204">
        <f t="shared" si="7"/>
        <v>2450.3739801158836</v>
      </c>
      <c r="AU13" s="204">
        <f t="shared" si="7"/>
        <v>2450.3739801158836</v>
      </c>
      <c r="AV13" s="204">
        <f t="shared" si="7"/>
        <v>2450.3739801158836</v>
      </c>
      <c r="AW13" s="204">
        <f t="shared" si="7"/>
        <v>2450.3739801158836</v>
      </c>
      <c r="AX13" s="204">
        <f t="shared" si="8"/>
        <v>2450.3739801158836</v>
      </c>
      <c r="AY13" s="204">
        <f t="shared" si="8"/>
        <v>2450.3739801158836</v>
      </c>
      <c r="AZ13" s="204">
        <f t="shared" si="8"/>
        <v>2450.3739801158836</v>
      </c>
      <c r="BA13" s="204">
        <f t="shared" si="8"/>
        <v>2450.3739801158836</v>
      </c>
      <c r="BB13" s="204">
        <f t="shared" si="8"/>
        <v>2450.3739801158836</v>
      </c>
      <c r="BC13" s="204">
        <f t="shared" si="8"/>
        <v>2450.3739801158836</v>
      </c>
      <c r="BD13" s="204">
        <f t="shared" si="8"/>
        <v>2450.3739801158836</v>
      </c>
      <c r="BE13" s="204">
        <f t="shared" si="8"/>
        <v>2450.3739801158836</v>
      </c>
      <c r="BF13" s="204">
        <f t="shared" si="8"/>
        <v>2450.3739801158836</v>
      </c>
      <c r="BG13" s="204">
        <f t="shared" si="8"/>
        <v>2450.3739801158836</v>
      </c>
      <c r="BH13" s="204">
        <f t="shared" si="8"/>
        <v>2450.3739801158836</v>
      </c>
      <c r="BI13" s="204">
        <f t="shared" si="8"/>
        <v>2450.3739801158836</v>
      </c>
      <c r="BJ13" s="204">
        <f t="shared" si="8"/>
        <v>2450.3739801158836</v>
      </c>
      <c r="BK13" s="204">
        <f t="shared" si="8"/>
        <v>2450.3739801158836</v>
      </c>
      <c r="BL13" s="204">
        <f t="shared" si="8"/>
        <v>2450.3739801158836</v>
      </c>
      <c r="BM13" s="204">
        <f t="shared" si="8"/>
        <v>2450.3739801158836</v>
      </c>
      <c r="BN13" s="204">
        <f t="shared" si="8"/>
        <v>2450.3739801158836</v>
      </c>
      <c r="BO13" s="204">
        <f t="shared" si="8"/>
        <v>2450.3739801158836</v>
      </c>
      <c r="BP13" s="204">
        <f t="shared" si="8"/>
        <v>2450.3739801158836</v>
      </c>
      <c r="BQ13" s="204">
        <f t="shared" si="8"/>
        <v>2450.3739801158836</v>
      </c>
      <c r="BR13" s="204">
        <f t="shared" si="8"/>
        <v>2450.3739801158836</v>
      </c>
      <c r="BS13" s="204">
        <f t="shared" si="8"/>
        <v>2450.3739801158836</v>
      </c>
      <c r="BT13" s="204">
        <f t="shared" si="8"/>
        <v>2450.3739801158836</v>
      </c>
      <c r="BU13" s="204">
        <f t="shared" si="8"/>
        <v>2450.3739801158836</v>
      </c>
      <c r="BV13" s="204">
        <f t="shared" si="8"/>
        <v>2450.3739801158836</v>
      </c>
      <c r="BW13" s="204">
        <f t="shared" si="8"/>
        <v>2450.3739801158836</v>
      </c>
      <c r="BX13" s="204">
        <f t="shared" si="8"/>
        <v>2227.6127091962571</v>
      </c>
      <c r="BY13" s="204">
        <f t="shared" si="8"/>
        <v>2227.6127091962571</v>
      </c>
      <c r="BZ13" s="204">
        <f t="shared" si="8"/>
        <v>2227.6127091962571</v>
      </c>
      <c r="CA13" s="204">
        <f t="shared" si="2"/>
        <v>2227.6127091962571</v>
      </c>
      <c r="CB13" s="204">
        <f t="shared" si="2"/>
        <v>2227.6127091962571</v>
      </c>
      <c r="CC13" s="204">
        <f t="shared" si="2"/>
        <v>2227.6127091962571</v>
      </c>
      <c r="CD13" s="204">
        <f t="shared" si="2"/>
        <v>2227.6127091962571</v>
      </c>
      <c r="CE13" s="204">
        <f t="shared" si="2"/>
        <v>2227.6127091962571</v>
      </c>
      <c r="CF13" s="204">
        <f t="shared" si="2"/>
        <v>2227.6127091962571</v>
      </c>
      <c r="CG13" s="204">
        <f t="shared" si="2"/>
        <v>2227.6127091962571</v>
      </c>
      <c r="CH13" s="204">
        <f t="shared" si="2"/>
        <v>2227.6127091962571</v>
      </c>
      <c r="CI13" s="204">
        <f t="shared" si="2"/>
        <v>2227.6127091962571</v>
      </c>
      <c r="CJ13" s="204">
        <f t="shared" si="2"/>
        <v>2227.6127091962571</v>
      </c>
      <c r="CK13" s="204">
        <f t="shared" si="2"/>
        <v>2227.6127091962571</v>
      </c>
      <c r="CL13" s="204">
        <f t="shared" si="2"/>
        <v>2227.6127091962571</v>
      </c>
      <c r="CM13" s="204">
        <f t="shared" si="2"/>
        <v>2227.6127091962571</v>
      </c>
      <c r="CN13" s="204">
        <f t="shared" si="2"/>
        <v>2227.6127091962571</v>
      </c>
      <c r="CO13" s="204">
        <f t="shared" si="2"/>
        <v>2227.6127091962571</v>
      </c>
      <c r="CP13" s="204">
        <f t="shared" si="2"/>
        <v>2227.6127091962571</v>
      </c>
      <c r="CQ13" s="204">
        <f t="shared" si="2"/>
        <v>2227.6127091962571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12480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12480</v>
      </c>
      <c r="G14" s="204">
        <f t="shared" si="4"/>
        <v>12480</v>
      </c>
      <c r="H14" s="204">
        <f t="shared" si="4"/>
        <v>12480</v>
      </c>
      <c r="I14" s="204">
        <f t="shared" si="4"/>
        <v>12480</v>
      </c>
      <c r="J14" s="204">
        <f t="shared" si="4"/>
        <v>12480</v>
      </c>
      <c r="K14" s="204">
        <f t="shared" si="4"/>
        <v>12480</v>
      </c>
      <c r="L14" s="204">
        <f t="shared" si="4"/>
        <v>12480</v>
      </c>
      <c r="M14" s="204">
        <f t="shared" si="4"/>
        <v>12480</v>
      </c>
      <c r="N14" s="204">
        <f t="shared" si="4"/>
        <v>12480</v>
      </c>
      <c r="O14" s="204">
        <f t="shared" si="4"/>
        <v>12480</v>
      </c>
      <c r="P14" s="204">
        <f t="shared" si="4"/>
        <v>12480</v>
      </c>
      <c r="Q14" s="204">
        <f t="shared" si="4"/>
        <v>12480</v>
      </c>
      <c r="R14" s="204">
        <f t="shared" si="4"/>
        <v>12480</v>
      </c>
      <c r="S14" s="204">
        <f t="shared" si="4"/>
        <v>12480</v>
      </c>
      <c r="T14" s="204">
        <f t="shared" si="4"/>
        <v>12480</v>
      </c>
      <c r="U14" s="204">
        <f t="shared" si="4"/>
        <v>12480</v>
      </c>
      <c r="V14" s="204">
        <f t="shared" si="6"/>
        <v>12480</v>
      </c>
      <c r="W14" s="204">
        <f t="shared" si="6"/>
        <v>12480</v>
      </c>
      <c r="X14" s="204">
        <f t="shared" si="6"/>
        <v>12480</v>
      </c>
      <c r="Y14" s="204">
        <f t="shared" si="6"/>
        <v>12480</v>
      </c>
      <c r="Z14" s="204">
        <f t="shared" si="6"/>
        <v>12480</v>
      </c>
      <c r="AA14" s="204">
        <f t="shared" si="6"/>
        <v>12480</v>
      </c>
      <c r="AB14" s="204">
        <f t="shared" si="6"/>
        <v>12480</v>
      </c>
      <c r="AC14" s="204">
        <f t="shared" si="6"/>
        <v>12480</v>
      </c>
      <c r="AD14" s="204">
        <f t="shared" si="6"/>
        <v>12480</v>
      </c>
      <c r="AE14" s="204">
        <f t="shared" si="6"/>
        <v>12480</v>
      </c>
      <c r="AF14" s="204">
        <f t="shared" si="6"/>
        <v>12480</v>
      </c>
      <c r="AG14" s="204">
        <f t="shared" si="6"/>
        <v>12480</v>
      </c>
      <c r="AH14" s="204">
        <f t="shared" si="6"/>
        <v>12480</v>
      </c>
      <c r="AI14" s="204">
        <f t="shared" si="6"/>
        <v>12480</v>
      </c>
      <c r="AJ14" s="204">
        <f t="shared" si="6"/>
        <v>12480</v>
      </c>
      <c r="AK14" s="204">
        <f t="shared" si="6"/>
        <v>12480</v>
      </c>
      <c r="AL14" s="204">
        <f t="shared" si="7"/>
        <v>12480</v>
      </c>
      <c r="AM14" s="204">
        <f t="shared" si="7"/>
        <v>12480</v>
      </c>
      <c r="AN14" s="204">
        <f t="shared" si="7"/>
        <v>12480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56632.454202227222</v>
      </c>
      <c r="C16" s="203">
        <f>Income!C88</f>
        <v>57545.500305992835</v>
      </c>
      <c r="D16" s="203">
        <f>Income!D88</f>
        <v>114048.557180918</v>
      </c>
      <c r="E16" s="203">
        <f>Income!E88</f>
        <v>387649.77320421778</v>
      </c>
      <c r="F16" s="204">
        <f t="shared" si="4"/>
        <v>56632.454202227222</v>
      </c>
      <c r="G16" s="204">
        <f t="shared" si="4"/>
        <v>56632.454202227222</v>
      </c>
      <c r="H16" s="204">
        <f t="shared" si="4"/>
        <v>56632.454202227222</v>
      </c>
      <c r="I16" s="204">
        <f t="shared" si="4"/>
        <v>56632.454202227222</v>
      </c>
      <c r="J16" s="204">
        <f t="shared" si="4"/>
        <v>56632.454202227222</v>
      </c>
      <c r="K16" s="204">
        <f t="shared" si="4"/>
        <v>56632.454202227222</v>
      </c>
      <c r="L16" s="204">
        <f t="shared" si="4"/>
        <v>56632.454202227222</v>
      </c>
      <c r="M16" s="204">
        <f t="shared" si="4"/>
        <v>56632.454202227222</v>
      </c>
      <c r="N16" s="204">
        <f t="shared" si="4"/>
        <v>56632.454202227222</v>
      </c>
      <c r="O16" s="204">
        <f t="shared" si="4"/>
        <v>56632.454202227222</v>
      </c>
      <c r="P16" s="204">
        <f t="shared" si="4"/>
        <v>56632.454202227222</v>
      </c>
      <c r="Q16" s="204">
        <f t="shared" si="4"/>
        <v>56632.454202227222</v>
      </c>
      <c r="R16" s="204">
        <f t="shared" si="4"/>
        <v>56632.454202227222</v>
      </c>
      <c r="S16" s="204">
        <f t="shared" si="4"/>
        <v>56632.454202227222</v>
      </c>
      <c r="T16" s="204">
        <f t="shared" si="4"/>
        <v>56632.454202227222</v>
      </c>
      <c r="U16" s="204">
        <f t="shared" si="4"/>
        <v>56632.454202227222</v>
      </c>
      <c r="V16" s="204">
        <f t="shared" si="6"/>
        <v>56632.454202227222</v>
      </c>
      <c r="W16" s="204">
        <f t="shared" si="6"/>
        <v>56632.454202227222</v>
      </c>
      <c r="X16" s="204">
        <f t="shared" si="6"/>
        <v>56632.454202227222</v>
      </c>
      <c r="Y16" s="204">
        <f t="shared" si="6"/>
        <v>56632.454202227222</v>
      </c>
      <c r="Z16" s="204">
        <f t="shared" si="6"/>
        <v>56632.454202227222</v>
      </c>
      <c r="AA16" s="204">
        <f t="shared" si="6"/>
        <v>56632.454202227222</v>
      </c>
      <c r="AB16" s="204">
        <f t="shared" si="6"/>
        <v>56632.454202227222</v>
      </c>
      <c r="AC16" s="204">
        <f t="shared" si="6"/>
        <v>56632.454202227222</v>
      </c>
      <c r="AD16" s="204">
        <f t="shared" si="6"/>
        <v>56632.454202227222</v>
      </c>
      <c r="AE16" s="204">
        <f>IF(AE$2&lt;=($B$2+$C$2+$D$2),IF(AE$2&lt;=($B$2+$C$2),IF(AE$2&lt;=$B$2,$B16,$C16),$D16),$E16)</f>
        <v>56632.454202227222</v>
      </c>
      <c r="AF16" s="204">
        <f t="shared" si="6"/>
        <v>56632.454202227222</v>
      </c>
      <c r="AG16" s="204">
        <f t="shared" si="6"/>
        <v>56632.454202227222</v>
      </c>
      <c r="AH16" s="204">
        <f t="shared" si="6"/>
        <v>56632.454202227222</v>
      </c>
      <c r="AI16" s="204">
        <f t="shared" si="6"/>
        <v>56632.454202227222</v>
      </c>
      <c r="AJ16" s="204">
        <f t="shared" si="6"/>
        <v>56632.454202227222</v>
      </c>
      <c r="AK16" s="204">
        <f t="shared" si="6"/>
        <v>56632.454202227222</v>
      </c>
      <c r="AL16" s="204">
        <f t="shared" si="7"/>
        <v>56632.454202227222</v>
      </c>
      <c r="AM16" s="204">
        <f t="shared" si="7"/>
        <v>56632.454202227222</v>
      </c>
      <c r="AN16" s="204">
        <f t="shared" si="7"/>
        <v>56632.454202227222</v>
      </c>
      <c r="AO16" s="204">
        <f t="shared" si="7"/>
        <v>57545.500305992835</v>
      </c>
      <c r="AP16" s="204">
        <f t="shared" si="7"/>
        <v>57545.500305992835</v>
      </c>
      <c r="AQ16" s="204">
        <f t="shared" si="7"/>
        <v>57545.500305992835</v>
      </c>
      <c r="AR16" s="204">
        <f t="shared" si="7"/>
        <v>57545.500305992835</v>
      </c>
      <c r="AS16" s="204">
        <f t="shared" si="7"/>
        <v>57545.500305992835</v>
      </c>
      <c r="AT16" s="204">
        <f t="shared" si="7"/>
        <v>57545.500305992835</v>
      </c>
      <c r="AU16" s="204">
        <f t="shared" si="7"/>
        <v>57545.500305992835</v>
      </c>
      <c r="AV16" s="204">
        <f t="shared" si="7"/>
        <v>57545.500305992835</v>
      </c>
      <c r="AW16" s="204">
        <f t="shared" si="7"/>
        <v>57545.500305992835</v>
      </c>
      <c r="AX16" s="204">
        <f t="shared" si="8"/>
        <v>57545.500305992835</v>
      </c>
      <c r="AY16" s="204">
        <f t="shared" si="8"/>
        <v>57545.500305992835</v>
      </c>
      <c r="AZ16" s="204">
        <f t="shared" si="8"/>
        <v>57545.500305992835</v>
      </c>
      <c r="BA16" s="204">
        <f t="shared" si="8"/>
        <v>57545.500305992835</v>
      </c>
      <c r="BB16" s="204">
        <f t="shared" si="8"/>
        <v>57545.500305992835</v>
      </c>
      <c r="BC16" s="204">
        <f t="shared" si="8"/>
        <v>57545.500305992835</v>
      </c>
      <c r="BD16" s="204">
        <f t="shared" si="8"/>
        <v>57545.500305992835</v>
      </c>
      <c r="BE16" s="204">
        <f t="shared" si="8"/>
        <v>57545.500305992835</v>
      </c>
      <c r="BF16" s="204">
        <f t="shared" si="8"/>
        <v>57545.500305992835</v>
      </c>
      <c r="BG16" s="204">
        <f t="shared" si="8"/>
        <v>57545.500305992835</v>
      </c>
      <c r="BH16" s="204">
        <f t="shared" si="8"/>
        <v>57545.500305992835</v>
      </c>
      <c r="BI16" s="204">
        <f t="shared" si="8"/>
        <v>57545.500305992835</v>
      </c>
      <c r="BJ16" s="204">
        <f t="shared" si="8"/>
        <v>57545.500305992835</v>
      </c>
      <c r="BK16" s="204">
        <f t="shared" si="8"/>
        <v>57545.500305992835</v>
      </c>
      <c r="BL16" s="204">
        <f t="shared" si="8"/>
        <v>57545.500305992835</v>
      </c>
      <c r="BM16" s="204">
        <f t="shared" si="8"/>
        <v>57545.500305992835</v>
      </c>
      <c r="BN16" s="204">
        <f t="shared" si="8"/>
        <v>57545.500305992835</v>
      </c>
      <c r="BO16" s="204">
        <f t="shared" si="8"/>
        <v>57545.500305992835</v>
      </c>
      <c r="BP16" s="204">
        <f t="shared" si="8"/>
        <v>57545.500305992835</v>
      </c>
      <c r="BQ16" s="204">
        <f t="shared" si="8"/>
        <v>57545.500305992835</v>
      </c>
      <c r="BR16" s="204">
        <f t="shared" si="8"/>
        <v>57545.500305992835</v>
      </c>
      <c r="BS16" s="204">
        <f t="shared" si="8"/>
        <v>57545.500305992835</v>
      </c>
      <c r="BT16" s="204">
        <f t="shared" si="8"/>
        <v>57545.500305992835</v>
      </c>
      <c r="BU16" s="204">
        <f t="shared" si="8"/>
        <v>57545.500305992835</v>
      </c>
      <c r="BV16" s="204">
        <f t="shared" si="8"/>
        <v>57545.500305992835</v>
      </c>
      <c r="BW16" s="204">
        <f t="shared" si="8"/>
        <v>57545.500305992835</v>
      </c>
      <c r="BX16" s="204">
        <f t="shared" si="8"/>
        <v>114048.557180918</v>
      </c>
      <c r="BY16" s="204">
        <f t="shared" si="8"/>
        <v>114048.557180918</v>
      </c>
      <c r="BZ16" s="204">
        <f t="shared" si="8"/>
        <v>114048.557180918</v>
      </c>
      <c r="CA16" s="204">
        <f t="shared" ref="CA16:CB18" si="10">IF(CA$2&lt;=($B$2+$C$2+$D$2),IF(CA$2&lt;=($B$2+$C$2),IF(CA$2&lt;=$B$2,$B16,$C16),$D16),$E16)</f>
        <v>114048.557180918</v>
      </c>
      <c r="CB16" s="204">
        <f t="shared" si="10"/>
        <v>114048.557180918</v>
      </c>
      <c r="CC16" s="204">
        <f t="shared" si="9"/>
        <v>114048.557180918</v>
      </c>
      <c r="CD16" s="204">
        <f t="shared" si="9"/>
        <v>114048.557180918</v>
      </c>
      <c r="CE16" s="204">
        <f t="shared" si="9"/>
        <v>114048.557180918</v>
      </c>
      <c r="CF16" s="204">
        <f t="shared" si="9"/>
        <v>114048.557180918</v>
      </c>
      <c r="CG16" s="204">
        <f t="shared" si="9"/>
        <v>114048.557180918</v>
      </c>
      <c r="CH16" s="204">
        <f t="shared" si="9"/>
        <v>114048.557180918</v>
      </c>
      <c r="CI16" s="204">
        <f t="shared" si="9"/>
        <v>114048.557180918</v>
      </c>
      <c r="CJ16" s="204">
        <f t="shared" si="9"/>
        <v>114048.557180918</v>
      </c>
      <c r="CK16" s="204">
        <f t="shared" si="9"/>
        <v>114048.557180918</v>
      </c>
      <c r="CL16" s="204">
        <f t="shared" si="9"/>
        <v>114048.557180918</v>
      </c>
      <c r="CM16" s="204">
        <f t="shared" si="9"/>
        <v>114048.557180918</v>
      </c>
      <c r="CN16" s="204">
        <f t="shared" si="9"/>
        <v>114048.557180918</v>
      </c>
      <c r="CO16" s="204">
        <f t="shared" si="9"/>
        <v>114048.557180918</v>
      </c>
      <c r="CP16" s="204">
        <f t="shared" si="9"/>
        <v>114048.557180918</v>
      </c>
      <c r="CQ16" s="204">
        <f t="shared" si="9"/>
        <v>114048.557180918</v>
      </c>
      <c r="CR16" s="204">
        <f t="shared" si="9"/>
        <v>387649.77320421778</v>
      </c>
      <c r="CS16" s="204">
        <f t="shared" ref="CS16:DA18" si="11">IF(CS$2&lt;=($B$2+$C$2+$D$2),IF(CS$2&lt;=($B$2+$C$2),IF(CS$2&lt;=$B$2,$B16,$C16),$D16),$E16)</f>
        <v>387649.77320421778</v>
      </c>
      <c r="CT16" s="204">
        <f t="shared" si="11"/>
        <v>387649.77320421778</v>
      </c>
      <c r="CU16" s="204">
        <f t="shared" si="11"/>
        <v>387649.77320421778</v>
      </c>
      <c r="CV16" s="204">
        <f t="shared" si="11"/>
        <v>387649.77320421778</v>
      </c>
      <c r="CW16" s="204">
        <f t="shared" si="11"/>
        <v>387649.77320421778</v>
      </c>
      <c r="CX16" s="204">
        <f t="shared" si="11"/>
        <v>387649.77320421778</v>
      </c>
      <c r="CY16" s="204">
        <f t="shared" si="11"/>
        <v>387649.77320421778</v>
      </c>
      <c r="CZ16" s="204">
        <f t="shared" si="11"/>
        <v>387649.77320421778</v>
      </c>
      <c r="DA16" s="204">
        <f t="shared" si="11"/>
        <v>387649.77320421778</v>
      </c>
      <c r="DB16" s="204"/>
    </row>
    <row r="17" spans="1:105">
      <c r="A17" s="201" t="s">
        <v>101</v>
      </c>
      <c r="B17" s="203">
        <f>Income!B89</f>
        <v>32335.238179999295</v>
      </c>
      <c r="C17" s="203">
        <f>Income!C89</f>
        <v>32335.238179999298</v>
      </c>
      <c r="D17" s="203">
        <f>Income!D89</f>
        <v>32335.238179999298</v>
      </c>
      <c r="E17" s="203">
        <f>Income!E89</f>
        <v>32335.238179999302</v>
      </c>
      <c r="F17" s="204">
        <f t="shared" si="4"/>
        <v>32335.238179999295</v>
      </c>
      <c r="G17" s="204">
        <f t="shared" si="4"/>
        <v>32335.238179999295</v>
      </c>
      <c r="H17" s="204">
        <f t="shared" si="4"/>
        <v>32335.238179999295</v>
      </c>
      <c r="I17" s="204">
        <f t="shared" si="4"/>
        <v>32335.238179999295</v>
      </c>
      <c r="J17" s="204">
        <f t="shared" si="4"/>
        <v>32335.238179999295</v>
      </c>
      <c r="K17" s="204">
        <f t="shared" si="4"/>
        <v>32335.238179999295</v>
      </c>
      <c r="L17" s="204">
        <f t="shared" si="4"/>
        <v>32335.238179999295</v>
      </c>
      <c r="M17" s="204">
        <f t="shared" si="4"/>
        <v>32335.238179999295</v>
      </c>
      <c r="N17" s="204">
        <f t="shared" si="4"/>
        <v>32335.238179999295</v>
      </c>
      <c r="O17" s="204">
        <f t="shared" si="4"/>
        <v>32335.238179999295</v>
      </c>
      <c r="P17" s="204">
        <f t="shared" si="4"/>
        <v>32335.238179999295</v>
      </c>
      <c r="Q17" s="204">
        <f t="shared" si="4"/>
        <v>32335.238179999295</v>
      </c>
      <c r="R17" s="204">
        <f t="shared" si="4"/>
        <v>32335.238179999295</v>
      </c>
      <c r="S17" s="204">
        <f t="shared" si="4"/>
        <v>32335.238179999295</v>
      </c>
      <c r="T17" s="204">
        <f t="shared" si="4"/>
        <v>32335.238179999295</v>
      </c>
      <c r="U17" s="204">
        <f t="shared" si="4"/>
        <v>32335.238179999295</v>
      </c>
      <c r="V17" s="204">
        <f t="shared" si="6"/>
        <v>32335.238179999295</v>
      </c>
      <c r="W17" s="204">
        <f t="shared" si="6"/>
        <v>32335.238179999295</v>
      </c>
      <c r="X17" s="204">
        <f t="shared" si="6"/>
        <v>32335.238179999295</v>
      </c>
      <c r="Y17" s="204">
        <f t="shared" si="6"/>
        <v>32335.238179999295</v>
      </c>
      <c r="Z17" s="204">
        <f t="shared" si="6"/>
        <v>32335.238179999295</v>
      </c>
      <c r="AA17" s="204">
        <f t="shared" si="6"/>
        <v>32335.238179999295</v>
      </c>
      <c r="AB17" s="204">
        <f t="shared" si="6"/>
        <v>32335.238179999295</v>
      </c>
      <c r="AC17" s="204">
        <f t="shared" si="6"/>
        <v>32335.238179999295</v>
      </c>
      <c r="AD17" s="204">
        <f t="shared" si="6"/>
        <v>32335.238179999295</v>
      </c>
      <c r="AE17" s="204">
        <f t="shared" si="6"/>
        <v>32335.238179999295</v>
      </c>
      <c r="AF17" s="204">
        <f t="shared" si="6"/>
        <v>32335.238179999295</v>
      </c>
      <c r="AG17" s="204">
        <f t="shared" si="6"/>
        <v>32335.238179999295</v>
      </c>
      <c r="AH17" s="204">
        <f t="shared" si="6"/>
        <v>32335.238179999295</v>
      </c>
      <c r="AI17" s="204">
        <f t="shared" si="6"/>
        <v>32335.238179999295</v>
      </c>
      <c r="AJ17" s="204">
        <f t="shared" si="6"/>
        <v>32335.238179999295</v>
      </c>
      <c r="AK17" s="204">
        <f t="shared" si="6"/>
        <v>32335.238179999295</v>
      </c>
      <c r="AL17" s="204">
        <f t="shared" si="7"/>
        <v>32335.238179999295</v>
      </c>
      <c r="AM17" s="204">
        <f t="shared" si="7"/>
        <v>32335.238179999295</v>
      </c>
      <c r="AN17" s="204">
        <f t="shared" si="7"/>
        <v>32335.238179999295</v>
      </c>
      <c r="AO17" s="204">
        <f t="shared" si="7"/>
        <v>32335.238179999298</v>
      </c>
      <c r="AP17" s="204">
        <f t="shared" si="7"/>
        <v>32335.238179999298</v>
      </c>
      <c r="AQ17" s="204">
        <f t="shared" si="7"/>
        <v>32335.238179999298</v>
      </c>
      <c r="AR17" s="204">
        <f t="shared" si="7"/>
        <v>32335.238179999298</v>
      </c>
      <c r="AS17" s="204">
        <f t="shared" si="7"/>
        <v>32335.238179999298</v>
      </c>
      <c r="AT17" s="204">
        <f t="shared" si="7"/>
        <v>32335.238179999298</v>
      </c>
      <c r="AU17" s="204">
        <f t="shared" si="7"/>
        <v>32335.238179999298</v>
      </c>
      <c r="AV17" s="204">
        <f t="shared" si="7"/>
        <v>32335.238179999298</v>
      </c>
      <c r="AW17" s="204">
        <f t="shared" si="7"/>
        <v>32335.238179999298</v>
      </c>
      <c r="AX17" s="204">
        <f t="shared" si="8"/>
        <v>32335.238179999298</v>
      </c>
      <c r="AY17" s="204">
        <f t="shared" si="8"/>
        <v>32335.238179999298</v>
      </c>
      <c r="AZ17" s="204">
        <f t="shared" si="8"/>
        <v>32335.238179999298</v>
      </c>
      <c r="BA17" s="204">
        <f t="shared" si="8"/>
        <v>32335.238179999298</v>
      </c>
      <c r="BB17" s="204">
        <f t="shared" si="8"/>
        <v>32335.238179999298</v>
      </c>
      <c r="BC17" s="204">
        <f t="shared" si="8"/>
        <v>32335.238179999298</v>
      </c>
      <c r="BD17" s="204">
        <f t="shared" si="8"/>
        <v>32335.238179999298</v>
      </c>
      <c r="BE17" s="204">
        <f t="shared" si="8"/>
        <v>32335.238179999298</v>
      </c>
      <c r="BF17" s="204">
        <f t="shared" si="8"/>
        <v>32335.238179999298</v>
      </c>
      <c r="BG17" s="204">
        <f t="shared" si="8"/>
        <v>32335.238179999298</v>
      </c>
      <c r="BH17" s="204">
        <f t="shared" si="8"/>
        <v>32335.238179999298</v>
      </c>
      <c r="BI17" s="204">
        <f t="shared" si="8"/>
        <v>32335.238179999298</v>
      </c>
      <c r="BJ17" s="204">
        <f t="shared" si="8"/>
        <v>32335.238179999298</v>
      </c>
      <c r="BK17" s="204">
        <f t="shared" si="8"/>
        <v>32335.238179999298</v>
      </c>
      <c r="BL17" s="204">
        <f t="shared" si="8"/>
        <v>32335.238179999298</v>
      </c>
      <c r="BM17" s="204">
        <f t="shared" si="8"/>
        <v>32335.238179999298</v>
      </c>
      <c r="BN17" s="204">
        <f t="shared" si="8"/>
        <v>32335.238179999298</v>
      </c>
      <c r="BO17" s="204">
        <f t="shared" si="8"/>
        <v>32335.238179999298</v>
      </c>
      <c r="BP17" s="204">
        <f t="shared" si="8"/>
        <v>32335.238179999298</v>
      </c>
      <c r="BQ17" s="204">
        <f t="shared" si="8"/>
        <v>32335.238179999298</v>
      </c>
      <c r="BR17" s="204">
        <f t="shared" si="8"/>
        <v>32335.238179999298</v>
      </c>
      <c r="BS17" s="204">
        <f t="shared" si="8"/>
        <v>32335.238179999298</v>
      </c>
      <c r="BT17" s="204">
        <f t="shared" si="8"/>
        <v>32335.238179999298</v>
      </c>
      <c r="BU17" s="204">
        <f t="shared" si="8"/>
        <v>32335.238179999298</v>
      </c>
      <c r="BV17" s="204">
        <f t="shared" si="8"/>
        <v>32335.238179999298</v>
      </c>
      <c r="BW17" s="204">
        <f t="shared" si="8"/>
        <v>32335.238179999298</v>
      </c>
      <c r="BX17" s="204">
        <f t="shared" si="8"/>
        <v>32335.238179999298</v>
      </c>
      <c r="BY17" s="204">
        <f t="shared" si="8"/>
        <v>32335.238179999298</v>
      </c>
      <c r="BZ17" s="204">
        <f t="shared" si="8"/>
        <v>32335.238179999298</v>
      </c>
      <c r="CA17" s="204">
        <f t="shared" si="10"/>
        <v>32335.238179999298</v>
      </c>
      <c r="CB17" s="204">
        <f t="shared" si="10"/>
        <v>32335.238179999298</v>
      </c>
      <c r="CC17" s="204">
        <f t="shared" si="9"/>
        <v>32335.238179999298</v>
      </c>
      <c r="CD17" s="204">
        <f t="shared" si="9"/>
        <v>32335.238179999298</v>
      </c>
      <c r="CE17" s="204">
        <f t="shared" si="9"/>
        <v>32335.238179999298</v>
      </c>
      <c r="CF17" s="204">
        <f t="shared" si="9"/>
        <v>32335.238179999298</v>
      </c>
      <c r="CG17" s="204">
        <f t="shared" si="9"/>
        <v>32335.238179999298</v>
      </c>
      <c r="CH17" s="204">
        <f t="shared" si="9"/>
        <v>32335.238179999298</v>
      </c>
      <c r="CI17" s="204">
        <f t="shared" si="9"/>
        <v>32335.238179999298</v>
      </c>
      <c r="CJ17" s="204">
        <f t="shared" si="9"/>
        <v>32335.238179999298</v>
      </c>
      <c r="CK17" s="204">
        <f t="shared" si="9"/>
        <v>32335.238179999298</v>
      </c>
      <c r="CL17" s="204">
        <f t="shared" si="9"/>
        <v>32335.238179999298</v>
      </c>
      <c r="CM17" s="204">
        <f t="shared" si="9"/>
        <v>32335.238179999298</v>
      </c>
      <c r="CN17" s="204">
        <f t="shared" si="9"/>
        <v>32335.238179999298</v>
      </c>
      <c r="CO17" s="204">
        <f t="shared" si="9"/>
        <v>32335.238179999298</v>
      </c>
      <c r="CP17" s="204">
        <f t="shared" si="9"/>
        <v>32335.238179999298</v>
      </c>
      <c r="CQ17" s="204">
        <f t="shared" si="9"/>
        <v>32335.238179999298</v>
      </c>
      <c r="CR17" s="204">
        <f t="shared" si="9"/>
        <v>32335.238179999302</v>
      </c>
      <c r="CS17" s="204">
        <f t="shared" si="11"/>
        <v>32335.238179999302</v>
      </c>
      <c r="CT17" s="204">
        <f t="shared" si="11"/>
        <v>32335.238179999302</v>
      </c>
      <c r="CU17" s="204">
        <f t="shared" si="11"/>
        <v>32335.238179999302</v>
      </c>
      <c r="CV17" s="204">
        <f t="shared" si="11"/>
        <v>32335.238179999302</v>
      </c>
      <c r="CW17" s="204">
        <f t="shared" si="11"/>
        <v>32335.238179999302</v>
      </c>
      <c r="CX17" s="204">
        <f t="shared" si="11"/>
        <v>32335.238179999302</v>
      </c>
      <c r="CY17" s="204">
        <f t="shared" si="11"/>
        <v>32335.238179999302</v>
      </c>
      <c r="CZ17" s="204">
        <f t="shared" si="11"/>
        <v>32335.238179999302</v>
      </c>
      <c r="DA17" s="204">
        <f t="shared" si="11"/>
        <v>32335.238179999302</v>
      </c>
    </row>
    <row r="18" spans="1:105">
      <c r="A18" s="201" t="s">
        <v>85</v>
      </c>
      <c r="B18" s="203">
        <f>Income!B90</f>
        <v>51808.57151333263</v>
      </c>
      <c r="C18" s="203">
        <f>Income!C90</f>
        <v>51808.571513332638</v>
      </c>
      <c r="D18" s="203">
        <f>Income!D90</f>
        <v>51808.571513332638</v>
      </c>
      <c r="E18" s="203">
        <f>Income!E90</f>
        <v>51808.571513332638</v>
      </c>
      <c r="F18" s="204">
        <f t="shared" ref="F18:U18" si="12">IF(F$2&lt;=($B$2+$C$2+$D$2),IF(F$2&lt;=($B$2+$C$2),IF(F$2&lt;=$B$2,$B18,$C18),$D18),$E18)</f>
        <v>51808.57151333263</v>
      </c>
      <c r="G18" s="204">
        <f t="shared" si="12"/>
        <v>51808.57151333263</v>
      </c>
      <c r="H18" s="204">
        <f t="shared" si="12"/>
        <v>51808.57151333263</v>
      </c>
      <c r="I18" s="204">
        <f t="shared" si="12"/>
        <v>51808.57151333263</v>
      </c>
      <c r="J18" s="204">
        <f t="shared" si="12"/>
        <v>51808.57151333263</v>
      </c>
      <c r="K18" s="204">
        <f t="shared" si="12"/>
        <v>51808.57151333263</v>
      </c>
      <c r="L18" s="204">
        <f t="shared" si="12"/>
        <v>51808.57151333263</v>
      </c>
      <c r="M18" s="204">
        <f t="shared" si="12"/>
        <v>51808.57151333263</v>
      </c>
      <c r="N18" s="204">
        <f t="shared" si="12"/>
        <v>51808.57151333263</v>
      </c>
      <c r="O18" s="204">
        <f t="shared" si="12"/>
        <v>51808.57151333263</v>
      </c>
      <c r="P18" s="204">
        <f t="shared" si="12"/>
        <v>51808.57151333263</v>
      </c>
      <c r="Q18" s="204">
        <f t="shared" si="12"/>
        <v>51808.57151333263</v>
      </c>
      <c r="R18" s="204">
        <f t="shared" si="12"/>
        <v>51808.57151333263</v>
      </c>
      <c r="S18" s="204">
        <f t="shared" si="12"/>
        <v>51808.57151333263</v>
      </c>
      <c r="T18" s="204">
        <f t="shared" si="12"/>
        <v>51808.57151333263</v>
      </c>
      <c r="U18" s="204">
        <f t="shared" si="12"/>
        <v>51808.57151333263</v>
      </c>
      <c r="V18" s="204">
        <f t="shared" si="6"/>
        <v>51808.57151333263</v>
      </c>
      <c r="W18" s="204">
        <f t="shared" si="6"/>
        <v>51808.57151333263</v>
      </c>
      <c r="X18" s="204">
        <f t="shared" si="6"/>
        <v>51808.57151333263</v>
      </c>
      <c r="Y18" s="204">
        <f t="shared" si="6"/>
        <v>51808.57151333263</v>
      </c>
      <c r="Z18" s="204">
        <f t="shared" si="6"/>
        <v>51808.57151333263</v>
      </c>
      <c r="AA18" s="204">
        <f t="shared" si="6"/>
        <v>51808.57151333263</v>
      </c>
      <c r="AB18" s="204">
        <f t="shared" si="6"/>
        <v>51808.57151333263</v>
      </c>
      <c r="AC18" s="204">
        <f t="shared" si="6"/>
        <v>51808.57151333263</v>
      </c>
      <c r="AD18" s="204">
        <f t="shared" si="6"/>
        <v>51808.57151333263</v>
      </c>
      <c r="AE18" s="204">
        <f t="shared" si="6"/>
        <v>51808.57151333263</v>
      </c>
      <c r="AF18" s="204">
        <f t="shared" si="6"/>
        <v>51808.57151333263</v>
      </c>
      <c r="AG18" s="204">
        <f t="shared" si="6"/>
        <v>51808.57151333263</v>
      </c>
      <c r="AH18" s="204">
        <f t="shared" si="6"/>
        <v>51808.57151333263</v>
      </c>
      <c r="AI18" s="204">
        <f t="shared" si="6"/>
        <v>51808.57151333263</v>
      </c>
      <c r="AJ18" s="204">
        <f t="shared" si="6"/>
        <v>51808.57151333263</v>
      </c>
      <c r="AK18" s="204">
        <f t="shared" si="6"/>
        <v>51808.57151333263</v>
      </c>
      <c r="AL18" s="204">
        <f t="shared" si="7"/>
        <v>51808.57151333263</v>
      </c>
      <c r="AM18" s="204">
        <f t="shared" si="7"/>
        <v>51808.57151333263</v>
      </c>
      <c r="AN18" s="204">
        <f t="shared" si="7"/>
        <v>51808.57151333263</v>
      </c>
      <c r="AO18" s="204">
        <f t="shared" si="7"/>
        <v>51808.571513332638</v>
      </c>
      <c r="AP18" s="204">
        <f t="shared" si="7"/>
        <v>51808.571513332638</v>
      </c>
      <c r="AQ18" s="204">
        <f t="shared" si="7"/>
        <v>51808.571513332638</v>
      </c>
      <c r="AR18" s="204">
        <f t="shared" si="7"/>
        <v>51808.571513332638</v>
      </c>
      <c r="AS18" s="204">
        <f t="shared" si="7"/>
        <v>51808.571513332638</v>
      </c>
      <c r="AT18" s="204">
        <f t="shared" si="7"/>
        <v>51808.571513332638</v>
      </c>
      <c r="AU18" s="204">
        <f t="shared" si="7"/>
        <v>51808.571513332638</v>
      </c>
      <c r="AV18" s="204">
        <f t="shared" si="7"/>
        <v>51808.571513332638</v>
      </c>
      <c r="AW18" s="204">
        <f t="shared" si="7"/>
        <v>51808.571513332638</v>
      </c>
      <c r="AX18" s="204">
        <f t="shared" si="8"/>
        <v>51808.571513332638</v>
      </c>
      <c r="AY18" s="204">
        <f t="shared" si="8"/>
        <v>51808.571513332638</v>
      </c>
      <c r="AZ18" s="204">
        <f t="shared" si="8"/>
        <v>51808.571513332638</v>
      </c>
      <c r="BA18" s="204">
        <f t="shared" si="8"/>
        <v>51808.571513332638</v>
      </c>
      <c r="BB18" s="204">
        <f t="shared" si="8"/>
        <v>51808.571513332638</v>
      </c>
      <c r="BC18" s="204">
        <f t="shared" si="8"/>
        <v>51808.571513332638</v>
      </c>
      <c r="BD18" s="204">
        <f t="shared" si="8"/>
        <v>51808.571513332638</v>
      </c>
      <c r="BE18" s="204">
        <f t="shared" si="8"/>
        <v>51808.571513332638</v>
      </c>
      <c r="BF18" s="204">
        <f t="shared" si="8"/>
        <v>51808.571513332638</v>
      </c>
      <c r="BG18" s="204">
        <f t="shared" si="8"/>
        <v>51808.571513332638</v>
      </c>
      <c r="BH18" s="204">
        <f t="shared" si="8"/>
        <v>51808.571513332638</v>
      </c>
      <c r="BI18" s="204">
        <f t="shared" si="8"/>
        <v>51808.571513332638</v>
      </c>
      <c r="BJ18" s="204">
        <f t="shared" si="8"/>
        <v>51808.571513332638</v>
      </c>
      <c r="BK18" s="204">
        <f t="shared" si="8"/>
        <v>51808.571513332638</v>
      </c>
      <c r="BL18" s="204">
        <f t="shared" ref="BL18:BZ18" si="13">IF(BL$2&lt;=($B$2+$C$2+$D$2),IF(BL$2&lt;=($B$2+$C$2),IF(BL$2&lt;=$B$2,$B18,$C18),$D18),$E18)</f>
        <v>51808.571513332638</v>
      </c>
      <c r="BM18" s="204">
        <f t="shared" si="13"/>
        <v>51808.571513332638</v>
      </c>
      <c r="BN18" s="204">
        <f t="shared" si="13"/>
        <v>51808.571513332638</v>
      </c>
      <c r="BO18" s="204">
        <f t="shared" si="13"/>
        <v>51808.571513332638</v>
      </c>
      <c r="BP18" s="204">
        <f t="shared" si="13"/>
        <v>51808.571513332638</v>
      </c>
      <c r="BQ18" s="204">
        <f t="shared" si="13"/>
        <v>51808.571513332638</v>
      </c>
      <c r="BR18" s="204">
        <f t="shared" si="13"/>
        <v>51808.571513332638</v>
      </c>
      <c r="BS18" s="204">
        <f t="shared" si="13"/>
        <v>51808.571513332638</v>
      </c>
      <c r="BT18" s="204">
        <f t="shared" si="13"/>
        <v>51808.571513332638</v>
      </c>
      <c r="BU18" s="204">
        <f t="shared" si="13"/>
        <v>51808.571513332638</v>
      </c>
      <c r="BV18" s="204">
        <f t="shared" si="13"/>
        <v>51808.571513332638</v>
      </c>
      <c r="BW18" s="204">
        <f t="shared" si="13"/>
        <v>51808.571513332638</v>
      </c>
      <c r="BX18" s="204">
        <f t="shared" si="13"/>
        <v>51808.571513332638</v>
      </c>
      <c r="BY18" s="204">
        <f t="shared" si="13"/>
        <v>51808.571513332638</v>
      </c>
      <c r="BZ18" s="204">
        <f t="shared" si="13"/>
        <v>51808.571513332638</v>
      </c>
      <c r="CA18" s="204">
        <f t="shared" si="10"/>
        <v>51808.571513332638</v>
      </c>
      <c r="CB18" s="204">
        <f t="shared" si="10"/>
        <v>51808.571513332638</v>
      </c>
      <c r="CC18" s="204">
        <f t="shared" si="9"/>
        <v>51808.571513332638</v>
      </c>
      <c r="CD18" s="204">
        <f t="shared" si="9"/>
        <v>51808.571513332638</v>
      </c>
      <c r="CE18" s="204">
        <f t="shared" si="9"/>
        <v>51808.571513332638</v>
      </c>
      <c r="CF18" s="204">
        <f t="shared" si="9"/>
        <v>51808.571513332638</v>
      </c>
      <c r="CG18" s="204">
        <f t="shared" si="9"/>
        <v>51808.571513332638</v>
      </c>
      <c r="CH18" s="204">
        <f t="shared" si="9"/>
        <v>51808.571513332638</v>
      </c>
      <c r="CI18" s="204">
        <f t="shared" si="9"/>
        <v>51808.571513332638</v>
      </c>
      <c r="CJ18" s="204">
        <f t="shared" si="9"/>
        <v>51808.571513332638</v>
      </c>
      <c r="CK18" s="204">
        <f t="shared" si="9"/>
        <v>51808.571513332638</v>
      </c>
      <c r="CL18" s="204">
        <f t="shared" si="9"/>
        <v>51808.571513332638</v>
      </c>
      <c r="CM18" s="204">
        <f t="shared" si="9"/>
        <v>51808.571513332638</v>
      </c>
      <c r="CN18" s="204">
        <f t="shared" si="9"/>
        <v>51808.571513332638</v>
      </c>
      <c r="CO18" s="204">
        <f t="shared" si="9"/>
        <v>51808.571513332638</v>
      </c>
      <c r="CP18" s="204">
        <f t="shared" si="9"/>
        <v>51808.571513332638</v>
      </c>
      <c r="CQ18" s="204">
        <f t="shared" si="9"/>
        <v>51808.571513332638</v>
      </c>
      <c r="CR18" s="204">
        <f t="shared" si="9"/>
        <v>51808.571513332638</v>
      </c>
      <c r="CS18" s="204">
        <f t="shared" si="11"/>
        <v>51808.571513332638</v>
      </c>
      <c r="CT18" s="204">
        <f t="shared" si="11"/>
        <v>51808.571513332638</v>
      </c>
      <c r="CU18" s="204">
        <f t="shared" si="11"/>
        <v>51808.571513332638</v>
      </c>
      <c r="CV18" s="204">
        <f t="shared" si="11"/>
        <v>51808.571513332638</v>
      </c>
      <c r="CW18" s="204">
        <f t="shared" si="11"/>
        <v>51808.571513332638</v>
      </c>
      <c r="CX18" s="204">
        <f t="shared" si="11"/>
        <v>51808.571513332638</v>
      </c>
      <c r="CY18" s="204">
        <f t="shared" si="11"/>
        <v>51808.571513332638</v>
      </c>
      <c r="CZ18" s="204">
        <f t="shared" si="11"/>
        <v>51808.571513332638</v>
      </c>
      <c r="DA18" s="204">
        <f t="shared" si="11"/>
        <v>51808.571513332638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56645.497717995298</v>
      </c>
      <c r="Y19" s="201">
        <f t="shared" si="14"/>
        <v>56671.584749531459</v>
      </c>
      <c r="Z19" s="201">
        <f t="shared" si="14"/>
        <v>56697.67178106762</v>
      </c>
      <c r="AA19" s="201">
        <f t="shared" si="14"/>
        <v>56723.758812603781</v>
      </c>
      <c r="AB19" s="201">
        <f t="shared" si="14"/>
        <v>56749.845844139942</v>
      </c>
      <c r="AC19" s="201">
        <f t="shared" si="14"/>
        <v>56775.932875676102</v>
      </c>
      <c r="AD19" s="201">
        <f t="shared" si="14"/>
        <v>56802.019907212263</v>
      </c>
      <c r="AE19" s="201">
        <f t="shared" si="14"/>
        <v>56828.106938748424</v>
      </c>
      <c r="AF19" s="201">
        <f t="shared" si="14"/>
        <v>56854.193970284585</v>
      </c>
      <c r="AG19" s="201">
        <f t="shared" si="14"/>
        <v>56880.281001820746</v>
      </c>
      <c r="AH19" s="201">
        <f t="shared" si="14"/>
        <v>56906.368033356906</v>
      </c>
      <c r="AI19" s="201">
        <f t="shared" si="14"/>
        <v>56932.455064893067</v>
      </c>
      <c r="AJ19" s="201">
        <f t="shared" si="14"/>
        <v>56958.542096429228</v>
      </c>
      <c r="AK19" s="201">
        <f t="shared" si="14"/>
        <v>56984.629127965389</v>
      </c>
      <c r="AL19" s="201">
        <f t="shared" si="14"/>
        <v>57010.71615950155</v>
      </c>
      <c r="AM19" s="201">
        <f t="shared" si="14"/>
        <v>57036.80319103771</v>
      </c>
      <c r="AN19" s="201">
        <f t="shared" si="14"/>
        <v>57062.890222573871</v>
      </c>
      <c r="AO19" s="201">
        <f t="shared" si="14"/>
        <v>57088.977254110025</v>
      </c>
      <c r="AP19" s="201">
        <f t="shared" si="14"/>
        <v>57115.064285646185</v>
      </c>
      <c r="AQ19" s="201">
        <f t="shared" si="14"/>
        <v>57141.151317182346</v>
      </c>
      <c r="AR19" s="201">
        <f t="shared" si="14"/>
        <v>57167.238348718507</v>
      </c>
      <c r="AS19" s="201">
        <f t="shared" si="14"/>
        <v>57193.325380254668</v>
      </c>
      <c r="AT19" s="201">
        <f t="shared" si="14"/>
        <v>57219.412411790829</v>
      </c>
      <c r="AU19" s="201">
        <f t="shared" si="14"/>
        <v>57245.499443326989</v>
      </c>
      <c r="AV19" s="201">
        <f t="shared" si="14"/>
        <v>57271.58647486315</v>
      </c>
      <c r="AW19" s="201">
        <f t="shared" si="14"/>
        <v>57297.673506399311</v>
      </c>
      <c r="AX19" s="201">
        <f t="shared" si="14"/>
        <v>57323.760537935472</v>
      </c>
      <c r="AY19" s="201">
        <f t="shared" si="14"/>
        <v>57349.847569471633</v>
      </c>
      <c r="AZ19" s="201">
        <f t="shared" si="14"/>
        <v>57375.934601007793</v>
      </c>
      <c r="BA19" s="201">
        <f t="shared" si="14"/>
        <v>57402.021632543954</v>
      </c>
      <c r="BB19" s="201">
        <f t="shared" si="14"/>
        <v>57428.108664080115</v>
      </c>
      <c r="BC19" s="201">
        <f t="shared" si="14"/>
        <v>57454.195695616276</v>
      </c>
      <c r="BD19" s="201">
        <f t="shared" si="14"/>
        <v>57480.282727152437</v>
      </c>
      <c r="BE19" s="201">
        <f t="shared" si="14"/>
        <v>57506.369758688597</v>
      </c>
      <c r="BF19" s="201">
        <f t="shared" si="14"/>
        <v>57532.456790224758</v>
      </c>
      <c r="BG19" s="201">
        <f t="shared" si="14"/>
        <v>58572.828612809659</v>
      </c>
      <c r="BH19" s="201">
        <f t="shared" si="14"/>
        <v>60627.485226443299</v>
      </c>
      <c r="BI19" s="201">
        <f t="shared" si="14"/>
        <v>62682.14184007694</v>
      </c>
      <c r="BJ19" s="201">
        <f t="shared" si="14"/>
        <v>64736.79845371058</v>
      </c>
      <c r="BK19" s="201">
        <f t="shared" si="14"/>
        <v>66791.455067344228</v>
      </c>
      <c r="BL19" s="201">
        <f t="shared" si="14"/>
        <v>68846.111680977861</v>
      </c>
      <c r="BM19" s="201">
        <f t="shared" si="14"/>
        <v>70900.768294611509</v>
      </c>
      <c r="BN19" s="201">
        <f t="shared" si="14"/>
        <v>72955.424908245157</v>
      </c>
      <c r="BO19" s="201">
        <f t="shared" si="14"/>
        <v>75010.08152187879</v>
      </c>
      <c r="BP19" s="201">
        <f t="shared" si="14"/>
        <v>77064.738135512438</v>
      </c>
      <c r="BQ19" s="201">
        <f t="shared" si="14"/>
        <v>79119.394749146071</v>
      </c>
      <c r="BR19" s="201">
        <f t="shared" si="14"/>
        <v>81174.051362779719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83228.707976413367</v>
      </c>
      <c r="BT19" s="201">
        <f t="shared" si="15"/>
        <v>85283.364590047015</v>
      </c>
      <c r="BU19" s="201">
        <f t="shared" si="15"/>
        <v>87338.021203680648</v>
      </c>
      <c r="BV19" s="201">
        <f t="shared" si="15"/>
        <v>89392.677817314296</v>
      </c>
      <c r="BW19" s="201">
        <f t="shared" si="15"/>
        <v>91447.334430947929</v>
      </c>
      <c r="BX19" s="201">
        <f t="shared" si="15"/>
        <v>93501.991044581577</v>
      </c>
      <c r="BY19" s="201">
        <f t="shared" si="15"/>
        <v>95556.647658215225</v>
      </c>
      <c r="BZ19" s="201">
        <f t="shared" si="15"/>
        <v>97611.304271848858</v>
      </c>
      <c r="CA19" s="201">
        <f t="shared" si="15"/>
        <v>99665.960885482506</v>
      </c>
      <c r="CB19" s="201">
        <f t="shared" si="15"/>
        <v>101720.61749911614</v>
      </c>
      <c r="CC19" s="201">
        <f t="shared" si="15"/>
        <v>103775.27411274979</v>
      </c>
      <c r="CD19" s="201">
        <f t="shared" si="15"/>
        <v>105829.93072638343</v>
      </c>
      <c r="CE19" s="201">
        <f t="shared" si="15"/>
        <v>107884.58734001708</v>
      </c>
      <c r="CF19" s="201">
        <f t="shared" si="15"/>
        <v>109939.24395365072</v>
      </c>
      <c r="CG19" s="201">
        <f t="shared" si="15"/>
        <v>111993.90056728435</v>
      </c>
      <c r="CH19" s="201">
        <f t="shared" si="15"/>
        <v>114048.557180918</v>
      </c>
      <c r="CI19" s="201">
        <f t="shared" si="15"/>
        <v>132288.63824913799</v>
      </c>
      <c r="CJ19" s="201">
        <f t="shared" si="15"/>
        <v>150528.71931735796</v>
      </c>
      <c r="CK19" s="201">
        <f t="shared" si="15"/>
        <v>168768.80038557795</v>
      </c>
      <c r="CL19" s="201">
        <f t="shared" si="15"/>
        <v>187008.88145379792</v>
      </c>
      <c r="CM19" s="201">
        <f t="shared" si="15"/>
        <v>205248.96252201792</v>
      </c>
      <c r="CN19" s="201">
        <f t="shared" si="15"/>
        <v>223489.04359023791</v>
      </c>
      <c r="CO19" s="201">
        <f t="shared" si="15"/>
        <v>241729.12465845788</v>
      </c>
      <c r="CP19" s="201">
        <f t="shared" si="15"/>
        <v>259969.20572667787</v>
      </c>
      <c r="CQ19" s="201">
        <f t="shared" si="15"/>
        <v>278209.28679489787</v>
      </c>
      <c r="CR19" s="201">
        <f t="shared" si="15"/>
        <v>296449.36786311783</v>
      </c>
      <c r="CS19" s="201">
        <f t="shared" si="15"/>
        <v>314689.4489313378</v>
      </c>
      <c r="CT19" s="201">
        <f t="shared" si="15"/>
        <v>332929.52999955782</v>
      </c>
      <c r="CU19" s="201">
        <f t="shared" si="15"/>
        <v>351169.61106777779</v>
      </c>
      <c r="CV19" s="201">
        <f t="shared" si="15"/>
        <v>369409.69213599782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1881.808990627203</v>
      </c>
      <c r="C25" s="203">
        <f>Income!C72</f>
        <v>2075.8496764090009</v>
      </c>
      <c r="D25" s="203">
        <f>Income!D72</f>
        <v>3804.2594518818087</v>
      </c>
      <c r="E25" s="203">
        <f>Income!E72</f>
        <v>10747.070135054993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1881.808990627203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1881.808990627203</v>
      </c>
      <c r="H25" s="210">
        <f t="shared" si="16"/>
        <v>1881.808990627203</v>
      </c>
      <c r="I25" s="210">
        <f t="shared" si="16"/>
        <v>1881.808990627203</v>
      </c>
      <c r="J25" s="210">
        <f t="shared" si="16"/>
        <v>1881.808990627203</v>
      </c>
      <c r="K25" s="210">
        <f t="shared" si="16"/>
        <v>1881.808990627203</v>
      </c>
      <c r="L25" s="210">
        <f t="shared" si="16"/>
        <v>1881.808990627203</v>
      </c>
      <c r="M25" s="210">
        <f t="shared" si="16"/>
        <v>1881.808990627203</v>
      </c>
      <c r="N25" s="210">
        <f t="shared" si="16"/>
        <v>1881.808990627203</v>
      </c>
      <c r="O25" s="210">
        <f t="shared" si="16"/>
        <v>1881.808990627203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1881.808990627203</v>
      </c>
      <c r="Q25" s="210">
        <f t="shared" si="17"/>
        <v>1881.808990627203</v>
      </c>
      <c r="R25" s="210">
        <f t="shared" si="17"/>
        <v>1881.808990627203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1881.808990627203</v>
      </c>
      <c r="T25" s="210">
        <f t="shared" si="17"/>
        <v>1881.808990627203</v>
      </c>
      <c r="U25" s="210">
        <f t="shared" si="17"/>
        <v>1881.808990627203</v>
      </c>
      <c r="V25" s="210">
        <f t="shared" si="17"/>
        <v>1881.808990627203</v>
      </c>
      <c r="W25" s="210">
        <f t="shared" si="17"/>
        <v>1881.808990627203</v>
      </c>
      <c r="X25" s="210">
        <f t="shared" si="17"/>
        <v>1884.5810004240859</v>
      </c>
      <c r="Y25" s="210">
        <f t="shared" si="17"/>
        <v>1890.1250200178515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1895.6690396116171</v>
      </c>
      <c r="AA25" s="210">
        <f t="shared" si="18"/>
        <v>1901.2130592053827</v>
      </c>
      <c r="AB25" s="210">
        <f t="shared" si="18"/>
        <v>1906.7570787991485</v>
      </c>
      <c r="AC25" s="210">
        <f t="shared" si="18"/>
        <v>1912.3010983929141</v>
      </c>
      <c r="AD25" s="210">
        <f t="shared" si="18"/>
        <v>1917.8451179866797</v>
      </c>
      <c r="AE25" s="210">
        <f t="shared" si="18"/>
        <v>1923.3891375804453</v>
      </c>
      <c r="AF25" s="210">
        <f t="shared" si="18"/>
        <v>1928.9331571742111</v>
      </c>
      <c r="AG25" s="210">
        <f t="shared" si="18"/>
        <v>1934.4771767679767</v>
      </c>
      <c r="AH25" s="210">
        <f t="shared" si="18"/>
        <v>1940.0211963617423</v>
      </c>
      <c r="AI25" s="210">
        <f t="shared" si="18"/>
        <v>1945.5652159555079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1951.1092355492738</v>
      </c>
      <c r="AK25" s="210">
        <f t="shared" si="19"/>
        <v>1956.6532551430394</v>
      </c>
      <c r="AL25" s="210">
        <f t="shared" si="19"/>
        <v>1962.197274736805</v>
      </c>
      <c r="AM25" s="210">
        <f t="shared" si="19"/>
        <v>1967.7412943305708</v>
      </c>
      <c r="AN25" s="210">
        <f t="shared" si="19"/>
        <v>1973.2853139243364</v>
      </c>
      <c r="AO25" s="210">
        <f t="shared" si="19"/>
        <v>1978.829333518102</v>
      </c>
      <c r="AP25" s="210">
        <f t="shared" si="19"/>
        <v>1984.3733531118676</v>
      </c>
      <c r="AQ25" s="210">
        <f t="shared" si="19"/>
        <v>1989.9173727056332</v>
      </c>
      <c r="AR25" s="210">
        <f t="shared" si="19"/>
        <v>1995.461392299399</v>
      </c>
      <c r="AS25" s="210">
        <f t="shared" si="19"/>
        <v>2001.0054118931646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2006.5494314869302</v>
      </c>
      <c r="AU25" s="210">
        <f t="shared" si="20"/>
        <v>2012.093451080696</v>
      </c>
      <c r="AV25" s="210">
        <f t="shared" si="20"/>
        <v>2017.6374706744616</v>
      </c>
      <c r="AW25" s="210">
        <f t="shared" si="20"/>
        <v>2023.1814902682272</v>
      </c>
      <c r="AX25" s="210">
        <f t="shared" si="20"/>
        <v>2028.7255098619928</v>
      </c>
      <c r="AY25" s="210">
        <f t="shared" si="20"/>
        <v>2034.2695294557586</v>
      </c>
      <c r="AZ25" s="210">
        <f t="shared" si="20"/>
        <v>2039.8135490495242</v>
      </c>
      <c r="BA25" s="210">
        <f t="shared" si="20"/>
        <v>2045.3575686432898</v>
      </c>
      <c r="BB25" s="210">
        <f t="shared" si="20"/>
        <v>2050.9015882370554</v>
      </c>
      <c r="BC25" s="210">
        <f t="shared" si="20"/>
        <v>2056.4456078308212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2061.9896274245866</v>
      </c>
      <c r="BE25" s="210">
        <f t="shared" si="21"/>
        <v>2067.5336470183524</v>
      </c>
      <c r="BF25" s="210">
        <f t="shared" si="21"/>
        <v>2073.0776666121183</v>
      </c>
      <c r="BG25" s="210">
        <f t="shared" si="21"/>
        <v>2107.2753086903249</v>
      </c>
      <c r="BH25" s="210">
        <f t="shared" si="21"/>
        <v>2170.1265732529723</v>
      </c>
      <c r="BI25" s="210">
        <f t="shared" si="21"/>
        <v>2232.9778378156198</v>
      </c>
      <c r="BJ25" s="210">
        <f t="shared" si="21"/>
        <v>2295.8291023782672</v>
      </c>
      <c r="BK25" s="210">
        <f t="shared" si="21"/>
        <v>2358.6803669409151</v>
      </c>
      <c r="BL25" s="210">
        <f t="shared" si="21"/>
        <v>2421.5316315035625</v>
      </c>
      <c r="BM25" s="210">
        <f t="shared" si="21"/>
        <v>2484.3828960662099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2547.2341606288578</v>
      </c>
      <c r="BO25" s="210">
        <f t="shared" si="22"/>
        <v>2610.0854251915052</v>
      </c>
      <c r="BP25" s="210">
        <f t="shared" si="22"/>
        <v>2672.9366897541527</v>
      </c>
      <c r="BQ25" s="210">
        <f t="shared" si="22"/>
        <v>2735.7879543168001</v>
      </c>
      <c r="BR25" s="210">
        <f t="shared" si="22"/>
        <v>2798.639218879448</v>
      </c>
      <c r="BS25" s="210">
        <f t="shared" si="22"/>
        <v>2861.4904834420954</v>
      </c>
      <c r="BT25" s="210">
        <f t="shared" si="22"/>
        <v>2924.3417480047428</v>
      </c>
      <c r="BU25" s="210">
        <f t="shared" si="22"/>
        <v>2987.1930125673903</v>
      </c>
      <c r="BV25" s="210">
        <f t="shared" si="22"/>
        <v>3050.0442771300382</v>
      </c>
      <c r="BW25" s="210">
        <f t="shared" si="22"/>
        <v>3112.8955416926856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3175.7468062553335</v>
      </c>
      <c r="BY25" s="210">
        <f t="shared" si="23"/>
        <v>3238.5980708179804</v>
      </c>
      <c r="BZ25" s="210">
        <f t="shared" si="23"/>
        <v>3301.4493353806283</v>
      </c>
      <c r="CA25" s="210">
        <f t="shared" si="23"/>
        <v>3364.3005999432758</v>
      </c>
      <c r="CB25" s="210">
        <f t="shared" si="23"/>
        <v>3427.1518645059232</v>
      </c>
      <c r="CC25" s="210">
        <f t="shared" si="23"/>
        <v>3490.0031290685711</v>
      </c>
      <c r="CD25" s="210">
        <f t="shared" si="23"/>
        <v>3552.8543936312185</v>
      </c>
      <c r="CE25" s="210">
        <f t="shared" si="23"/>
        <v>3615.7056581938659</v>
      </c>
      <c r="CF25" s="210">
        <f t="shared" si="23"/>
        <v>3678.5569227565138</v>
      </c>
      <c r="CG25" s="210">
        <f t="shared" si="23"/>
        <v>3741.4081873191608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3804.2594518818087</v>
      </c>
      <c r="CI25" s="210">
        <f t="shared" si="24"/>
        <v>4267.1134974266879</v>
      </c>
      <c r="CJ25" s="210">
        <f t="shared" si="24"/>
        <v>4729.9675429715662</v>
      </c>
      <c r="CK25" s="210">
        <f t="shared" si="24"/>
        <v>5192.8215885164454</v>
      </c>
      <c r="CL25" s="210">
        <f t="shared" si="24"/>
        <v>5655.6756340613247</v>
      </c>
      <c r="CM25" s="210">
        <f t="shared" si="24"/>
        <v>6118.529679606203</v>
      </c>
      <c r="CN25" s="210">
        <f t="shared" si="24"/>
        <v>6581.3837251510831</v>
      </c>
      <c r="CO25" s="210">
        <f t="shared" si="24"/>
        <v>7044.2377706959614</v>
      </c>
      <c r="CP25" s="210">
        <f t="shared" si="24"/>
        <v>7507.0918162408407</v>
      </c>
      <c r="CQ25" s="210">
        <f t="shared" si="24"/>
        <v>7969.9458617857199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8432.7999073305982</v>
      </c>
      <c r="CS25" s="210">
        <f t="shared" si="25"/>
        <v>8895.6539528754765</v>
      </c>
      <c r="CT25" s="210">
        <f t="shared" si="25"/>
        <v>9358.5079984203567</v>
      </c>
      <c r="CU25" s="210">
        <f t="shared" si="25"/>
        <v>9821.362043965235</v>
      </c>
      <c r="CV25" s="210">
        <f t="shared" si="25"/>
        <v>10284.216089510115</v>
      </c>
      <c r="CW25" s="210">
        <f t="shared" si="25"/>
        <v>10747.070135054993</v>
      </c>
      <c r="CX25" s="210">
        <f t="shared" si="25"/>
        <v>10747.070135054993</v>
      </c>
      <c r="CY25" s="210">
        <f t="shared" si="25"/>
        <v>10747.070135054993</v>
      </c>
      <c r="CZ25" s="210">
        <f t="shared" si="25"/>
        <v>10747.070135054993</v>
      </c>
      <c r="DA25" s="210">
        <f t="shared" si="25"/>
        <v>10747.070135054993</v>
      </c>
    </row>
    <row r="26" spans="1:105">
      <c r="A26" s="201" t="str">
        <f>Income!A73</f>
        <v>Own crops sold</v>
      </c>
      <c r="B26" s="203">
        <f>Income!B73</f>
        <v>801</v>
      </c>
      <c r="C26" s="203">
        <f>Income!C73</f>
        <v>2152</v>
      </c>
      <c r="D26" s="203">
        <f>Income!D73</f>
        <v>15545</v>
      </c>
      <c r="E26" s="203">
        <f>Income!E73</f>
        <v>33858.75</v>
      </c>
      <c r="F26" s="210">
        <f t="shared" si="16"/>
        <v>801</v>
      </c>
      <c r="G26" s="210">
        <f t="shared" si="16"/>
        <v>801</v>
      </c>
      <c r="H26" s="210">
        <f t="shared" si="16"/>
        <v>801</v>
      </c>
      <c r="I26" s="210">
        <f t="shared" si="16"/>
        <v>801</v>
      </c>
      <c r="J26" s="210">
        <f t="shared" si="16"/>
        <v>801</v>
      </c>
      <c r="K26" s="210">
        <f t="shared" si="16"/>
        <v>801</v>
      </c>
      <c r="L26" s="210">
        <f t="shared" si="16"/>
        <v>801</v>
      </c>
      <c r="M26" s="210">
        <f t="shared" si="16"/>
        <v>801</v>
      </c>
      <c r="N26" s="210">
        <f t="shared" si="16"/>
        <v>801</v>
      </c>
      <c r="O26" s="210">
        <f t="shared" si="16"/>
        <v>801</v>
      </c>
      <c r="P26" s="210">
        <f t="shared" si="17"/>
        <v>801</v>
      </c>
      <c r="Q26" s="210">
        <f t="shared" si="17"/>
        <v>801</v>
      </c>
      <c r="R26" s="210">
        <f t="shared" si="17"/>
        <v>801</v>
      </c>
      <c r="S26" s="210">
        <f t="shared" si="17"/>
        <v>801</v>
      </c>
      <c r="T26" s="210">
        <f t="shared" si="17"/>
        <v>801</v>
      </c>
      <c r="U26" s="210">
        <f t="shared" si="17"/>
        <v>801</v>
      </c>
      <c r="V26" s="210">
        <f t="shared" si="17"/>
        <v>801</v>
      </c>
      <c r="W26" s="210">
        <f t="shared" si="17"/>
        <v>801</v>
      </c>
      <c r="X26" s="210">
        <f t="shared" si="17"/>
        <v>820.3</v>
      </c>
      <c r="Y26" s="210">
        <f t="shared" si="17"/>
        <v>858.9</v>
      </c>
      <c r="Z26" s="210">
        <f t="shared" si="18"/>
        <v>897.5</v>
      </c>
      <c r="AA26" s="210">
        <f t="shared" si="18"/>
        <v>936.1</v>
      </c>
      <c r="AB26" s="210">
        <f t="shared" si="18"/>
        <v>974.7</v>
      </c>
      <c r="AC26" s="210">
        <f t="shared" si="18"/>
        <v>1013.3</v>
      </c>
      <c r="AD26" s="210">
        <f t="shared" si="18"/>
        <v>1051.9000000000001</v>
      </c>
      <c r="AE26" s="210">
        <f t="shared" si="18"/>
        <v>1090.5</v>
      </c>
      <c r="AF26" s="210">
        <f t="shared" si="18"/>
        <v>1129.0999999999999</v>
      </c>
      <c r="AG26" s="210">
        <f t="shared" si="18"/>
        <v>1167.7</v>
      </c>
      <c r="AH26" s="210">
        <f t="shared" si="18"/>
        <v>1206.3</v>
      </c>
      <c r="AI26" s="210">
        <f t="shared" si="18"/>
        <v>1244.9000000000001</v>
      </c>
      <c r="AJ26" s="210">
        <f t="shared" si="19"/>
        <v>1283.5</v>
      </c>
      <c r="AK26" s="210">
        <f t="shared" si="19"/>
        <v>1322.1</v>
      </c>
      <c r="AL26" s="210">
        <f t="shared" si="19"/>
        <v>1360.7</v>
      </c>
      <c r="AM26" s="210">
        <f t="shared" si="19"/>
        <v>1399.3</v>
      </c>
      <c r="AN26" s="210">
        <f t="shared" si="19"/>
        <v>1437.9</v>
      </c>
      <c r="AO26" s="210">
        <f t="shared" si="19"/>
        <v>1476.5</v>
      </c>
      <c r="AP26" s="210">
        <f t="shared" si="19"/>
        <v>1515.1</v>
      </c>
      <c r="AQ26" s="210">
        <f t="shared" si="19"/>
        <v>1553.7</v>
      </c>
      <c r="AR26" s="210">
        <f t="shared" si="19"/>
        <v>1592.3</v>
      </c>
      <c r="AS26" s="210">
        <f t="shared" si="19"/>
        <v>1630.9</v>
      </c>
      <c r="AT26" s="210">
        <f t="shared" si="20"/>
        <v>1669.5</v>
      </c>
      <c r="AU26" s="210">
        <f t="shared" si="20"/>
        <v>1708.1</v>
      </c>
      <c r="AV26" s="210">
        <f t="shared" si="20"/>
        <v>1746.7</v>
      </c>
      <c r="AW26" s="210">
        <f t="shared" si="20"/>
        <v>1785.3</v>
      </c>
      <c r="AX26" s="210">
        <f t="shared" si="20"/>
        <v>1823.9</v>
      </c>
      <c r="AY26" s="210">
        <f t="shared" si="20"/>
        <v>1862.5</v>
      </c>
      <c r="AZ26" s="210">
        <f t="shared" si="20"/>
        <v>1901.1</v>
      </c>
      <c r="BA26" s="210">
        <f t="shared" si="20"/>
        <v>1939.7</v>
      </c>
      <c r="BB26" s="210">
        <f t="shared" si="20"/>
        <v>1978.3</v>
      </c>
      <c r="BC26" s="210">
        <f t="shared" si="20"/>
        <v>2016.9</v>
      </c>
      <c r="BD26" s="210">
        <f t="shared" si="21"/>
        <v>2055.5</v>
      </c>
      <c r="BE26" s="210">
        <f t="shared" si="21"/>
        <v>2094.1</v>
      </c>
      <c r="BF26" s="210">
        <f t="shared" si="21"/>
        <v>2132.6999999999998</v>
      </c>
      <c r="BG26" s="210">
        <f t="shared" si="21"/>
        <v>2395.5090909090909</v>
      </c>
      <c r="BH26" s="210">
        <f t="shared" si="21"/>
        <v>2882.5272727272727</v>
      </c>
      <c r="BI26" s="210">
        <f t="shared" si="21"/>
        <v>3369.5454545454545</v>
      </c>
      <c r="BJ26" s="210">
        <f t="shared" si="21"/>
        <v>3856.5636363636363</v>
      </c>
      <c r="BK26" s="210">
        <f t="shared" si="21"/>
        <v>4343.5818181818177</v>
      </c>
      <c r="BL26" s="210">
        <f t="shared" si="21"/>
        <v>4830.6000000000004</v>
      </c>
      <c r="BM26" s="210">
        <f t="shared" si="21"/>
        <v>5317.6181818181813</v>
      </c>
      <c r="BN26" s="210">
        <f t="shared" si="22"/>
        <v>5804.636363636364</v>
      </c>
      <c r="BO26" s="210">
        <f t="shared" si="22"/>
        <v>6291.6545454545458</v>
      </c>
      <c r="BP26" s="210">
        <f t="shared" si="22"/>
        <v>6778.6727272727276</v>
      </c>
      <c r="BQ26" s="210">
        <f t="shared" si="22"/>
        <v>7265.6909090909094</v>
      </c>
      <c r="BR26" s="210">
        <f t="shared" si="22"/>
        <v>7752.7090909090912</v>
      </c>
      <c r="BS26" s="210">
        <f t="shared" si="22"/>
        <v>8239.7272727272721</v>
      </c>
      <c r="BT26" s="210">
        <f t="shared" si="22"/>
        <v>8726.7454545454548</v>
      </c>
      <c r="BU26" s="210">
        <f t="shared" si="22"/>
        <v>9213.7636363636375</v>
      </c>
      <c r="BV26" s="210">
        <f t="shared" si="22"/>
        <v>9700.7818181818184</v>
      </c>
      <c r="BW26" s="210">
        <f t="shared" si="22"/>
        <v>10187.799999999999</v>
      </c>
      <c r="BX26" s="210">
        <f t="shared" si="23"/>
        <v>10674.818181818182</v>
      </c>
      <c r="BY26" s="210">
        <f t="shared" si="23"/>
        <v>11161.836363636363</v>
      </c>
      <c r="BZ26" s="210">
        <f t="shared" si="23"/>
        <v>11648.854545454546</v>
      </c>
      <c r="CA26" s="210">
        <f t="shared" si="23"/>
        <v>12135.872727272726</v>
      </c>
      <c r="CB26" s="210">
        <f t="shared" si="23"/>
        <v>12622.890909090909</v>
      </c>
      <c r="CC26" s="210">
        <f t="shared" si="23"/>
        <v>13109.90909090909</v>
      </c>
      <c r="CD26" s="210">
        <f t="shared" si="23"/>
        <v>13596.927272727273</v>
      </c>
      <c r="CE26" s="210">
        <f t="shared" si="23"/>
        <v>14083.945454545454</v>
      </c>
      <c r="CF26" s="210">
        <f t="shared" si="23"/>
        <v>14570.963636363636</v>
      </c>
      <c r="CG26" s="210">
        <f t="shared" si="23"/>
        <v>15057.981818181817</v>
      </c>
      <c r="CH26" s="210">
        <f t="shared" si="24"/>
        <v>15545</v>
      </c>
      <c r="CI26" s="210">
        <f t="shared" si="24"/>
        <v>16765.916666666668</v>
      </c>
      <c r="CJ26" s="210">
        <f t="shared" si="24"/>
        <v>17986.833333333332</v>
      </c>
      <c r="CK26" s="210">
        <f t="shared" si="24"/>
        <v>19207.75</v>
      </c>
      <c r="CL26" s="210">
        <f t="shared" si="24"/>
        <v>20428.666666666668</v>
      </c>
      <c r="CM26" s="210">
        <f t="shared" si="24"/>
        <v>21649.583333333332</v>
      </c>
      <c r="CN26" s="210">
        <f t="shared" si="24"/>
        <v>22870.5</v>
      </c>
      <c r="CO26" s="210">
        <f t="shared" si="24"/>
        <v>24091.416666666664</v>
      </c>
      <c r="CP26" s="210">
        <f t="shared" si="24"/>
        <v>25312.333333333336</v>
      </c>
      <c r="CQ26" s="210">
        <f t="shared" si="24"/>
        <v>26533.25</v>
      </c>
      <c r="CR26" s="210">
        <f t="shared" si="25"/>
        <v>27754.166666666664</v>
      </c>
      <c r="CS26" s="210">
        <f t="shared" si="25"/>
        <v>28975.083333333336</v>
      </c>
      <c r="CT26" s="210">
        <f t="shared" si="25"/>
        <v>30196</v>
      </c>
      <c r="CU26" s="210">
        <f t="shared" si="25"/>
        <v>31416.916666666664</v>
      </c>
      <c r="CV26" s="210">
        <f t="shared" si="25"/>
        <v>32637.833333333332</v>
      </c>
      <c r="CW26" s="210">
        <f t="shared" si="25"/>
        <v>33858.75</v>
      </c>
      <c r="CX26" s="210">
        <f t="shared" si="25"/>
        <v>33858.75</v>
      </c>
      <c r="CY26" s="210">
        <f t="shared" si="25"/>
        <v>33858.75</v>
      </c>
      <c r="CZ26" s="210">
        <f t="shared" si="25"/>
        <v>33858.75</v>
      </c>
      <c r="DA26" s="210">
        <f t="shared" si="25"/>
        <v>33858.75</v>
      </c>
    </row>
    <row r="27" spans="1:105">
      <c r="A27" s="201" t="str">
        <f>Income!A74</f>
        <v>Animal products consumed</v>
      </c>
      <c r="B27" s="203">
        <f>Income!B74</f>
        <v>685.80813512523048</v>
      </c>
      <c r="C27" s="203">
        <f>Income!C74</f>
        <v>1356.0061723808226</v>
      </c>
      <c r="D27" s="203">
        <f>Income!D74</f>
        <v>1766.9907803548988</v>
      </c>
      <c r="E27" s="203">
        <f>Income!E74</f>
        <v>2212.7030691628161</v>
      </c>
      <c r="F27" s="210">
        <f t="shared" si="16"/>
        <v>685.80813512523048</v>
      </c>
      <c r="G27" s="210">
        <f t="shared" si="16"/>
        <v>685.80813512523048</v>
      </c>
      <c r="H27" s="210">
        <f t="shared" si="16"/>
        <v>685.80813512523048</v>
      </c>
      <c r="I27" s="210">
        <f t="shared" si="16"/>
        <v>685.80813512523048</v>
      </c>
      <c r="J27" s="210">
        <f t="shared" si="16"/>
        <v>685.80813512523048</v>
      </c>
      <c r="K27" s="210">
        <f t="shared" si="16"/>
        <v>685.80813512523048</v>
      </c>
      <c r="L27" s="210">
        <f t="shared" si="16"/>
        <v>685.80813512523048</v>
      </c>
      <c r="M27" s="210">
        <f t="shared" si="16"/>
        <v>685.80813512523048</v>
      </c>
      <c r="N27" s="210">
        <f t="shared" si="16"/>
        <v>685.80813512523048</v>
      </c>
      <c r="O27" s="210">
        <f t="shared" si="16"/>
        <v>685.80813512523048</v>
      </c>
      <c r="P27" s="210">
        <f t="shared" si="17"/>
        <v>685.80813512523048</v>
      </c>
      <c r="Q27" s="210">
        <f t="shared" si="17"/>
        <v>685.80813512523048</v>
      </c>
      <c r="R27" s="210">
        <f t="shared" si="17"/>
        <v>685.80813512523048</v>
      </c>
      <c r="S27" s="210">
        <f t="shared" si="17"/>
        <v>685.80813512523048</v>
      </c>
      <c r="T27" s="210">
        <f t="shared" si="17"/>
        <v>685.80813512523048</v>
      </c>
      <c r="U27" s="210">
        <f t="shared" si="17"/>
        <v>685.80813512523048</v>
      </c>
      <c r="V27" s="210">
        <f t="shared" si="17"/>
        <v>685.80813512523048</v>
      </c>
      <c r="W27" s="210">
        <f t="shared" si="17"/>
        <v>685.80813512523048</v>
      </c>
      <c r="X27" s="210">
        <f t="shared" si="17"/>
        <v>695.38239280031041</v>
      </c>
      <c r="Y27" s="210">
        <f t="shared" si="17"/>
        <v>714.53090815047017</v>
      </c>
      <c r="Z27" s="210">
        <f t="shared" si="18"/>
        <v>733.67942350062992</v>
      </c>
      <c r="AA27" s="210">
        <f t="shared" si="18"/>
        <v>752.82793885078968</v>
      </c>
      <c r="AB27" s="210">
        <f t="shared" si="18"/>
        <v>771.97645420094943</v>
      </c>
      <c r="AC27" s="210">
        <f t="shared" si="18"/>
        <v>791.12496955110919</v>
      </c>
      <c r="AD27" s="210">
        <f t="shared" si="18"/>
        <v>810.27348490126906</v>
      </c>
      <c r="AE27" s="210">
        <f t="shared" si="18"/>
        <v>829.42200025142881</v>
      </c>
      <c r="AF27" s="210">
        <f t="shared" si="18"/>
        <v>848.57051560158857</v>
      </c>
      <c r="AG27" s="210">
        <f t="shared" si="18"/>
        <v>867.71903095174832</v>
      </c>
      <c r="AH27" s="210">
        <f t="shared" si="18"/>
        <v>886.86754630190808</v>
      </c>
      <c r="AI27" s="210">
        <f t="shared" si="18"/>
        <v>906.01606165206795</v>
      </c>
      <c r="AJ27" s="210">
        <f t="shared" si="19"/>
        <v>925.16457700222759</v>
      </c>
      <c r="AK27" s="210">
        <f t="shared" si="19"/>
        <v>944.31309235238746</v>
      </c>
      <c r="AL27" s="210">
        <f t="shared" si="19"/>
        <v>963.46160770254721</v>
      </c>
      <c r="AM27" s="210">
        <f t="shared" si="19"/>
        <v>982.61012305270697</v>
      </c>
      <c r="AN27" s="210">
        <f t="shared" si="19"/>
        <v>1001.7586384028668</v>
      </c>
      <c r="AO27" s="210">
        <f t="shared" si="19"/>
        <v>1020.9071537530265</v>
      </c>
      <c r="AP27" s="210">
        <f t="shared" si="19"/>
        <v>1040.0556691031863</v>
      </c>
      <c r="AQ27" s="210">
        <f t="shared" si="19"/>
        <v>1059.204184453346</v>
      </c>
      <c r="AR27" s="210">
        <f t="shared" si="19"/>
        <v>1078.3526998035059</v>
      </c>
      <c r="AS27" s="210">
        <f t="shared" si="19"/>
        <v>1097.5012151536657</v>
      </c>
      <c r="AT27" s="210">
        <f t="shared" si="20"/>
        <v>1116.6497305038254</v>
      </c>
      <c r="AU27" s="210">
        <f t="shared" si="20"/>
        <v>1135.7982458539852</v>
      </c>
      <c r="AV27" s="210">
        <f t="shared" si="20"/>
        <v>1154.9467612041449</v>
      </c>
      <c r="AW27" s="210">
        <f t="shared" si="20"/>
        <v>1174.0952765543047</v>
      </c>
      <c r="AX27" s="210">
        <f t="shared" si="20"/>
        <v>1193.2437919044644</v>
      </c>
      <c r="AY27" s="210">
        <f t="shared" si="20"/>
        <v>1212.3923072546245</v>
      </c>
      <c r="AZ27" s="210">
        <f t="shared" si="20"/>
        <v>1231.5408226047841</v>
      </c>
      <c r="BA27" s="210">
        <f t="shared" si="20"/>
        <v>1250.6893379549438</v>
      </c>
      <c r="BB27" s="210">
        <f t="shared" si="20"/>
        <v>1269.8378533051036</v>
      </c>
      <c r="BC27" s="210">
        <f t="shared" si="20"/>
        <v>1288.9863686552635</v>
      </c>
      <c r="BD27" s="210">
        <f t="shared" si="21"/>
        <v>1308.1348840054231</v>
      </c>
      <c r="BE27" s="210">
        <f t="shared" si="21"/>
        <v>1327.2833993555828</v>
      </c>
      <c r="BF27" s="210">
        <f t="shared" si="21"/>
        <v>1346.4319147057427</v>
      </c>
      <c r="BG27" s="210">
        <f t="shared" si="21"/>
        <v>1363.4786197985331</v>
      </c>
      <c r="BH27" s="210">
        <f t="shared" si="21"/>
        <v>1378.423514633954</v>
      </c>
      <c r="BI27" s="210">
        <f t="shared" si="21"/>
        <v>1393.3684094693749</v>
      </c>
      <c r="BJ27" s="210">
        <f t="shared" si="21"/>
        <v>1408.313304304796</v>
      </c>
      <c r="BK27" s="210">
        <f t="shared" si="21"/>
        <v>1423.2581991402169</v>
      </c>
      <c r="BL27" s="210">
        <f t="shared" si="21"/>
        <v>1438.2030939756378</v>
      </c>
      <c r="BM27" s="210">
        <f t="shared" si="21"/>
        <v>1453.1479888110589</v>
      </c>
      <c r="BN27" s="210">
        <f t="shared" si="22"/>
        <v>1468.0928836464798</v>
      </c>
      <c r="BO27" s="210">
        <f t="shared" si="22"/>
        <v>1483.0377784819007</v>
      </c>
      <c r="BP27" s="210">
        <f t="shared" si="22"/>
        <v>1497.9826733173215</v>
      </c>
      <c r="BQ27" s="210">
        <f t="shared" si="22"/>
        <v>1512.9275681527427</v>
      </c>
      <c r="BR27" s="210">
        <f t="shared" si="22"/>
        <v>1527.8724629881635</v>
      </c>
      <c r="BS27" s="210">
        <f t="shared" si="22"/>
        <v>1542.8173578235844</v>
      </c>
      <c r="BT27" s="210">
        <f t="shared" si="22"/>
        <v>1557.7622526590055</v>
      </c>
      <c r="BU27" s="210">
        <f t="shared" si="22"/>
        <v>1572.7071474944264</v>
      </c>
      <c r="BV27" s="210">
        <f t="shared" si="22"/>
        <v>1587.6520423298473</v>
      </c>
      <c r="BW27" s="210">
        <f t="shared" si="22"/>
        <v>1602.5969371652684</v>
      </c>
      <c r="BX27" s="210">
        <f t="shared" si="23"/>
        <v>1617.5418320006893</v>
      </c>
      <c r="BY27" s="210">
        <f t="shared" si="23"/>
        <v>1632.4867268361102</v>
      </c>
      <c r="BZ27" s="210">
        <f t="shared" si="23"/>
        <v>1647.431621671531</v>
      </c>
      <c r="CA27" s="210">
        <f t="shared" si="23"/>
        <v>1662.3765165069522</v>
      </c>
      <c r="CB27" s="210">
        <f t="shared" si="23"/>
        <v>1677.321411342373</v>
      </c>
      <c r="CC27" s="210">
        <f t="shared" si="23"/>
        <v>1692.2663061777939</v>
      </c>
      <c r="CD27" s="210">
        <f t="shared" si="23"/>
        <v>1707.211201013215</v>
      </c>
      <c r="CE27" s="210">
        <f t="shared" si="23"/>
        <v>1722.1560958486359</v>
      </c>
      <c r="CF27" s="210">
        <f t="shared" si="23"/>
        <v>1737.1009906840568</v>
      </c>
      <c r="CG27" s="210">
        <f t="shared" si="23"/>
        <v>1752.0458855194779</v>
      </c>
      <c r="CH27" s="210">
        <f t="shared" si="24"/>
        <v>1766.9907803548988</v>
      </c>
      <c r="CI27" s="210">
        <f t="shared" si="24"/>
        <v>1796.7049329420934</v>
      </c>
      <c r="CJ27" s="210">
        <f t="shared" si="24"/>
        <v>1826.4190855292877</v>
      </c>
      <c r="CK27" s="210">
        <f t="shared" si="24"/>
        <v>1856.1332381164823</v>
      </c>
      <c r="CL27" s="210">
        <f t="shared" si="24"/>
        <v>1885.8473907036766</v>
      </c>
      <c r="CM27" s="210">
        <f t="shared" si="24"/>
        <v>1915.5615432908712</v>
      </c>
      <c r="CN27" s="210">
        <f t="shared" si="24"/>
        <v>1945.2756958780658</v>
      </c>
      <c r="CO27" s="210">
        <f t="shared" si="24"/>
        <v>1974.9898484652601</v>
      </c>
      <c r="CP27" s="210">
        <f t="shared" si="24"/>
        <v>2004.7040010524547</v>
      </c>
      <c r="CQ27" s="210">
        <f t="shared" si="24"/>
        <v>2034.4181536396491</v>
      </c>
      <c r="CR27" s="210">
        <f t="shared" si="25"/>
        <v>2064.1323062268439</v>
      </c>
      <c r="CS27" s="210">
        <f t="shared" si="25"/>
        <v>2093.8464588140382</v>
      </c>
      <c r="CT27" s="210">
        <f t="shared" si="25"/>
        <v>2123.5606114012326</v>
      </c>
      <c r="CU27" s="210">
        <f t="shared" si="25"/>
        <v>2153.2747639884269</v>
      </c>
      <c r="CV27" s="210">
        <f t="shared" si="25"/>
        <v>2182.9889165756217</v>
      </c>
      <c r="CW27" s="210">
        <f t="shared" si="25"/>
        <v>2212.7030691628161</v>
      </c>
      <c r="CX27" s="210">
        <f t="shared" si="25"/>
        <v>2212.7030691628161</v>
      </c>
      <c r="CY27" s="210">
        <f t="shared" si="25"/>
        <v>2212.7030691628161</v>
      </c>
      <c r="CZ27" s="210">
        <f t="shared" si="25"/>
        <v>2212.7030691628161</v>
      </c>
      <c r="DA27" s="210">
        <f t="shared" si="25"/>
        <v>2212.7030691628161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5500</v>
      </c>
      <c r="E28" s="203">
        <f>Income!E75</f>
        <v>12500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100</v>
      </c>
      <c r="BH28" s="210">
        <f t="shared" si="21"/>
        <v>300</v>
      </c>
      <c r="BI28" s="210">
        <f t="shared" si="21"/>
        <v>500</v>
      </c>
      <c r="BJ28" s="210">
        <f t="shared" si="21"/>
        <v>700</v>
      </c>
      <c r="BK28" s="210">
        <f t="shared" si="21"/>
        <v>900</v>
      </c>
      <c r="BL28" s="210">
        <f t="shared" si="21"/>
        <v>1100</v>
      </c>
      <c r="BM28" s="210">
        <f t="shared" si="21"/>
        <v>1300</v>
      </c>
      <c r="BN28" s="210">
        <f t="shared" si="22"/>
        <v>1500</v>
      </c>
      <c r="BO28" s="210">
        <f t="shared" si="22"/>
        <v>1700</v>
      </c>
      <c r="BP28" s="210">
        <f t="shared" si="22"/>
        <v>1900</v>
      </c>
      <c r="BQ28" s="210">
        <f t="shared" si="22"/>
        <v>2100</v>
      </c>
      <c r="BR28" s="210">
        <f t="shared" si="22"/>
        <v>2300</v>
      </c>
      <c r="BS28" s="210">
        <f t="shared" si="22"/>
        <v>2500</v>
      </c>
      <c r="BT28" s="210">
        <f t="shared" si="22"/>
        <v>2700</v>
      </c>
      <c r="BU28" s="210">
        <f t="shared" si="22"/>
        <v>2900</v>
      </c>
      <c r="BV28" s="210">
        <f t="shared" si="22"/>
        <v>3100</v>
      </c>
      <c r="BW28" s="210">
        <f t="shared" si="22"/>
        <v>3300</v>
      </c>
      <c r="BX28" s="210">
        <f t="shared" si="23"/>
        <v>3500</v>
      </c>
      <c r="BY28" s="210">
        <f t="shared" si="23"/>
        <v>3700</v>
      </c>
      <c r="BZ28" s="210">
        <f t="shared" si="23"/>
        <v>3900</v>
      </c>
      <c r="CA28" s="210">
        <f t="shared" si="23"/>
        <v>4100</v>
      </c>
      <c r="CB28" s="210">
        <f t="shared" si="23"/>
        <v>4300</v>
      </c>
      <c r="CC28" s="210">
        <f t="shared" si="23"/>
        <v>4500</v>
      </c>
      <c r="CD28" s="210">
        <f t="shared" si="23"/>
        <v>4700</v>
      </c>
      <c r="CE28" s="210">
        <f t="shared" si="23"/>
        <v>4900</v>
      </c>
      <c r="CF28" s="210">
        <f t="shared" si="23"/>
        <v>5100</v>
      </c>
      <c r="CG28" s="210">
        <f t="shared" si="23"/>
        <v>5300</v>
      </c>
      <c r="CH28" s="210">
        <f t="shared" si="24"/>
        <v>5500</v>
      </c>
      <c r="CI28" s="210">
        <f t="shared" si="24"/>
        <v>5966.666666666667</v>
      </c>
      <c r="CJ28" s="210">
        <f t="shared" si="24"/>
        <v>6433.333333333333</v>
      </c>
      <c r="CK28" s="210">
        <f t="shared" si="24"/>
        <v>6900</v>
      </c>
      <c r="CL28" s="210">
        <f t="shared" si="24"/>
        <v>7366.666666666667</v>
      </c>
      <c r="CM28" s="210">
        <f t="shared" si="24"/>
        <v>7833.3333333333339</v>
      </c>
      <c r="CN28" s="210">
        <f t="shared" si="24"/>
        <v>8300</v>
      </c>
      <c r="CO28" s="210">
        <f t="shared" si="24"/>
        <v>8766.6666666666661</v>
      </c>
      <c r="CP28" s="210">
        <f t="shared" si="24"/>
        <v>9233.3333333333339</v>
      </c>
      <c r="CQ28" s="210">
        <f t="shared" si="24"/>
        <v>9700</v>
      </c>
      <c r="CR28" s="210">
        <f t="shared" si="25"/>
        <v>10166.666666666668</v>
      </c>
      <c r="CS28" s="210">
        <f t="shared" si="25"/>
        <v>10633.333333333332</v>
      </c>
      <c r="CT28" s="210">
        <f t="shared" si="25"/>
        <v>11100</v>
      </c>
      <c r="CU28" s="210">
        <f t="shared" si="25"/>
        <v>11566.666666666668</v>
      </c>
      <c r="CV28" s="210">
        <f t="shared" si="25"/>
        <v>12033.333333333332</v>
      </c>
      <c r="CW28" s="210">
        <f t="shared" si="25"/>
        <v>12500</v>
      </c>
      <c r="CX28" s="210">
        <f t="shared" si="25"/>
        <v>12500</v>
      </c>
      <c r="CY28" s="210">
        <f t="shared" si="25"/>
        <v>12500</v>
      </c>
      <c r="CZ28" s="210">
        <f t="shared" si="25"/>
        <v>12500</v>
      </c>
      <c r="DA28" s="210">
        <f t="shared" si="25"/>
        <v>12500</v>
      </c>
    </row>
    <row r="29" spans="1:105">
      <c r="A29" s="201" t="str">
        <f>Income!A76</f>
        <v>Animals sold</v>
      </c>
      <c r="B29" s="203">
        <f>Income!B76</f>
        <v>800</v>
      </c>
      <c r="C29" s="203">
        <f>Income!C76</f>
        <v>4300.5</v>
      </c>
      <c r="D29" s="203">
        <f>Income!D76</f>
        <v>14739.999999999996</v>
      </c>
      <c r="E29" s="203">
        <f>Income!E76</f>
        <v>23306.25</v>
      </c>
      <c r="F29" s="210">
        <f t="shared" si="16"/>
        <v>800</v>
      </c>
      <c r="G29" s="210">
        <f t="shared" si="16"/>
        <v>800</v>
      </c>
      <c r="H29" s="210">
        <f t="shared" si="16"/>
        <v>800</v>
      </c>
      <c r="I29" s="210">
        <f t="shared" si="16"/>
        <v>800</v>
      </c>
      <c r="J29" s="210">
        <f t="shared" si="16"/>
        <v>800</v>
      </c>
      <c r="K29" s="210">
        <f t="shared" si="16"/>
        <v>800</v>
      </c>
      <c r="L29" s="210">
        <f t="shared" si="16"/>
        <v>800</v>
      </c>
      <c r="M29" s="210">
        <f t="shared" si="16"/>
        <v>800</v>
      </c>
      <c r="N29" s="210">
        <f t="shared" si="16"/>
        <v>800</v>
      </c>
      <c r="O29" s="210">
        <f t="shared" si="16"/>
        <v>800</v>
      </c>
      <c r="P29" s="210">
        <f t="shared" si="17"/>
        <v>800</v>
      </c>
      <c r="Q29" s="210">
        <f t="shared" si="17"/>
        <v>800</v>
      </c>
      <c r="R29" s="210">
        <f t="shared" si="17"/>
        <v>800</v>
      </c>
      <c r="S29" s="210">
        <f t="shared" si="17"/>
        <v>800</v>
      </c>
      <c r="T29" s="210">
        <f t="shared" si="17"/>
        <v>800</v>
      </c>
      <c r="U29" s="210">
        <f t="shared" si="17"/>
        <v>800</v>
      </c>
      <c r="V29" s="210">
        <f t="shared" si="17"/>
        <v>800</v>
      </c>
      <c r="W29" s="210">
        <f t="shared" si="17"/>
        <v>800</v>
      </c>
      <c r="X29" s="210">
        <f t="shared" si="17"/>
        <v>850.00714285714287</v>
      </c>
      <c r="Y29" s="210">
        <f t="shared" si="17"/>
        <v>950.0214285714286</v>
      </c>
      <c r="Z29" s="210">
        <f t="shared" si="18"/>
        <v>1050.0357142857142</v>
      </c>
      <c r="AA29" s="210">
        <f t="shared" si="18"/>
        <v>1150.05</v>
      </c>
      <c r="AB29" s="210">
        <f t="shared" si="18"/>
        <v>1250.0642857142857</v>
      </c>
      <c r="AC29" s="210">
        <f t="shared" si="18"/>
        <v>1350.0785714285714</v>
      </c>
      <c r="AD29" s="210">
        <f t="shared" si="18"/>
        <v>1450.0928571428572</v>
      </c>
      <c r="AE29" s="210">
        <f t="shared" si="18"/>
        <v>1550.1071428571429</v>
      </c>
      <c r="AF29" s="210">
        <f t="shared" si="18"/>
        <v>1650.1214285714286</v>
      </c>
      <c r="AG29" s="210">
        <f t="shared" si="18"/>
        <v>1750.1357142857141</v>
      </c>
      <c r="AH29" s="210">
        <f t="shared" si="18"/>
        <v>1850.15</v>
      </c>
      <c r="AI29" s="210">
        <f t="shared" si="18"/>
        <v>1950.1642857142858</v>
      </c>
      <c r="AJ29" s="210">
        <f t="shared" si="19"/>
        <v>2050.1785714285716</v>
      </c>
      <c r="AK29" s="210">
        <f t="shared" si="19"/>
        <v>2150.1928571428571</v>
      </c>
      <c r="AL29" s="210">
        <f t="shared" si="19"/>
        <v>2250.2071428571426</v>
      </c>
      <c r="AM29" s="210">
        <f t="shared" si="19"/>
        <v>2350.2214285714285</v>
      </c>
      <c r="AN29" s="210">
        <f t="shared" si="19"/>
        <v>2450.2357142857145</v>
      </c>
      <c r="AO29" s="210">
        <f t="shared" si="19"/>
        <v>2550.25</v>
      </c>
      <c r="AP29" s="210">
        <f t="shared" si="19"/>
        <v>2650.2642857142855</v>
      </c>
      <c r="AQ29" s="210">
        <f t="shared" si="19"/>
        <v>2750.2785714285715</v>
      </c>
      <c r="AR29" s="210">
        <f t="shared" si="19"/>
        <v>2850.292857142857</v>
      </c>
      <c r="AS29" s="210">
        <f t="shared" si="19"/>
        <v>2950.3071428571429</v>
      </c>
      <c r="AT29" s="210">
        <f t="shared" si="20"/>
        <v>3050.3214285714284</v>
      </c>
      <c r="AU29" s="210">
        <f t="shared" si="20"/>
        <v>3150.3357142857144</v>
      </c>
      <c r="AV29" s="210">
        <f t="shared" si="20"/>
        <v>3250.35</v>
      </c>
      <c r="AW29" s="210">
        <f t="shared" si="20"/>
        <v>3350.3642857142859</v>
      </c>
      <c r="AX29" s="210">
        <f t="shared" si="20"/>
        <v>3450.3785714285714</v>
      </c>
      <c r="AY29" s="210">
        <f t="shared" si="20"/>
        <v>3550.3928571428573</v>
      </c>
      <c r="AZ29" s="210">
        <f t="shared" si="20"/>
        <v>3650.4071428571428</v>
      </c>
      <c r="BA29" s="210">
        <f t="shared" si="20"/>
        <v>3750.4214285714284</v>
      </c>
      <c r="BB29" s="210">
        <f t="shared" si="20"/>
        <v>3850.4357142857143</v>
      </c>
      <c r="BC29" s="210">
        <f t="shared" si="20"/>
        <v>3950.45</v>
      </c>
      <c r="BD29" s="210">
        <f t="shared" si="21"/>
        <v>4050.4642857142858</v>
      </c>
      <c r="BE29" s="210">
        <f t="shared" si="21"/>
        <v>4150.4785714285717</v>
      </c>
      <c r="BF29" s="210">
        <f t="shared" si="21"/>
        <v>4250.4928571428572</v>
      </c>
      <c r="BG29" s="210">
        <f t="shared" si="21"/>
        <v>4490.3090909090906</v>
      </c>
      <c r="BH29" s="210">
        <f t="shared" si="21"/>
        <v>4869.9272727272728</v>
      </c>
      <c r="BI29" s="210">
        <f t="shared" si="21"/>
        <v>5249.545454545454</v>
      </c>
      <c r="BJ29" s="210">
        <f t="shared" si="21"/>
        <v>5629.1636363636353</v>
      </c>
      <c r="BK29" s="210">
        <f t="shared" si="21"/>
        <v>6008.7818181818175</v>
      </c>
      <c r="BL29" s="210">
        <f t="shared" si="21"/>
        <v>6388.4</v>
      </c>
      <c r="BM29" s="210">
        <f t="shared" si="21"/>
        <v>6768.0181818181809</v>
      </c>
      <c r="BN29" s="210">
        <f t="shared" si="22"/>
        <v>7147.6363636363621</v>
      </c>
      <c r="BO29" s="210">
        <f t="shared" si="22"/>
        <v>7527.2545454545443</v>
      </c>
      <c r="BP29" s="210">
        <f t="shared" si="22"/>
        <v>7906.8727272727265</v>
      </c>
      <c r="BQ29" s="210">
        <f t="shared" si="22"/>
        <v>8286.4909090909077</v>
      </c>
      <c r="BR29" s="210">
        <f t="shared" si="22"/>
        <v>8666.109090909089</v>
      </c>
      <c r="BS29" s="210">
        <f t="shared" si="22"/>
        <v>9045.7272727272721</v>
      </c>
      <c r="BT29" s="210">
        <f t="shared" si="22"/>
        <v>9425.3454545454515</v>
      </c>
      <c r="BU29" s="210">
        <f t="shared" si="22"/>
        <v>9804.9636363636346</v>
      </c>
      <c r="BV29" s="210">
        <f t="shared" si="22"/>
        <v>10184.581818181816</v>
      </c>
      <c r="BW29" s="210">
        <f t="shared" si="22"/>
        <v>10564.199999999997</v>
      </c>
      <c r="BX29" s="210">
        <f t="shared" si="23"/>
        <v>10943.81818181818</v>
      </c>
      <c r="BY29" s="210">
        <f t="shared" si="23"/>
        <v>11323.436363636361</v>
      </c>
      <c r="BZ29" s="210">
        <f t="shared" si="23"/>
        <v>11703.054545454543</v>
      </c>
      <c r="CA29" s="210">
        <f t="shared" si="23"/>
        <v>12082.672727272724</v>
      </c>
      <c r="CB29" s="210">
        <f t="shared" si="23"/>
        <v>12462.290909090905</v>
      </c>
      <c r="CC29" s="210">
        <f t="shared" si="23"/>
        <v>12841.909090909088</v>
      </c>
      <c r="CD29" s="210">
        <f t="shared" si="23"/>
        <v>13221.52727272727</v>
      </c>
      <c r="CE29" s="210">
        <f t="shared" si="23"/>
        <v>13601.145454545451</v>
      </c>
      <c r="CF29" s="210">
        <f t="shared" si="23"/>
        <v>13980.763636363632</v>
      </c>
      <c r="CG29" s="210">
        <f t="shared" si="23"/>
        <v>14360.381818181813</v>
      </c>
      <c r="CH29" s="210">
        <f t="shared" si="24"/>
        <v>14739.999999999996</v>
      </c>
      <c r="CI29" s="210">
        <f t="shared" si="24"/>
        <v>15311.08333333333</v>
      </c>
      <c r="CJ29" s="210">
        <f t="shared" si="24"/>
        <v>15882.166666666664</v>
      </c>
      <c r="CK29" s="210">
        <f t="shared" si="24"/>
        <v>16453.249999999996</v>
      </c>
      <c r="CL29" s="210">
        <f t="shared" si="24"/>
        <v>17024.333333333332</v>
      </c>
      <c r="CM29" s="210">
        <f t="shared" si="24"/>
        <v>17595.416666666664</v>
      </c>
      <c r="CN29" s="210">
        <f t="shared" si="24"/>
        <v>18166.499999999996</v>
      </c>
      <c r="CO29" s="210">
        <f t="shared" si="24"/>
        <v>18737.583333333332</v>
      </c>
      <c r="CP29" s="210">
        <f t="shared" si="24"/>
        <v>19308.666666666664</v>
      </c>
      <c r="CQ29" s="210">
        <f t="shared" si="24"/>
        <v>19879.75</v>
      </c>
      <c r="CR29" s="210">
        <f t="shared" si="25"/>
        <v>20450.833333333332</v>
      </c>
      <c r="CS29" s="210">
        <f t="shared" si="25"/>
        <v>21021.916666666664</v>
      </c>
      <c r="CT29" s="210">
        <f t="shared" si="25"/>
        <v>21593</v>
      </c>
      <c r="CU29" s="210">
        <f t="shared" si="25"/>
        <v>22164.083333333332</v>
      </c>
      <c r="CV29" s="210">
        <f t="shared" si="25"/>
        <v>22735.166666666668</v>
      </c>
      <c r="CW29" s="210">
        <f t="shared" si="25"/>
        <v>23306.25</v>
      </c>
      <c r="CX29" s="210">
        <f t="shared" si="25"/>
        <v>23306.25</v>
      </c>
      <c r="CY29" s="210">
        <f t="shared" si="25"/>
        <v>23306.25</v>
      </c>
      <c r="CZ29" s="210">
        <f t="shared" si="25"/>
        <v>23306.25</v>
      </c>
      <c r="DA29" s="210">
        <f t="shared" si="25"/>
        <v>23306.25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11520</v>
      </c>
      <c r="D30" s="203">
        <f>Income!D77</f>
        <v>1416.6163816696949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164.57142857142858</v>
      </c>
      <c r="Y30" s="210">
        <f t="shared" si="17"/>
        <v>493.71428571428572</v>
      </c>
      <c r="Z30" s="210">
        <f t="shared" si="18"/>
        <v>822.85714285714289</v>
      </c>
      <c r="AA30" s="210">
        <f t="shared" si="18"/>
        <v>1152</v>
      </c>
      <c r="AB30" s="210">
        <f t="shared" si="18"/>
        <v>1481.1428571428571</v>
      </c>
      <c r="AC30" s="210">
        <f t="shared" si="18"/>
        <v>1810.2857142857142</v>
      </c>
      <c r="AD30" s="210">
        <f t="shared" si="18"/>
        <v>2139.4285714285716</v>
      </c>
      <c r="AE30" s="210">
        <f t="shared" si="18"/>
        <v>2468.5714285714284</v>
      </c>
      <c r="AF30" s="210">
        <f t="shared" si="18"/>
        <v>2797.7142857142858</v>
      </c>
      <c r="AG30" s="210">
        <f t="shared" si="18"/>
        <v>3126.8571428571427</v>
      </c>
      <c r="AH30" s="210">
        <f t="shared" si="18"/>
        <v>3456</v>
      </c>
      <c r="AI30" s="210">
        <f t="shared" si="18"/>
        <v>3785.1428571428573</v>
      </c>
      <c r="AJ30" s="210">
        <f t="shared" si="19"/>
        <v>4114.2857142857147</v>
      </c>
      <c r="AK30" s="210">
        <f t="shared" si="19"/>
        <v>4443.4285714285716</v>
      </c>
      <c r="AL30" s="210">
        <f t="shared" si="19"/>
        <v>4772.5714285714284</v>
      </c>
      <c r="AM30" s="210">
        <f t="shared" si="19"/>
        <v>5101.7142857142853</v>
      </c>
      <c r="AN30" s="210">
        <f t="shared" si="19"/>
        <v>5430.8571428571431</v>
      </c>
      <c r="AO30" s="210">
        <f t="shared" si="19"/>
        <v>5760</v>
      </c>
      <c r="AP30" s="210">
        <f t="shared" si="19"/>
        <v>6089.1428571428569</v>
      </c>
      <c r="AQ30" s="210">
        <f t="shared" si="19"/>
        <v>6418.2857142857147</v>
      </c>
      <c r="AR30" s="210">
        <f t="shared" si="19"/>
        <v>6747.4285714285716</v>
      </c>
      <c r="AS30" s="210">
        <f t="shared" si="19"/>
        <v>7076.5714285714284</v>
      </c>
      <c r="AT30" s="210">
        <f t="shared" si="20"/>
        <v>7405.7142857142853</v>
      </c>
      <c r="AU30" s="210">
        <f t="shared" si="20"/>
        <v>7734.8571428571431</v>
      </c>
      <c r="AV30" s="210">
        <f t="shared" si="20"/>
        <v>8064</v>
      </c>
      <c r="AW30" s="210">
        <f t="shared" si="20"/>
        <v>8393.1428571428569</v>
      </c>
      <c r="AX30" s="210">
        <f t="shared" si="20"/>
        <v>8722.2857142857138</v>
      </c>
      <c r="AY30" s="210">
        <f t="shared" si="20"/>
        <v>9051.4285714285706</v>
      </c>
      <c r="AZ30" s="210">
        <f t="shared" si="20"/>
        <v>9380.5714285714294</v>
      </c>
      <c r="BA30" s="210">
        <f t="shared" si="20"/>
        <v>9709.7142857142862</v>
      </c>
      <c r="BB30" s="210">
        <f t="shared" si="20"/>
        <v>10038.857142857143</v>
      </c>
      <c r="BC30" s="210">
        <f t="shared" si="20"/>
        <v>10368</v>
      </c>
      <c r="BD30" s="210">
        <f t="shared" si="21"/>
        <v>10697.142857142857</v>
      </c>
      <c r="BE30" s="210">
        <f t="shared" si="21"/>
        <v>11026.285714285714</v>
      </c>
      <c r="BF30" s="210">
        <f t="shared" si="21"/>
        <v>11355.428571428571</v>
      </c>
      <c r="BG30" s="210">
        <f t="shared" si="21"/>
        <v>11336.302116030358</v>
      </c>
      <c r="BH30" s="210">
        <f t="shared" si="21"/>
        <v>10968.906348091074</v>
      </c>
      <c r="BI30" s="210">
        <f t="shared" si="21"/>
        <v>10601.510580151791</v>
      </c>
      <c r="BJ30" s="210">
        <f t="shared" si="21"/>
        <v>10234.114812212507</v>
      </c>
      <c r="BK30" s="210">
        <f t="shared" si="21"/>
        <v>9866.7190442732226</v>
      </c>
      <c r="BL30" s="210">
        <f t="shared" si="21"/>
        <v>9499.3232763339383</v>
      </c>
      <c r="BM30" s="210">
        <f t="shared" si="21"/>
        <v>9131.9275083946559</v>
      </c>
      <c r="BN30" s="210">
        <f t="shared" si="22"/>
        <v>8764.5317404553716</v>
      </c>
      <c r="BO30" s="210">
        <f t="shared" si="22"/>
        <v>8397.1359725160873</v>
      </c>
      <c r="BP30" s="210">
        <f t="shared" si="22"/>
        <v>8029.740204576804</v>
      </c>
      <c r="BQ30" s="210">
        <f t="shared" si="22"/>
        <v>7662.3444366375206</v>
      </c>
      <c r="BR30" s="210">
        <f t="shared" si="22"/>
        <v>7294.9486686982364</v>
      </c>
      <c r="BS30" s="210">
        <f t="shared" si="22"/>
        <v>6927.5529007589521</v>
      </c>
      <c r="BT30" s="210">
        <f t="shared" si="22"/>
        <v>6560.1571328196687</v>
      </c>
      <c r="BU30" s="210">
        <f t="shared" si="22"/>
        <v>6192.7613648803854</v>
      </c>
      <c r="BV30" s="210">
        <f t="shared" si="22"/>
        <v>5825.3655969411011</v>
      </c>
      <c r="BW30" s="210">
        <f t="shared" si="22"/>
        <v>5457.9698290018177</v>
      </c>
      <c r="BX30" s="210">
        <f t="shared" si="23"/>
        <v>5090.5740610625335</v>
      </c>
      <c r="BY30" s="210">
        <f t="shared" si="23"/>
        <v>4723.1782931232501</v>
      </c>
      <c r="BZ30" s="210">
        <f t="shared" si="23"/>
        <v>4355.7825251839649</v>
      </c>
      <c r="CA30" s="210">
        <f t="shared" si="23"/>
        <v>3988.3867572446816</v>
      </c>
      <c r="CB30" s="210">
        <f t="shared" si="23"/>
        <v>3620.9909893053982</v>
      </c>
      <c r="CC30" s="210">
        <f t="shared" si="23"/>
        <v>3253.5952213661149</v>
      </c>
      <c r="CD30" s="210">
        <f t="shared" si="23"/>
        <v>2886.1994534268306</v>
      </c>
      <c r="CE30" s="210">
        <f t="shared" si="23"/>
        <v>2518.8036854875463</v>
      </c>
      <c r="CF30" s="210">
        <f t="shared" si="23"/>
        <v>2151.4079175482639</v>
      </c>
      <c r="CG30" s="210">
        <f t="shared" si="23"/>
        <v>1784.0121496089796</v>
      </c>
      <c r="CH30" s="210">
        <f t="shared" si="24"/>
        <v>1416.6163816696935</v>
      </c>
      <c r="CI30" s="210">
        <f t="shared" si="24"/>
        <v>1322.1752895583818</v>
      </c>
      <c r="CJ30" s="210">
        <f t="shared" si="24"/>
        <v>1227.7341974470689</v>
      </c>
      <c r="CK30" s="210">
        <f t="shared" si="24"/>
        <v>1133.2931053357559</v>
      </c>
      <c r="CL30" s="210">
        <f t="shared" si="24"/>
        <v>1038.852013224443</v>
      </c>
      <c r="CM30" s="210">
        <f t="shared" si="24"/>
        <v>944.41092111312992</v>
      </c>
      <c r="CN30" s="210">
        <f t="shared" si="24"/>
        <v>849.96982900181695</v>
      </c>
      <c r="CO30" s="210">
        <f t="shared" si="24"/>
        <v>755.52873689050398</v>
      </c>
      <c r="CP30" s="210">
        <f t="shared" si="24"/>
        <v>661.0876447791909</v>
      </c>
      <c r="CQ30" s="210">
        <f t="shared" si="24"/>
        <v>566.64655266787793</v>
      </c>
      <c r="CR30" s="210">
        <f t="shared" si="25"/>
        <v>472.20546055656484</v>
      </c>
      <c r="CS30" s="210">
        <f t="shared" si="25"/>
        <v>377.7643684452521</v>
      </c>
      <c r="CT30" s="210">
        <f t="shared" si="25"/>
        <v>283.32327633393902</v>
      </c>
      <c r="CU30" s="210">
        <f t="shared" si="25"/>
        <v>188.88218422262594</v>
      </c>
      <c r="CV30" s="210">
        <f t="shared" si="25"/>
        <v>94.441092111313083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8213.4630963588988</v>
      </c>
      <c r="C31" s="203">
        <f>Income!C78</f>
        <v>5370.7704770871187</v>
      </c>
      <c r="D31" s="203">
        <f>Income!D78</f>
        <v>30728.07785781534</v>
      </c>
      <c r="E31" s="203">
        <f>Income!E78</f>
        <v>115500</v>
      </c>
      <c r="F31" s="210">
        <f t="shared" si="16"/>
        <v>8213.4630963588988</v>
      </c>
      <c r="G31" s="210">
        <f t="shared" si="16"/>
        <v>8213.4630963588988</v>
      </c>
      <c r="H31" s="210">
        <f t="shared" si="16"/>
        <v>8213.4630963588988</v>
      </c>
      <c r="I31" s="210">
        <f t="shared" si="16"/>
        <v>8213.4630963588988</v>
      </c>
      <c r="J31" s="210">
        <f t="shared" si="16"/>
        <v>8213.4630963588988</v>
      </c>
      <c r="K31" s="210">
        <f t="shared" si="16"/>
        <v>8213.4630963588988</v>
      </c>
      <c r="L31" s="210">
        <f t="shared" si="16"/>
        <v>8213.4630963588988</v>
      </c>
      <c r="M31" s="210">
        <f t="shared" si="16"/>
        <v>8213.4630963588988</v>
      </c>
      <c r="N31" s="210">
        <f t="shared" si="16"/>
        <v>8213.4630963588988</v>
      </c>
      <c r="O31" s="210">
        <f t="shared" si="16"/>
        <v>8213.4630963588988</v>
      </c>
      <c r="P31" s="210">
        <f t="shared" si="17"/>
        <v>8213.4630963588988</v>
      </c>
      <c r="Q31" s="210">
        <f t="shared" si="17"/>
        <v>8213.4630963588988</v>
      </c>
      <c r="R31" s="210">
        <f t="shared" si="17"/>
        <v>8213.4630963588988</v>
      </c>
      <c r="S31" s="210">
        <f t="shared" si="17"/>
        <v>8213.4630963588988</v>
      </c>
      <c r="T31" s="210">
        <f t="shared" si="17"/>
        <v>8213.4630963588988</v>
      </c>
      <c r="U31" s="210">
        <f t="shared" si="17"/>
        <v>8213.4630963588988</v>
      </c>
      <c r="V31" s="210">
        <f t="shared" si="17"/>
        <v>8213.4630963588988</v>
      </c>
      <c r="W31" s="210">
        <f t="shared" si="17"/>
        <v>8213.4630963588988</v>
      </c>
      <c r="X31" s="210">
        <f t="shared" si="17"/>
        <v>8172.8532017978732</v>
      </c>
      <c r="Y31" s="210">
        <f t="shared" si="17"/>
        <v>8091.6334126758229</v>
      </c>
      <c r="Z31" s="210">
        <f t="shared" si="18"/>
        <v>8010.4136235537717</v>
      </c>
      <c r="AA31" s="210">
        <f t="shared" si="18"/>
        <v>7929.1938344317205</v>
      </c>
      <c r="AB31" s="210">
        <f t="shared" si="18"/>
        <v>7847.9740453096701</v>
      </c>
      <c r="AC31" s="210">
        <f t="shared" si="18"/>
        <v>7766.7542561876189</v>
      </c>
      <c r="AD31" s="210">
        <f t="shared" si="18"/>
        <v>7685.5344670655686</v>
      </c>
      <c r="AE31" s="210">
        <f t="shared" si="18"/>
        <v>7604.3146779435174</v>
      </c>
      <c r="AF31" s="210">
        <f t="shared" si="18"/>
        <v>7523.0948888214662</v>
      </c>
      <c r="AG31" s="210">
        <f t="shared" si="18"/>
        <v>7441.8750996994158</v>
      </c>
      <c r="AH31" s="210">
        <f t="shared" si="18"/>
        <v>7360.6553105773646</v>
      </c>
      <c r="AI31" s="210">
        <f t="shared" si="18"/>
        <v>7279.4355214553143</v>
      </c>
      <c r="AJ31" s="210">
        <f t="shared" si="19"/>
        <v>7198.2157323332631</v>
      </c>
      <c r="AK31" s="210">
        <f t="shared" si="19"/>
        <v>7116.9959432112119</v>
      </c>
      <c r="AL31" s="210">
        <f t="shared" si="19"/>
        <v>7035.7761540891615</v>
      </c>
      <c r="AM31" s="210">
        <f t="shared" si="19"/>
        <v>6954.5563649671103</v>
      </c>
      <c r="AN31" s="210">
        <f t="shared" si="19"/>
        <v>6873.33657584506</v>
      </c>
      <c r="AO31" s="210">
        <f t="shared" si="19"/>
        <v>6792.1167867230088</v>
      </c>
      <c r="AP31" s="210">
        <f t="shared" si="19"/>
        <v>6710.8969976009575</v>
      </c>
      <c r="AQ31" s="210">
        <f t="shared" si="19"/>
        <v>6629.6772084789072</v>
      </c>
      <c r="AR31" s="210">
        <f t="shared" si="19"/>
        <v>6548.457419356856</v>
      </c>
      <c r="AS31" s="210">
        <f t="shared" si="19"/>
        <v>6467.2376302348057</v>
      </c>
      <c r="AT31" s="210">
        <f t="shared" si="20"/>
        <v>6386.0178411127545</v>
      </c>
      <c r="AU31" s="210">
        <f t="shared" si="20"/>
        <v>6304.7980519907032</v>
      </c>
      <c r="AV31" s="210">
        <f t="shared" si="20"/>
        <v>6223.5782628686529</v>
      </c>
      <c r="AW31" s="210">
        <f t="shared" si="20"/>
        <v>6142.3584737466017</v>
      </c>
      <c r="AX31" s="210">
        <f t="shared" si="20"/>
        <v>6061.1386846245514</v>
      </c>
      <c r="AY31" s="210">
        <f t="shared" si="20"/>
        <v>5979.9188955025002</v>
      </c>
      <c r="AZ31" s="210">
        <f t="shared" si="20"/>
        <v>5898.6991063804489</v>
      </c>
      <c r="BA31" s="210">
        <f t="shared" si="20"/>
        <v>5817.4793172583986</v>
      </c>
      <c r="BB31" s="210">
        <f t="shared" si="20"/>
        <v>5736.2595281363474</v>
      </c>
      <c r="BC31" s="210">
        <f t="shared" si="20"/>
        <v>5655.0397390142971</v>
      </c>
      <c r="BD31" s="210">
        <f t="shared" si="21"/>
        <v>5573.8199498922459</v>
      </c>
      <c r="BE31" s="210">
        <f t="shared" si="21"/>
        <v>5492.6001607701946</v>
      </c>
      <c r="BF31" s="210">
        <f t="shared" si="21"/>
        <v>5411.3803716481443</v>
      </c>
      <c r="BG31" s="210">
        <f t="shared" si="21"/>
        <v>5831.8124294639956</v>
      </c>
      <c r="BH31" s="210">
        <f t="shared" si="21"/>
        <v>6753.8963342177485</v>
      </c>
      <c r="BI31" s="210">
        <f t="shared" si="21"/>
        <v>7675.9802389715023</v>
      </c>
      <c r="BJ31" s="210">
        <f t="shared" si="21"/>
        <v>8598.0641437252561</v>
      </c>
      <c r="BK31" s="210">
        <f t="shared" si="21"/>
        <v>9520.1480484790081</v>
      </c>
      <c r="BL31" s="210">
        <f t="shared" si="21"/>
        <v>10442.231953232764</v>
      </c>
      <c r="BM31" s="210">
        <f t="shared" si="21"/>
        <v>11364.315857986516</v>
      </c>
      <c r="BN31" s="210">
        <f t="shared" si="22"/>
        <v>12286.399762740271</v>
      </c>
      <c r="BO31" s="210">
        <f t="shared" si="22"/>
        <v>13208.483667494023</v>
      </c>
      <c r="BP31" s="210">
        <f t="shared" si="22"/>
        <v>14130.567572247777</v>
      </c>
      <c r="BQ31" s="210">
        <f t="shared" si="22"/>
        <v>15052.651477001529</v>
      </c>
      <c r="BR31" s="210">
        <f t="shared" si="22"/>
        <v>15974.735381755283</v>
      </c>
      <c r="BS31" s="210">
        <f t="shared" si="22"/>
        <v>16896.819286509039</v>
      </c>
      <c r="BT31" s="210">
        <f t="shared" si="22"/>
        <v>17818.903191262791</v>
      </c>
      <c r="BU31" s="210">
        <f t="shared" si="22"/>
        <v>18740.987096016543</v>
      </c>
      <c r="BV31" s="210">
        <f t="shared" si="22"/>
        <v>19663.071000770298</v>
      </c>
      <c r="BW31" s="210">
        <f t="shared" si="22"/>
        <v>20585.15490552405</v>
      </c>
      <c r="BX31" s="210">
        <f t="shared" si="23"/>
        <v>21507.238810277806</v>
      </c>
      <c r="BY31" s="210">
        <f t="shared" si="23"/>
        <v>22429.322715031558</v>
      </c>
      <c r="BZ31" s="210">
        <f t="shared" si="23"/>
        <v>23351.40661978531</v>
      </c>
      <c r="CA31" s="210">
        <f t="shared" si="23"/>
        <v>24273.490524539062</v>
      </c>
      <c r="CB31" s="210">
        <f t="shared" si="23"/>
        <v>25195.574429292814</v>
      </c>
      <c r="CC31" s="210">
        <f t="shared" si="23"/>
        <v>26117.658334046573</v>
      </c>
      <c r="CD31" s="210">
        <f t="shared" si="23"/>
        <v>27039.742238800325</v>
      </c>
      <c r="CE31" s="210">
        <f t="shared" si="23"/>
        <v>27961.826143554077</v>
      </c>
      <c r="CF31" s="210">
        <f t="shared" si="23"/>
        <v>28883.910048307829</v>
      </c>
      <c r="CG31" s="210">
        <f t="shared" si="23"/>
        <v>29805.993953061588</v>
      </c>
      <c r="CH31" s="210">
        <f t="shared" si="24"/>
        <v>30728.07785781534</v>
      </c>
      <c r="CI31" s="210">
        <f t="shared" si="24"/>
        <v>36379.539333960987</v>
      </c>
      <c r="CJ31" s="210">
        <f t="shared" si="24"/>
        <v>42031.000810106627</v>
      </c>
      <c r="CK31" s="210">
        <f t="shared" si="24"/>
        <v>47682.462286252274</v>
      </c>
      <c r="CL31" s="210">
        <f t="shared" si="24"/>
        <v>53333.923762397913</v>
      </c>
      <c r="CM31" s="210">
        <f t="shared" si="24"/>
        <v>58985.38523854356</v>
      </c>
      <c r="CN31" s="210">
        <f t="shared" si="24"/>
        <v>64636.846714689207</v>
      </c>
      <c r="CO31" s="210">
        <f t="shared" si="24"/>
        <v>70288.308190834854</v>
      </c>
      <c r="CP31" s="210">
        <f t="shared" si="24"/>
        <v>75939.769666980486</v>
      </c>
      <c r="CQ31" s="210">
        <f t="shared" si="24"/>
        <v>81591.231143126148</v>
      </c>
      <c r="CR31" s="210">
        <f t="shared" si="25"/>
        <v>87242.69261927178</v>
      </c>
      <c r="CS31" s="210">
        <f t="shared" si="25"/>
        <v>92894.154095417412</v>
      </c>
      <c r="CT31" s="210">
        <f t="shared" si="25"/>
        <v>98545.615571563074</v>
      </c>
      <c r="CU31" s="210">
        <f t="shared" si="25"/>
        <v>104197.07704770872</v>
      </c>
      <c r="CV31" s="210">
        <f t="shared" si="25"/>
        <v>109848.53852385435</v>
      </c>
      <c r="CW31" s="210">
        <f t="shared" si="25"/>
        <v>115500</v>
      </c>
      <c r="CX31" s="210">
        <f t="shared" si="25"/>
        <v>115500</v>
      </c>
      <c r="CY31" s="210">
        <f t="shared" si="25"/>
        <v>115500</v>
      </c>
      <c r="CZ31" s="210">
        <f t="shared" si="25"/>
        <v>115500</v>
      </c>
      <c r="DA31" s="210">
        <f t="shared" si="25"/>
        <v>115500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20400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370.90909090909093</v>
      </c>
      <c r="BH32" s="210">
        <f t="shared" si="21"/>
        <v>1112.7272727272727</v>
      </c>
      <c r="BI32" s="210">
        <f t="shared" si="21"/>
        <v>1854.5454545454545</v>
      </c>
      <c r="BJ32" s="210">
        <f t="shared" si="21"/>
        <v>2596.3636363636365</v>
      </c>
      <c r="BK32" s="210">
        <f t="shared" si="21"/>
        <v>3338.181818181818</v>
      </c>
      <c r="BL32" s="210">
        <f t="shared" si="21"/>
        <v>4080</v>
      </c>
      <c r="BM32" s="210">
        <f t="shared" si="21"/>
        <v>4821.818181818182</v>
      </c>
      <c r="BN32" s="210">
        <f t="shared" si="22"/>
        <v>5563.636363636364</v>
      </c>
      <c r="BO32" s="210">
        <f t="shared" si="22"/>
        <v>6305.454545454545</v>
      </c>
      <c r="BP32" s="210">
        <f t="shared" si="22"/>
        <v>7047.272727272727</v>
      </c>
      <c r="BQ32" s="210">
        <f t="shared" si="22"/>
        <v>7789.090909090909</v>
      </c>
      <c r="BR32" s="210">
        <f t="shared" si="22"/>
        <v>8530.9090909090901</v>
      </c>
      <c r="BS32" s="210">
        <f t="shared" si="22"/>
        <v>9272.7272727272721</v>
      </c>
      <c r="BT32" s="210">
        <f t="shared" si="22"/>
        <v>10014.545454545454</v>
      </c>
      <c r="BU32" s="210">
        <f t="shared" si="22"/>
        <v>10756.363636363636</v>
      </c>
      <c r="BV32" s="210">
        <f t="shared" si="22"/>
        <v>11498.181818181818</v>
      </c>
      <c r="BW32" s="210">
        <f t="shared" si="22"/>
        <v>12240</v>
      </c>
      <c r="BX32" s="210">
        <f t="shared" si="23"/>
        <v>12981.818181818182</v>
      </c>
      <c r="BY32" s="210">
        <f t="shared" si="23"/>
        <v>13723.636363636364</v>
      </c>
      <c r="BZ32" s="210">
        <f t="shared" si="23"/>
        <v>14465.454545454546</v>
      </c>
      <c r="CA32" s="210">
        <f t="shared" si="23"/>
        <v>15207.272727272728</v>
      </c>
      <c r="CB32" s="210">
        <f t="shared" si="23"/>
        <v>15949.09090909091</v>
      </c>
      <c r="CC32" s="210">
        <f t="shared" si="23"/>
        <v>16690.909090909092</v>
      </c>
      <c r="CD32" s="210">
        <f t="shared" si="23"/>
        <v>17432.727272727272</v>
      </c>
      <c r="CE32" s="210">
        <f t="shared" si="23"/>
        <v>18174.545454545456</v>
      </c>
      <c r="CF32" s="210">
        <f t="shared" si="23"/>
        <v>18916.363636363636</v>
      </c>
      <c r="CG32" s="210">
        <f t="shared" si="23"/>
        <v>19658.18181818182</v>
      </c>
      <c r="CH32" s="210">
        <f t="shared" si="24"/>
        <v>20400</v>
      </c>
      <c r="CI32" s="210">
        <f t="shared" si="24"/>
        <v>19040</v>
      </c>
      <c r="CJ32" s="210">
        <f t="shared" si="24"/>
        <v>17680</v>
      </c>
      <c r="CK32" s="210">
        <f t="shared" si="24"/>
        <v>16320</v>
      </c>
      <c r="CL32" s="210">
        <f t="shared" si="24"/>
        <v>14960</v>
      </c>
      <c r="CM32" s="210">
        <f t="shared" si="24"/>
        <v>13600</v>
      </c>
      <c r="CN32" s="210">
        <f t="shared" si="24"/>
        <v>12240</v>
      </c>
      <c r="CO32" s="210">
        <f t="shared" si="24"/>
        <v>10880</v>
      </c>
      <c r="CP32" s="210">
        <f t="shared" si="24"/>
        <v>9520</v>
      </c>
      <c r="CQ32" s="210">
        <f t="shared" si="24"/>
        <v>8160</v>
      </c>
      <c r="CR32" s="210">
        <f t="shared" si="25"/>
        <v>6800</v>
      </c>
      <c r="CS32" s="210">
        <f t="shared" si="25"/>
        <v>5440</v>
      </c>
      <c r="CT32" s="210">
        <f t="shared" si="25"/>
        <v>4080</v>
      </c>
      <c r="CU32" s="210">
        <f t="shared" si="25"/>
        <v>2720</v>
      </c>
      <c r="CV32" s="210">
        <f t="shared" si="25"/>
        <v>1360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8400</v>
      </c>
      <c r="E33" s="203">
        <f>Income!E81</f>
        <v>177000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152.72727272727272</v>
      </c>
      <c r="BH33" s="210">
        <f t="shared" si="21"/>
        <v>458.18181818181819</v>
      </c>
      <c r="BI33" s="210">
        <f t="shared" si="21"/>
        <v>763.63636363636363</v>
      </c>
      <c r="BJ33" s="210">
        <f t="shared" si="21"/>
        <v>1069.090909090909</v>
      </c>
      <c r="BK33" s="210">
        <f t="shared" si="21"/>
        <v>1374.5454545454545</v>
      </c>
      <c r="BL33" s="210">
        <f t="shared" si="21"/>
        <v>1680</v>
      </c>
      <c r="BM33" s="210">
        <f t="shared" si="21"/>
        <v>1985.4545454545455</v>
      </c>
      <c r="BN33" s="210">
        <f t="shared" si="22"/>
        <v>2290.909090909091</v>
      </c>
      <c r="BO33" s="210">
        <f t="shared" si="22"/>
        <v>2596.3636363636365</v>
      </c>
      <c r="BP33" s="210">
        <f t="shared" si="22"/>
        <v>2901.818181818182</v>
      </c>
      <c r="BQ33" s="210">
        <f t="shared" si="22"/>
        <v>3207.2727272727275</v>
      </c>
      <c r="BR33" s="210">
        <f t="shared" si="22"/>
        <v>3512.7272727272725</v>
      </c>
      <c r="BS33" s="210">
        <f t="shared" si="22"/>
        <v>3818.181818181818</v>
      </c>
      <c r="BT33" s="210">
        <f t="shared" si="22"/>
        <v>4123.636363636364</v>
      </c>
      <c r="BU33" s="210">
        <f t="shared" si="22"/>
        <v>4429.090909090909</v>
      </c>
      <c r="BV33" s="210">
        <f t="shared" si="22"/>
        <v>4734.545454545455</v>
      </c>
      <c r="BW33" s="210">
        <f t="shared" si="22"/>
        <v>5040</v>
      </c>
      <c r="BX33" s="210">
        <f t="shared" si="23"/>
        <v>5345.454545454545</v>
      </c>
      <c r="BY33" s="210">
        <f t="shared" si="23"/>
        <v>5650.909090909091</v>
      </c>
      <c r="BZ33" s="210">
        <f t="shared" si="23"/>
        <v>5956.363636363636</v>
      </c>
      <c r="CA33" s="210">
        <f t="shared" si="23"/>
        <v>6261.818181818182</v>
      </c>
      <c r="CB33" s="210">
        <f t="shared" si="23"/>
        <v>6567.272727272727</v>
      </c>
      <c r="CC33" s="210">
        <f t="shared" si="23"/>
        <v>6872.727272727273</v>
      </c>
      <c r="CD33" s="210">
        <f t="shared" si="23"/>
        <v>7178.181818181818</v>
      </c>
      <c r="CE33" s="210">
        <f t="shared" si="23"/>
        <v>7483.636363636364</v>
      </c>
      <c r="CF33" s="210">
        <f t="shared" si="23"/>
        <v>7789.090909090909</v>
      </c>
      <c r="CG33" s="210">
        <f t="shared" si="23"/>
        <v>8094.545454545455</v>
      </c>
      <c r="CH33" s="210">
        <f t="shared" si="24"/>
        <v>8400</v>
      </c>
      <c r="CI33" s="210">
        <f t="shared" si="24"/>
        <v>19640</v>
      </c>
      <c r="CJ33" s="210">
        <f t="shared" si="24"/>
        <v>30880</v>
      </c>
      <c r="CK33" s="210">
        <f t="shared" si="24"/>
        <v>42120</v>
      </c>
      <c r="CL33" s="210">
        <f t="shared" si="24"/>
        <v>53360</v>
      </c>
      <c r="CM33" s="210">
        <f t="shared" si="24"/>
        <v>64600</v>
      </c>
      <c r="CN33" s="210">
        <f t="shared" si="24"/>
        <v>75840</v>
      </c>
      <c r="CO33" s="210">
        <f t="shared" si="24"/>
        <v>87080</v>
      </c>
      <c r="CP33" s="210">
        <f t="shared" si="24"/>
        <v>98320</v>
      </c>
      <c r="CQ33" s="210">
        <f t="shared" si="24"/>
        <v>109560</v>
      </c>
      <c r="CR33" s="210">
        <f t="shared" si="25"/>
        <v>120800</v>
      </c>
      <c r="CS33" s="210">
        <f t="shared" si="25"/>
        <v>132040</v>
      </c>
      <c r="CT33" s="210">
        <f t="shared" si="25"/>
        <v>143280</v>
      </c>
      <c r="CU33" s="210">
        <f t="shared" si="25"/>
        <v>154520</v>
      </c>
      <c r="CV33" s="210">
        <f t="shared" si="25"/>
        <v>165760</v>
      </c>
      <c r="CW33" s="210">
        <f t="shared" si="25"/>
        <v>177000</v>
      </c>
      <c r="CX33" s="210">
        <f t="shared" si="25"/>
        <v>177000</v>
      </c>
      <c r="CY33" s="210">
        <f t="shared" si="25"/>
        <v>177000</v>
      </c>
      <c r="CZ33" s="210">
        <f t="shared" si="25"/>
        <v>177000</v>
      </c>
      <c r="DA33" s="210">
        <f t="shared" si="25"/>
        <v>177000</v>
      </c>
    </row>
    <row r="34" spans="1:105">
      <c r="A34" s="201" t="str">
        <f>Income!A82</f>
        <v>Small business/petty trading</v>
      </c>
      <c r="B34" s="203">
        <f>Income!B82</f>
        <v>28320.000000000007</v>
      </c>
      <c r="C34" s="203">
        <f>Income!C82</f>
        <v>28320.000000000007</v>
      </c>
      <c r="D34" s="203">
        <f>Income!D82</f>
        <v>8520</v>
      </c>
      <c r="E34" s="203">
        <f>Income!E82</f>
        <v>10650</v>
      </c>
      <c r="F34" s="210">
        <f t="shared" si="16"/>
        <v>28320.000000000007</v>
      </c>
      <c r="G34" s="210">
        <f t="shared" si="16"/>
        <v>28320.000000000007</v>
      </c>
      <c r="H34" s="210">
        <f t="shared" si="16"/>
        <v>28320.000000000007</v>
      </c>
      <c r="I34" s="210">
        <f t="shared" si="16"/>
        <v>28320.000000000007</v>
      </c>
      <c r="J34" s="210">
        <f t="shared" si="16"/>
        <v>28320.000000000007</v>
      </c>
      <c r="K34" s="210">
        <f t="shared" si="16"/>
        <v>28320.000000000007</v>
      </c>
      <c r="L34" s="210">
        <f t="shared" si="16"/>
        <v>28320.000000000007</v>
      </c>
      <c r="M34" s="210">
        <f t="shared" si="16"/>
        <v>28320.000000000007</v>
      </c>
      <c r="N34" s="210">
        <f t="shared" si="16"/>
        <v>28320.000000000007</v>
      </c>
      <c r="O34" s="210">
        <f t="shared" si="16"/>
        <v>28320.000000000007</v>
      </c>
      <c r="P34" s="210">
        <f t="shared" si="17"/>
        <v>28320.000000000007</v>
      </c>
      <c r="Q34" s="210">
        <f t="shared" si="17"/>
        <v>28320.000000000007</v>
      </c>
      <c r="R34" s="210">
        <f t="shared" si="17"/>
        <v>28320.000000000007</v>
      </c>
      <c r="S34" s="210">
        <f t="shared" si="17"/>
        <v>28320.000000000007</v>
      </c>
      <c r="T34" s="210">
        <f t="shared" si="17"/>
        <v>28320.000000000007</v>
      </c>
      <c r="U34" s="210">
        <f t="shared" si="17"/>
        <v>28320.000000000007</v>
      </c>
      <c r="V34" s="210">
        <f t="shared" si="17"/>
        <v>28320.000000000007</v>
      </c>
      <c r="W34" s="210">
        <f t="shared" si="17"/>
        <v>28320.000000000007</v>
      </c>
      <c r="X34" s="210">
        <f t="shared" si="17"/>
        <v>28320.000000000007</v>
      </c>
      <c r="Y34" s="210">
        <f t="shared" si="17"/>
        <v>28320.000000000007</v>
      </c>
      <c r="Z34" s="210">
        <f t="shared" si="18"/>
        <v>28320.000000000007</v>
      </c>
      <c r="AA34" s="210">
        <f t="shared" si="18"/>
        <v>28320.000000000007</v>
      </c>
      <c r="AB34" s="210">
        <f t="shared" si="18"/>
        <v>28320.000000000007</v>
      </c>
      <c r="AC34" s="210">
        <f t="shared" si="18"/>
        <v>28320.000000000007</v>
      </c>
      <c r="AD34" s="210">
        <f t="shared" si="18"/>
        <v>28320.000000000007</v>
      </c>
      <c r="AE34" s="210">
        <f t="shared" si="18"/>
        <v>28320.000000000007</v>
      </c>
      <c r="AF34" s="210">
        <f t="shared" si="18"/>
        <v>28320.000000000007</v>
      </c>
      <c r="AG34" s="210">
        <f t="shared" si="18"/>
        <v>28320.000000000007</v>
      </c>
      <c r="AH34" s="210">
        <f t="shared" si="18"/>
        <v>28320.000000000007</v>
      </c>
      <c r="AI34" s="210">
        <f t="shared" si="18"/>
        <v>28320.000000000007</v>
      </c>
      <c r="AJ34" s="210">
        <f t="shared" si="19"/>
        <v>28320.000000000007</v>
      </c>
      <c r="AK34" s="210">
        <f t="shared" si="19"/>
        <v>28320.000000000007</v>
      </c>
      <c r="AL34" s="210">
        <f t="shared" si="19"/>
        <v>28320.000000000007</v>
      </c>
      <c r="AM34" s="210">
        <f t="shared" si="19"/>
        <v>28320.000000000007</v>
      </c>
      <c r="AN34" s="210">
        <f t="shared" si="19"/>
        <v>28320.000000000007</v>
      </c>
      <c r="AO34" s="210">
        <f t="shared" si="19"/>
        <v>28320.000000000007</v>
      </c>
      <c r="AP34" s="210">
        <f t="shared" si="19"/>
        <v>28320.000000000007</v>
      </c>
      <c r="AQ34" s="210">
        <f t="shared" si="19"/>
        <v>28320.000000000007</v>
      </c>
      <c r="AR34" s="210">
        <f t="shared" si="19"/>
        <v>28320.000000000007</v>
      </c>
      <c r="AS34" s="210">
        <f t="shared" si="19"/>
        <v>28320.000000000007</v>
      </c>
      <c r="AT34" s="210">
        <f t="shared" si="20"/>
        <v>28320.000000000007</v>
      </c>
      <c r="AU34" s="210">
        <f t="shared" si="20"/>
        <v>28320.000000000007</v>
      </c>
      <c r="AV34" s="210">
        <f t="shared" si="20"/>
        <v>28320.000000000007</v>
      </c>
      <c r="AW34" s="210">
        <f t="shared" si="20"/>
        <v>28320.000000000007</v>
      </c>
      <c r="AX34" s="210">
        <f t="shared" si="20"/>
        <v>28320.000000000007</v>
      </c>
      <c r="AY34" s="210">
        <f t="shared" si="20"/>
        <v>28320.000000000007</v>
      </c>
      <c r="AZ34" s="210">
        <f t="shared" si="20"/>
        <v>28320.000000000007</v>
      </c>
      <c r="BA34" s="210">
        <f t="shared" si="20"/>
        <v>28320.000000000007</v>
      </c>
      <c r="BB34" s="210">
        <f t="shared" si="20"/>
        <v>28320.000000000007</v>
      </c>
      <c r="BC34" s="210">
        <f t="shared" si="20"/>
        <v>28320.000000000007</v>
      </c>
      <c r="BD34" s="210">
        <f t="shared" si="21"/>
        <v>28320.000000000007</v>
      </c>
      <c r="BE34" s="210">
        <f t="shared" si="21"/>
        <v>28320.000000000007</v>
      </c>
      <c r="BF34" s="210">
        <f t="shared" si="21"/>
        <v>28320.000000000007</v>
      </c>
      <c r="BG34" s="210">
        <f t="shared" si="21"/>
        <v>27960.000000000007</v>
      </c>
      <c r="BH34" s="210">
        <f t="shared" si="21"/>
        <v>27240.000000000007</v>
      </c>
      <c r="BI34" s="210">
        <f t="shared" si="21"/>
        <v>26520.000000000007</v>
      </c>
      <c r="BJ34" s="210">
        <f t="shared" si="21"/>
        <v>25800.000000000007</v>
      </c>
      <c r="BK34" s="210">
        <f t="shared" si="21"/>
        <v>25080.000000000007</v>
      </c>
      <c r="BL34" s="210">
        <f t="shared" si="21"/>
        <v>24360.000000000007</v>
      </c>
      <c r="BM34" s="210">
        <f t="shared" si="21"/>
        <v>23640.000000000007</v>
      </c>
      <c r="BN34" s="210">
        <f t="shared" si="22"/>
        <v>22920.000000000007</v>
      </c>
      <c r="BO34" s="210">
        <f t="shared" si="22"/>
        <v>22200.000000000007</v>
      </c>
      <c r="BP34" s="210">
        <f t="shared" si="22"/>
        <v>21480.000000000007</v>
      </c>
      <c r="BQ34" s="210">
        <f t="shared" si="22"/>
        <v>20760.000000000004</v>
      </c>
      <c r="BR34" s="210">
        <f t="shared" si="22"/>
        <v>20040.000000000004</v>
      </c>
      <c r="BS34" s="210">
        <f t="shared" si="22"/>
        <v>19320.000000000004</v>
      </c>
      <c r="BT34" s="210">
        <f t="shared" si="22"/>
        <v>18600.000000000004</v>
      </c>
      <c r="BU34" s="210">
        <f t="shared" si="22"/>
        <v>17880.000000000004</v>
      </c>
      <c r="BV34" s="210">
        <f t="shared" si="22"/>
        <v>17160.000000000004</v>
      </c>
      <c r="BW34" s="210">
        <f t="shared" si="22"/>
        <v>16440.000000000004</v>
      </c>
      <c r="BX34" s="210">
        <f t="shared" si="23"/>
        <v>15720.000000000004</v>
      </c>
      <c r="BY34" s="210">
        <f t="shared" si="23"/>
        <v>15000.000000000004</v>
      </c>
      <c r="BZ34" s="210">
        <f t="shared" si="23"/>
        <v>14280.000000000004</v>
      </c>
      <c r="CA34" s="210">
        <f t="shared" si="23"/>
        <v>13560.000000000002</v>
      </c>
      <c r="CB34" s="210">
        <f t="shared" si="23"/>
        <v>12840.000000000002</v>
      </c>
      <c r="CC34" s="210">
        <f t="shared" si="23"/>
        <v>12120.000000000002</v>
      </c>
      <c r="CD34" s="210">
        <f t="shared" si="23"/>
        <v>11400</v>
      </c>
      <c r="CE34" s="210">
        <f t="shared" si="23"/>
        <v>10680</v>
      </c>
      <c r="CF34" s="210">
        <f t="shared" si="23"/>
        <v>9960</v>
      </c>
      <c r="CG34" s="210">
        <f t="shared" si="23"/>
        <v>9240</v>
      </c>
      <c r="CH34" s="210">
        <f t="shared" si="24"/>
        <v>8520</v>
      </c>
      <c r="CI34" s="210">
        <f t="shared" si="24"/>
        <v>8662</v>
      </c>
      <c r="CJ34" s="210">
        <f t="shared" si="24"/>
        <v>8804</v>
      </c>
      <c r="CK34" s="210">
        <f t="shared" si="24"/>
        <v>8946</v>
      </c>
      <c r="CL34" s="210">
        <f t="shared" si="24"/>
        <v>9088</v>
      </c>
      <c r="CM34" s="210">
        <f t="shared" si="24"/>
        <v>9230</v>
      </c>
      <c r="CN34" s="210">
        <f t="shared" si="24"/>
        <v>9372</v>
      </c>
      <c r="CO34" s="210">
        <f t="shared" si="24"/>
        <v>9514</v>
      </c>
      <c r="CP34" s="210">
        <f t="shared" si="24"/>
        <v>9656</v>
      </c>
      <c r="CQ34" s="210">
        <f t="shared" si="24"/>
        <v>9798</v>
      </c>
      <c r="CR34" s="210">
        <f t="shared" si="25"/>
        <v>9940</v>
      </c>
      <c r="CS34" s="210">
        <f t="shared" si="25"/>
        <v>10082</v>
      </c>
      <c r="CT34" s="210">
        <f t="shared" si="25"/>
        <v>10224</v>
      </c>
      <c r="CU34" s="210">
        <f t="shared" si="25"/>
        <v>10366</v>
      </c>
      <c r="CV34" s="210">
        <f t="shared" si="25"/>
        <v>10508</v>
      </c>
      <c r="CW34" s="210">
        <f t="shared" si="25"/>
        <v>10650</v>
      </c>
      <c r="CX34" s="210">
        <f t="shared" si="25"/>
        <v>10650</v>
      </c>
      <c r="CY34" s="210">
        <f t="shared" si="25"/>
        <v>10650</v>
      </c>
      <c r="CZ34" s="210">
        <f t="shared" si="25"/>
        <v>10650</v>
      </c>
      <c r="DA34" s="210">
        <f t="shared" si="25"/>
        <v>10650</v>
      </c>
    </row>
    <row r="35" spans="1:105">
      <c r="A35" s="201" t="str">
        <f>Income!A83</f>
        <v>Food transfer - official</v>
      </c>
      <c r="B35" s="203">
        <f>Income!B83</f>
        <v>2450.3739801158836</v>
      </c>
      <c r="C35" s="203">
        <f>Income!C83</f>
        <v>2450.3739801158836</v>
      </c>
      <c r="D35" s="203">
        <f>Income!D83</f>
        <v>2227.6127091962571</v>
      </c>
      <c r="E35" s="203">
        <f>Income!E83</f>
        <v>0</v>
      </c>
      <c r="F35" s="210">
        <f t="shared" si="16"/>
        <v>2450.3739801158836</v>
      </c>
      <c r="G35" s="210">
        <f t="shared" si="16"/>
        <v>2450.3739801158836</v>
      </c>
      <c r="H35" s="210">
        <f t="shared" si="16"/>
        <v>2450.3739801158836</v>
      </c>
      <c r="I35" s="210">
        <f t="shared" si="16"/>
        <v>2450.3739801158836</v>
      </c>
      <c r="J35" s="210">
        <f t="shared" si="16"/>
        <v>2450.3739801158836</v>
      </c>
      <c r="K35" s="210">
        <f t="shared" si="16"/>
        <v>2450.3739801158836</v>
      </c>
      <c r="L35" s="210">
        <f t="shared" si="16"/>
        <v>2450.3739801158836</v>
      </c>
      <c r="M35" s="210">
        <f t="shared" si="16"/>
        <v>2450.3739801158836</v>
      </c>
      <c r="N35" s="210">
        <f t="shared" si="16"/>
        <v>2450.3739801158836</v>
      </c>
      <c r="O35" s="210">
        <f t="shared" si="16"/>
        <v>2450.3739801158836</v>
      </c>
      <c r="P35" s="210">
        <f t="shared" si="17"/>
        <v>2450.3739801158836</v>
      </c>
      <c r="Q35" s="210">
        <f t="shared" si="17"/>
        <v>2450.3739801158836</v>
      </c>
      <c r="R35" s="210">
        <f t="shared" si="17"/>
        <v>2450.3739801158836</v>
      </c>
      <c r="S35" s="210">
        <f t="shared" si="17"/>
        <v>2450.3739801158836</v>
      </c>
      <c r="T35" s="210">
        <f t="shared" si="17"/>
        <v>2450.3739801158836</v>
      </c>
      <c r="U35" s="210">
        <f t="shared" si="17"/>
        <v>2450.3739801158836</v>
      </c>
      <c r="V35" s="210">
        <f t="shared" si="17"/>
        <v>2450.3739801158836</v>
      </c>
      <c r="W35" s="210">
        <f t="shared" si="17"/>
        <v>2450.3739801158836</v>
      </c>
      <c r="X35" s="210">
        <f t="shared" si="17"/>
        <v>2450.3739801158836</v>
      </c>
      <c r="Y35" s="210">
        <f t="shared" si="17"/>
        <v>2450.3739801158836</v>
      </c>
      <c r="Z35" s="210">
        <f t="shared" si="18"/>
        <v>2450.3739801158836</v>
      </c>
      <c r="AA35" s="210">
        <f t="shared" si="18"/>
        <v>2450.3739801158836</v>
      </c>
      <c r="AB35" s="210">
        <f t="shared" si="18"/>
        <v>2450.3739801158836</v>
      </c>
      <c r="AC35" s="210">
        <f t="shared" si="18"/>
        <v>2450.3739801158836</v>
      </c>
      <c r="AD35" s="210">
        <f t="shared" si="18"/>
        <v>2450.3739801158836</v>
      </c>
      <c r="AE35" s="210">
        <f t="shared" si="18"/>
        <v>2450.3739801158836</v>
      </c>
      <c r="AF35" s="210">
        <f t="shared" si="18"/>
        <v>2450.3739801158836</v>
      </c>
      <c r="AG35" s="210">
        <f t="shared" si="18"/>
        <v>2450.3739801158836</v>
      </c>
      <c r="AH35" s="210">
        <f t="shared" si="18"/>
        <v>2450.3739801158836</v>
      </c>
      <c r="AI35" s="210">
        <f t="shared" si="18"/>
        <v>2450.3739801158836</v>
      </c>
      <c r="AJ35" s="210">
        <f t="shared" si="19"/>
        <v>2450.3739801158836</v>
      </c>
      <c r="AK35" s="210">
        <f t="shared" si="19"/>
        <v>2450.3739801158836</v>
      </c>
      <c r="AL35" s="210">
        <f t="shared" si="19"/>
        <v>2450.3739801158836</v>
      </c>
      <c r="AM35" s="210">
        <f t="shared" si="19"/>
        <v>2450.3739801158836</v>
      </c>
      <c r="AN35" s="210">
        <f t="shared" si="19"/>
        <v>2450.3739801158836</v>
      </c>
      <c r="AO35" s="210">
        <f t="shared" si="19"/>
        <v>2450.3739801158836</v>
      </c>
      <c r="AP35" s="210">
        <f t="shared" si="19"/>
        <v>2450.3739801158836</v>
      </c>
      <c r="AQ35" s="210">
        <f t="shared" si="19"/>
        <v>2450.3739801158836</v>
      </c>
      <c r="AR35" s="210">
        <f t="shared" si="19"/>
        <v>2450.3739801158836</v>
      </c>
      <c r="AS35" s="210">
        <f t="shared" si="19"/>
        <v>2450.3739801158836</v>
      </c>
      <c r="AT35" s="210">
        <f t="shared" si="20"/>
        <v>2450.3739801158836</v>
      </c>
      <c r="AU35" s="210">
        <f t="shared" si="20"/>
        <v>2450.3739801158836</v>
      </c>
      <c r="AV35" s="210">
        <f t="shared" si="20"/>
        <v>2450.3739801158836</v>
      </c>
      <c r="AW35" s="210">
        <f t="shared" si="20"/>
        <v>2450.3739801158836</v>
      </c>
      <c r="AX35" s="210">
        <f t="shared" si="20"/>
        <v>2450.3739801158836</v>
      </c>
      <c r="AY35" s="210">
        <f t="shared" si="20"/>
        <v>2450.3739801158836</v>
      </c>
      <c r="AZ35" s="210">
        <f t="shared" si="20"/>
        <v>2450.3739801158836</v>
      </c>
      <c r="BA35" s="210">
        <f t="shared" si="20"/>
        <v>2450.3739801158836</v>
      </c>
      <c r="BB35" s="210">
        <f t="shared" si="20"/>
        <v>2450.3739801158836</v>
      </c>
      <c r="BC35" s="210">
        <f t="shared" si="20"/>
        <v>2450.3739801158836</v>
      </c>
      <c r="BD35" s="210">
        <f t="shared" si="21"/>
        <v>2450.3739801158836</v>
      </c>
      <c r="BE35" s="210">
        <f t="shared" si="21"/>
        <v>2450.3739801158836</v>
      </c>
      <c r="BF35" s="210">
        <f t="shared" si="21"/>
        <v>2450.3739801158836</v>
      </c>
      <c r="BG35" s="210">
        <f t="shared" si="21"/>
        <v>2446.323775190072</v>
      </c>
      <c r="BH35" s="210">
        <f t="shared" si="21"/>
        <v>2438.2233653384492</v>
      </c>
      <c r="BI35" s="210">
        <f t="shared" si="21"/>
        <v>2430.1229554868264</v>
      </c>
      <c r="BJ35" s="210">
        <f t="shared" si="21"/>
        <v>2422.0225456352036</v>
      </c>
      <c r="BK35" s="210">
        <f t="shared" si="21"/>
        <v>2413.9221357835809</v>
      </c>
      <c r="BL35" s="210">
        <f t="shared" si="21"/>
        <v>2405.8217259319581</v>
      </c>
      <c r="BM35" s="210">
        <f t="shared" si="21"/>
        <v>2397.7213160803353</v>
      </c>
      <c r="BN35" s="210">
        <f t="shared" si="22"/>
        <v>2389.6209062287126</v>
      </c>
      <c r="BO35" s="210">
        <f t="shared" si="22"/>
        <v>2381.5204963770898</v>
      </c>
      <c r="BP35" s="210">
        <f t="shared" si="22"/>
        <v>2373.420086525467</v>
      </c>
      <c r="BQ35" s="210">
        <f t="shared" si="22"/>
        <v>2365.3196766738442</v>
      </c>
      <c r="BR35" s="210">
        <f t="shared" si="22"/>
        <v>2357.2192668222215</v>
      </c>
      <c r="BS35" s="210">
        <f t="shared" si="22"/>
        <v>2349.1188569705987</v>
      </c>
      <c r="BT35" s="210">
        <f t="shared" si="22"/>
        <v>2341.0184471189759</v>
      </c>
      <c r="BU35" s="210">
        <f t="shared" si="22"/>
        <v>2332.9180372673532</v>
      </c>
      <c r="BV35" s="210">
        <f t="shared" si="22"/>
        <v>2324.8176274157304</v>
      </c>
      <c r="BW35" s="210">
        <f t="shared" si="22"/>
        <v>2316.7172175641076</v>
      </c>
      <c r="BX35" s="210">
        <f t="shared" si="23"/>
        <v>2308.6168077124848</v>
      </c>
      <c r="BY35" s="210">
        <f t="shared" si="23"/>
        <v>2300.5163978608621</v>
      </c>
      <c r="BZ35" s="210">
        <f t="shared" si="23"/>
        <v>2292.4159880092393</v>
      </c>
      <c r="CA35" s="210">
        <f t="shared" si="23"/>
        <v>2284.3155781576165</v>
      </c>
      <c r="CB35" s="210">
        <f t="shared" si="23"/>
        <v>2276.2151683059938</v>
      </c>
      <c r="CC35" s="210">
        <f t="shared" si="23"/>
        <v>2268.114758454371</v>
      </c>
      <c r="CD35" s="210">
        <f t="shared" si="23"/>
        <v>2260.0143486027482</v>
      </c>
      <c r="CE35" s="210">
        <f t="shared" si="23"/>
        <v>2251.9139387511254</v>
      </c>
      <c r="CF35" s="210">
        <f t="shared" si="23"/>
        <v>2243.8135288995027</v>
      </c>
      <c r="CG35" s="210">
        <f t="shared" si="23"/>
        <v>2235.7131190478799</v>
      </c>
      <c r="CH35" s="210">
        <f t="shared" si="24"/>
        <v>2227.6127091962571</v>
      </c>
      <c r="CI35" s="210">
        <f t="shared" si="24"/>
        <v>2079.1051952498401</v>
      </c>
      <c r="CJ35" s="210">
        <f t="shared" si="24"/>
        <v>1930.5976813034229</v>
      </c>
      <c r="CK35" s="210">
        <f t="shared" si="24"/>
        <v>1782.0901673570056</v>
      </c>
      <c r="CL35" s="210">
        <f t="shared" si="24"/>
        <v>1633.5826534105886</v>
      </c>
      <c r="CM35" s="210">
        <f t="shared" si="24"/>
        <v>1485.0751394641716</v>
      </c>
      <c r="CN35" s="210">
        <f t="shared" si="24"/>
        <v>1336.5676255177543</v>
      </c>
      <c r="CO35" s="210">
        <f t="shared" si="24"/>
        <v>1188.0601115713371</v>
      </c>
      <c r="CP35" s="210">
        <f t="shared" si="24"/>
        <v>1039.5525976249201</v>
      </c>
      <c r="CQ35" s="210">
        <f t="shared" si="24"/>
        <v>891.04508367850303</v>
      </c>
      <c r="CR35" s="210">
        <f t="shared" si="25"/>
        <v>742.53756973208579</v>
      </c>
      <c r="CS35" s="210">
        <f t="shared" si="25"/>
        <v>594.03005578566854</v>
      </c>
      <c r="CT35" s="210">
        <f t="shared" si="25"/>
        <v>445.52254183925152</v>
      </c>
      <c r="CU35" s="210">
        <f t="shared" si="25"/>
        <v>297.0150278928345</v>
      </c>
      <c r="CV35" s="210">
        <f t="shared" si="25"/>
        <v>148.50751394641702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12480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12480</v>
      </c>
      <c r="G36" s="210">
        <f t="shared" si="16"/>
        <v>12480</v>
      </c>
      <c r="H36" s="210">
        <f t="shared" si="16"/>
        <v>12480</v>
      </c>
      <c r="I36" s="210">
        <f t="shared" si="16"/>
        <v>12480</v>
      </c>
      <c r="J36" s="210">
        <f t="shared" si="16"/>
        <v>12480</v>
      </c>
      <c r="K36" s="210">
        <f t="shared" si="16"/>
        <v>12480</v>
      </c>
      <c r="L36" s="210">
        <f t="shared" si="16"/>
        <v>12480</v>
      </c>
      <c r="M36" s="210">
        <f t="shared" si="16"/>
        <v>12480</v>
      </c>
      <c r="N36" s="210">
        <f t="shared" si="16"/>
        <v>12480</v>
      </c>
      <c r="O36" s="210">
        <f t="shared" si="16"/>
        <v>12480</v>
      </c>
      <c r="P36" s="210">
        <f t="shared" si="16"/>
        <v>12480</v>
      </c>
      <c r="Q36" s="210">
        <f t="shared" si="16"/>
        <v>12480</v>
      </c>
      <c r="R36" s="210">
        <f t="shared" si="16"/>
        <v>12480</v>
      </c>
      <c r="S36" s="210">
        <f t="shared" si="16"/>
        <v>12480</v>
      </c>
      <c r="T36" s="210">
        <f t="shared" si="16"/>
        <v>12480</v>
      </c>
      <c r="U36" s="210">
        <f t="shared" si="16"/>
        <v>12480</v>
      </c>
      <c r="V36" s="210">
        <f t="shared" si="17"/>
        <v>12480</v>
      </c>
      <c r="W36" s="210">
        <f t="shared" si="17"/>
        <v>12480</v>
      </c>
      <c r="X36" s="210">
        <f t="shared" si="17"/>
        <v>12301.714285714286</v>
      </c>
      <c r="Y36" s="210">
        <f t="shared" si="17"/>
        <v>11945.142857142857</v>
      </c>
      <c r="Z36" s="210">
        <f t="shared" si="17"/>
        <v>11588.571428571429</v>
      </c>
      <c r="AA36" s="210">
        <f t="shared" si="17"/>
        <v>11232</v>
      </c>
      <c r="AB36" s="210">
        <f t="shared" si="17"/>
        <v>10875.428571428571</v>
      </c>
      <c r="AC36" s="210">
        <f t="shared" si="17"/>
        <v>10518.857142857143</v>
      </c>
      <c r="AD36" s="210">
        <f t="shared" si="17"/>
        <v>10162.285714285714</v>
      </c>
      <c r="AE36" s="210">
        <f t="shared" si="17"/>
        <v>9805.7142857142862</v>
      </c>
      <c r="AF36" s="210">
        <f t="shared" si="18"/>
        <v>9449.1428571428569</v>
      </c>
      <c r="AG36" s="210">
        <f t="shared" si="18"/>
        <v>9092.5714285714275</v>
      </c>
      <c r="AH36" s="210">
        <f t="shared" si="18"/>
        <v>8736</v>
      </c>
      <c r="AI36" s="210">
        <f t="shared" si="18"/>
        <v>8379.4285714285725</v>
      </c>
      <c r="AJ36" s="210">
        <f t="shared" si="18"/>
        <v>8022.8571428571431</v>
      </c>
      <c r="AK36" s="210">
        <f t="shared" si="18"/>
        <v>7666.2857142857147</v>
      </c>
      <c r="AL36" s="210">
        <f t="shared" si="18"/>
        <v>7309.7142857142853</v>
      </c>
      <c r="AM36" s="210">
        <f t="shared" si="18"/>
        <v>6953.1428571428569</v>
      </c>
      <c r="AN36" s="210">
        <f t="shared" si="18"/>
        <v>6596.5714285714284</v>
      </c>
      <c r="AO36" s="210">
        <f t="shared" si="18"/>
        <v>6240</v>
      </c>
      <c r="AP36" s="210">
        <f t="shared" si="19"/>
        <v>5883.4285714285716</v>
      </c>
      <c r="AQ36" s="210">
        <f t="shared" si="19"/>
        <v>5526.8571428571431</v>
      </c>
      <c r="AR36" s="210">
        <f t="shared" si="19"/>
        <v>5170.2857142857147</v>
      </c>
      <c r="AS36" s="210">
        <f t="shared" si="19"/>
        <v>4813.7142857142853</v>
      </c>
      <c r="AT36" s="210">
        <f t="shared" si="19"/>
        <v>4457.1428571428569</v>
      </c>
      <c r="AU36" s="210">
        <f t="shared" si="19"/>
        <v>4100.5714285714294</v>
      </c>
      <c r="AV36" s="210">
        <f t="shared" si="19"/>
        <v>3744</v>
      </c>
      <c r="AW36" s="210">
        <f t="shared" si="19"/>
        <v>3387.4285714285706</v>
      </c>
      <c r="AX36" s="210">
        <f t="shared" si="19"/>
        <v>3030.8571428571431</v>
      </c>
      <c r="AY36" s="210">
        <f t="shared" si="19"/>
        <v>2674.2857142857138</v>
      </c>
      <c r="AZ36" s="210">
        <f t="shared" si="20"/>
        <v>2317.7142857142862</v>
      </c>
      <c r="BA36" s="210">
        <f t="shared" si="20"/>
        <v>1961.1428571428569</v>
      </c>
      <c r="BB36" s="210">
        <f t="shared" si="20"/>
        <v>1604.5714285714294</v>
      </c>
      <c r="BC36" s="210">
        <f t="shared" si="20"/>
        <v>1248</v>
      </c>
      <c r="BD36" s="210">
        <f t="shared" si="20"/>
        <v>891.42857142857065</v>
      </c>
      <c r="BE36" s="210">
        <f t="shared" si="20"/>
        <v>534.85714285714312</v>
      </c>
      <c r="BF36" s="210">
        <f t="shared" si="20"/>
        <v>178.28571428571377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56632.454202227222</v>
      </c>
      <c r="C38" s="203">
        <f>Income!C88</f>
        <v>57545.500305992835</v>
      </c>
      <c r="D38" s="203">
        <f>Income!D88</f>
        <v>114048.557180918</v>
      </c>
      <c r="E38" s="203">
        <f>Income!E88</f>
        <v>387649.77320421778</v>
      </c>
      <c r="F38" s="204">
        <f t="shared" ref="F38:AK38" si="26">SUM(F25:F37)</f>
        <v>55632.454202227222</v>
      </c>
      <c r="G38" s="204">
        <f t="shared" si="26"/>
        <v>55632.454202227222</v>
      </c>
      <c r="H38" s="204">
        <f t="shared" si="26"/>
        <v>55632.454202227222</v>
      </c>
      <c r="I38" s="204">
        <f t="shared" si="26"/>
        <v>55632.454202227222</v>
      </c>
      <c r="J38" s="204">
        <f t="shared" si="26"/>
        <v>55632.454202227222</v>
      </c>
      <c r="K38" s="204">
        <f t="shared" si="26"/>
        <v>55632.454202227222</v>
      </c>
      <c r="L38" s="204">
        <f t="shared" si="26"/>
        <v>55632.454202227222</v>
      </c>
      <c r="M38" s="204">
        <f t="shared" si="26"/>
        <v>55632.454202227222</v>
      </c>
      <c r="N38" s="204">
        <f t="shared" si="26"/>
        <v>55632.454202227222</v>
      </c>
      <c r="O38" s="204">
        <f t="shared" si="26"/>
        <v>55632.454202227222</v>
      </c>
      <c r="P38" s="204">
        <f t="shared" si="26"/>
        <v>55632.454202227222</v>
      </c>
      <c r="Q38" s="204">
        <f t="shared" si="26"/>
        <v>55632.454202227222</v>
      </c>
      <c r="R38" s="204">
        <f t="shared" si="26"/>
        <v>55632.454202227222</v>
      </c>
      <c r="S38" s="204">
        <f t="shared" si="26"/>
        <v>55632.454202227222</v>
      </c>
      <c r="T38" s="204">
        <f t="shared" si="26"/>
        <v>55632.454202227222</v>
      </c>
      <c r="U38" s="204">
        <f t="shared" si="26"/>
        <v>55632.454202227222</v>
      </c>
      <c r="V38" s="204">
        <f t="shared" si="26"/>
        <v>55632.454202227222</v>
      </c>
      <c r="W38" s="204">
        <f t="shared" si="26"/>
        <v>55632.454202227222</v>
      </c>
      <c r="X38" s="204">
        <f t="shared" si="26"/>
        <v>55659.783432281023</v>
      </c>
      <c r="Y38" s="204">
        <f t="shared" si="26"/>
        <v>55714.441892388597</v>
      </c>
      <c r="Z38" s="204">
        <f t="shared" si="26"/>
        <v>55769.100352496192</v>
      </c>
      <c r="AA38" s="204">
        <f t="shared" si="26"/>
        <v>55823.758812603781</v>
      </c>
      <c r="AB38" s="204">
        <f t="shared" si="26"/>
        <v>55878.417272711369</v>
      </c>
      <c r="AC38" s="204">
        <f t="shared" si="26"/>
        <v>55933.075732818965</v>
      </c>
      <c r="AD38" s="204">
        <f t="shared" si="26"/>
        <v>55987.734192926553</v>
      </c>
      <c r="AE38" s="204">
        <f t="shared" si="26"/>
        <v>56042.392653034141</v>
      </c>
      <c r="AF38" s="204">
        <f t="shared" si="26"/>
        <v>56097.051113141722</v>
      </c>
      <c r="AG38" s="204">
        <f t="shared" si="26"/>
        <v>56151.709573249311</v>
      </c>
      <c r="AH38" s="204">
        <f t="shared" si="26"/>
        <v>56206.368033356906</v>
      </c>
      <c r="AI38" s="204">
        <f t="shared" si="26"/>
        <v>56261.026493464495</v>
      </c>
      <c r="AJ38" s="204">
        <f t="shared" si="26"/>
        <v>56315.684953572083</v>
      </c>
      <c r="AK38" s="204">
        <f t="shared" si="26"/>
        <v>56370.343413679671</v>
      </c>
      <c r="AL38" s="204">
        <f t="shared" ref="AL38:BQ38" si="27">SUM(AL25:AL37)</f>
        <v>56425.001873787252</v>
      </c>
      <c r="AM38" s="204">
        <f t="shared" si="27"/>
        <v>56479.660333894848</v>
      </c>
      <c r="AN38" s="204">
        <f t="shared" si="27"/>
        <v>56534.318794002436</v>
      </c>
      <c r="AO38" s="204">
        <f t="shared" si="27"/>
        <v>56588.977254110025</v>
      </c>
      <c r="AP38" s="204">
        <f t="shared" si="27"/>
        <v>56643.635714217613</v>
      </c>
      <c r="AQ38" s="204">
        <f t="shared" si="27"/>
        <v>56698.294174325201</v>
      </c>
      <c r="AR38" s="204">
        <f t="shared" si="27"/>
        <v>56752.952634432797</v>
      </c>
      <c r="AS38" s="204">
        <f t="shared" si="27"/>
        <v>56807.611094540378</v>
      </c>
      <c r="AT38" s="204">
        <f t="shared" si="27"/>
        <v>56862.269554647966</v>
      </c>
      <c r="AU38" s="204">
        <f t="shared" si="27"/>
        <v>56916.928014755562</v>
      </c>
      <c r="AV38" s="204">
        <f t="shared" si="27"/>
        <v>56971.586474863143</v>
      </c>
      <c r="AW38" s="204">
        <f t="shared" si="27"/>
        <v>57026.244934970739</v>
      </c>
      <c r="AX38" s="204">
        <f t="shared" si="27"/>
        <v>57080.903395078327</v>
      </c>
      <c r="AY38" s="204">
        <f t="shared" si="27"/>
        <v>57135.561855185908</v>
      </c>
      <c r="AZ38" s="204">
        <f t="shared" si="27"/>
        <v>57190.220315293511</v>
      </c>
      <c r="BA38" s="204">
        <f t="shared" si="27"/>
        <v>57244.878775401085</v>
      </c>
      <c r="BB38" s="204">
        <f t="shared" si="27"/>
        <v>57299.53723550868</v>
      </c>
      <c r="BC38" s="204">
        <f t="shared" si="27"/>
        <v>57354.195695616268</v>
      </c>
      <c r="BD38" s="204">
        <f t="shared" si="27"/>
        <v>57408.854155723857</v>
      </c>
      <c r="BE38" s="204">
        <f t="shared" si="27"/>
        <v>57463.512615831452</v>
      </c>
      <c r="BF38" s="204">
        <f t="shared" si="27"/>
        <v>57518.171075939026</v>
      </c>
      <c r="BG38" s="204">
        <f t="shared" si="27"/>
        <v>58554.646794627843</v>
      </c>
      <c r="BH38" s="204">
        <f t="shared" si="27"/>
        <v>60572.939771897843</v>
      </c>
      <c r="BI38" s="204">
        <f t="shared" si="27"/>
        <v>62591.232749167844</v>
      </c>
      <c r="BJ38" s="204">
        <f t="shared" si="27"/>
        <v>64609.52572643786</v>
      </c>
      <c r="BK38" s="204">
        <f t="shared" si="27"/>
        <v>66627.818703707861</v>
      </c>
      <c r="BL38" s="204">
        <f t="shared" si="27"/>
        <v>68646.111680977876</v>
      </c>
      <c r="BM38" s="204">
        <f t="shared" si="27"/>
        <v>70664.404658247877</v>
      </c>
      <c r="BN38" s="204">
        <f t="shared" si="27"/>
        <v>72682.697635517878</v>
      </c>
      <c r="BO38" s="204">
        <f t="shared" si="27"/>
        <v>74700.990612787893</v>
      </c>
      <c r="BP38" s="204">
        <f t="shared" si="27"/>
        <v>76719.283590057894</v>
      </c>
      <c r="BQ38" s="204">
        <f t="shared" si="27"/>
        <v>78737.576567327895</v>
      </c>
      <c r="BR38" s="204">
        <f t="shared" ref="BR38:CW38" si="28">SUM(BR25:BR37)</f>
        <v>80755.86954459791</v>
      </c>
      <c r="BS38" s="204">
        <f t="shared" si="28"/>
        <v>82774.162521867911</v>
      </c>
      <c r="BT38" s="204">
        <f t="shared" si="28"/>
        <v>84792.455499137912</v>
      </c>
      <c r="BU38" s="204">
        <f t="shared" si="28"/>
        <v>86810.748476407927</v>
      </c>
      <c r="BV38" s="204">
        <f t="shared" si="28"/>
        <v>88829.041453677914</v>
      </c>
      <c r="BW38" s="204">
        <f t="shared" si="28"/>
        <v>90847.334430947929</v>
      </c>
      <c r="BX38" s="204">
        <f t="shared" si="28"/>
        <v>92865.627408217944</v>
      </c>
      <c r="BY38" s="204">
        <f t="shared" si="28"/>
        <v>94883.920385487945</v>
      </c>
      <c r="BZ38" s="204">
        <f t="shared" si="28"/>
        <v>96902.213362757931</v>
      </c>
      <c r="CA38" s="204">
        <f t="shared" si="28"/>
        <v>98920.506340027947</v>
      </c>
      <c r="CB38" s="204">
        <f t="shared" si="28"/>
        <v>100938.79931729795</v>
      </c>
      <c r="CC38" s="204">
        <f t="shared" si="28"/>
        <v>102957.09229456796</v>
      </c>
      <c r="CD38" s="204">
        <f t="shared" si="28"/>
        <v>104975.38527183798</v>
      </c>
      <c r="CE38" s="204">
        <f t="shared" si="28"/>
        <v>106993.67824910798</v>
      </c>
      <c r="CF38" s="204">
        <f t="shared" si="28"/>
        <v>109011.97122637797</v>
      </c>
      <c r="CG38" s="204">
        <f t="shared" si="28"/>
        <v>111030.264203648</v>
      </c>
      <c r="CH38" s="204">
        <f t="shared" si="28"/>
        <v>113048.557180918</v>
      </c>
      <c r="CI38" s="204">
        <f t="shared" si="28"/>
        <v>131230.30491580465</v>
      </c>
      <c r="CJ38" s="204">
        <f t="shared" si="28"/>
        <v>149412.0526506913</v>
      </c>
      <c r="CK38" s="204">
        <f t="shared" si="28"/>
        <v>167593.80038557795</v>
      </c>
      <c r="CL38" s="204">
        <f t="shared" si="28"/>
        <v>185775.54812046461</v>
      </c>
      <c r="CM38" s="204">
        <f t="shared" si="28"/>
        <v>203957.29585535126</v>
      </c>
      <c r="CN38" s="204">
        <f t="shared" si="28"/>
        <v>222139.04359023794</v>
      </c>
      <c r="CO38" s="204">
        <f t="shared" si="28"/>
        <v>240320.79132512456</v>
      </c>
      <c r="CP38" s="204">
        <f t="shared" si="28"/>
        <v>258502.53906001124</v>
      </c>
      <c r="CQ38" s="204">
        <f t="shared" si="28"/>
        <v>276684.28679489793</v>
      </c>
      <c r="CR38" s="204">
        <f t="shared" si="28"/>
        <v>294866.03452978458</v>
      </c>
      <c r="CS38" s="204">
        <f t="shared" si="28"/>
        <v>313047.78226467117</v>
      </c>
      <c r="CT38" s="204">
        <f t="shared" si="28"/>
        <v>331229.52999955788</v>
      </c>
      <c r="CU38" s="204">
        <f t="shared" si="28"/>
        <v>349411.27773444453</v>
      </c>
      <c r="CV38" s="204">
        <f t="shared" si="28"/>
        <v>367593.02546933119</v>
      </c>
      <c r="CW38" s="204">
        <f t="shared" si="28"/>
        <v>385774.77320421778</v>
      </c>
      <c r="CX38" s="204">
        <f>SUM(CX25:CX37)</f>
        <v>385774.77320421778</v>
      </c>
      <c r="CY38" s="204">
        <f>SUM(CY25:CY37)</f>
        <v>385774.77320421778</v>
      </c>
      <c r="CZ38" s="204">
        <f>SUM(CZ25:CZ37)</f>
        <v>385774.77320421778</v>
      </c>
      <c r="DA38" s="204">
        <f>SUM(DA25:DA37)</f>
        <v>385774.77320421778</v>
      </c>
    </row>
    <row r="39" spans="1:105">
      <c r="A39" s="201" t="str">
        <f>Income!A89</f>
        <v>Food Poverty line</v>
      </c>
      <c r="B39" s="203">
        <f>Income!B89</f>
        <v>32335.238179999295</v>
      </c>
      <c r="C39" s="203">
        <f>Income!C89</f>
        <v>32335.238179999298</v>
      </c>
      <c r="D39" s="203">
        <f>Income!D89</f>
        <v>32335.238179999298</v>
      </c>
      <c r="E39" s="203">
        <f>Income!E89</f>
        <v>32335.238179999302</v>
      </c>
      <c r="F39" s="204">
        <f t="shared" ref="F39:U39" si="29">IF(F$2&lt;=($B$2+$C$2+$D$2),IF(F$2&lt;=($B$2+$C$2),IF(F$2&lt;=$B$2,$B39,$C39),$D39),$E39)</f>
        <v>32335.238179999295</v>
      </c>
      <c r="G39" s="204">
        <f t="shared" si="29"/>
        <v>32335.238179999295</v>
      </c>
      <c r="H39" s="204">
        <f t="shared" si="29"/>
        <v>32335.238179999295</v>
      </c>
      <c r="I39" s="204">
        <f t="shared" si="29"/>
        <v>32335.238179999295</v>
      </c>
      <c r="J39" s="204">
        <f t="shared" si="29"/>
        <v>32335.238179999295</v>
      </c>
      <c r="K39" s="204">
        <f t="shared" si="29"/>
        <v>32335.238179999295</v>
      </c>
      <c r="L39" s="204">
        <f t="shared" si="29"/>
        <v>32335.238179999295</v>
      </c>
      <c r="M39" s="204">
        <f t="shared" si="29"/>
        <v>32335.238179999295</v>
      </c>
      <c r="N39" s="204">
        <f t="shared" si="29"/>
        <v>32335.238179999295</v>
      </c>
      <c r="O39" s="204">
        <f t="shared" si="29"/>
        <v>32335.238179999295</v>
      </c>
      <c r="P39" s="204">
        <f t="shared" si="29"/>
        <v>32335.238179999295</v>
      </c>
      <c r="Q39" s="204">
        <f t="shared" si="29"/>
        <v>32335.238179999295</v>
      </c>
      <c r="R39" s="204">
        <f t="shared" si="29"/>
        <v>32335.238179999295</v>
      </c>
      <c r="S39" s="204">
        <f t="shared" si="29"/>
        <v>32335.238179999295</v>
      </c>
      <c r="T39" s="204">
        <f t="shared" si="29"/>
        <v>32335.238179999295</v>
      </c>
      <c r="U39" s="204">
        <f t="shared" si="29"/>
        <v>32335.238179999295</v>
      </c>
      <c r="V39" s="204">
        <f t="shared" ref="V39:AK40" si="30">IF(V$2&lt;=($B$2+$C$2+$D$2),IF(V$2&lt;=($B$2+$C$2),IF(V$2&lt;=$B$2,$B39,$C39),$D39),$E39)</f>
        <v>32335.238179999295</v>
      </c>
      <c r="W39" s="204">
        <f t="shared" si="30"/>
        <v>32335.238179999295</v>
      </c>
      <c r="X39" s="204">
        <f t="shared" si="30"/>
        <v>32335.238179999295</v>
      </c>
      <c r="Y39" s="204">
        <f t="shared" si="30"/>
        <v>32335.238179999295</v>
      </c>
      <c r="Z39" s="204">
        <f t="shared" si="30"/>
        <v>32335.238179999295</v>
      </c>
      <c r="AA39" s="204">
        <f t="shared" si="30"/>
        <v>32335.238179999295</v>
      </c>
      <c r="AB39" s="204">
        <f t="shared" si="30"/>
        <v>32335.238179999295</v>
      </c>
      <c r="AC39" s="204">
        <f t="shared" si="30"/>
        <v>32335.238179999295</v>
      </c>
      <c r="AD39" s="204">
        <f t="shared" si="30"/>
        <v>32335.238179999295</v>
      </c>
      <c r="AE39" s="204">
        <f t="shared" si="30"/>
        <v>32335.238179999295</v>
      </c>
      <c r="AF39" s="204">
        <f t="shared" si="30"/>
        <v>32335.238179999295</v>
      </c>
      <c r="AG39" s="204">
        <f t="shared" si="30"/>
        <v>32335.238179999295</v>
      </c>
      <c r="AH39" s="204">
        <f t="shared" si="30"/>
        <v>32335.238179999295</v>
      </c>
      <c r="AI39" s="204">
        <f t="shared" si="30"/>
        <v>32335.238179999295</v>
      </c>
      <c r="AJ39" s="204">
        <f t="shared" si="30"/>
        <v>32335.238179999295</v>
      </c>
      <c r="AK39" s="204">
        <f t="shared" si="30"/>
        <v>32335.238179999295</v>
      </c>
      <c r="AL39" s="204">
        <f t="shared" ref="AL39:BA40" si="31">IF(AL$2&lt;=($B$2+$C$2+$D$2),IF(AL$2&lt;=($B$2+$C$2),IF(AL$2&lt;=$B$2,$B39,$C39),$D39),$E39)</f>
        <v>32335.238179999295</v>
      </c>
      <c r="AM39" s="204">
        <f t="shared" si="31"/>
        <v>32335.238179999295</v>
      </c>
      <c r="AN39" s="204">
        <f t="shared" si="31"/>
        <v>32335.238179999295</v>
      </c>
      <c r="AO39" s="204">
        <f t="shared" si="31"/>
        <v>32335.238179999298</v>
      </c>
      <c r="AP39" s="204">
        <f t="shared" si="31"/>
        <v>32335.238179999298</v>
      </c>
      <c r="AQ39" s="204">
        <f t="shared" si="31"/>
        <v>32335.238179999298</v>
      </c>
      <c r="AR39" s="204">
        <f t="shared" si="31"/>
        <v>32335.238179999298</v>
      </c>
      <c r="AS39" s="204">
        <f t="shared" si="31"/>
        <v>32335.238179999298</v>
      </c>
      <c r="AT39" s="204">
        <f t="shared" si="31"/>
        <v>32335.238179999298</v>
      </c>
      <c r="AU39" s="204">
        <f t="shared" si="31"/>
        <v>32335.238179999298</v>
      </c>
      <c r="AV39" s="204">
        <f t="shared" si="31"/>
        <v>32335.238179999298</v>
      </c>
      <c r="AW39" s="204">
        <f t="shared" si="31"/>
        <v>32335.238179999298</v>
      </c>
      <c r="AX39" s="204">
        <f t="shared" si="31"/>
        <v>32335.238179999298</v>
      </c>
      <c r="AY39" s="204">
        <f t="shared" si="31"/>
        <v>32335.238179999298</v>
      </c>
      <c r="AZ39" s="204">
        <f t="shared" si="31"/>
        <v>32335.238179999298</v>
      </c>
      <c r="BA39" s="204">
        <f t="shared" si="31"/>
        <v>32335.238179999298</v>
      </c>
      <c r="BB39" s="204">
        <f t="shared" ref="BB39:CD40" si="32">IF(BB$2&lt;=($B$2+$C$2+$D$2),IF(BB$2&lt;=($B$2+$C$2),IF(BB$2&lt;=$B$2,$B39,$C39),$D39),$E39)</f>
        <v>32335.238179999298</v>
      </c>
      <c r="BC39" s="204">
        <f t="shared" si="32"/>
        <v>32335.238179999298</v>
      </c>
      <c r="BD39" s="204">
        <f t="shared" si="32"/>
        <v>32335.238179999298</v>
      </c>
      <c r="BE39" s="204">
        <f t="shared" si="32"/>
        <v>32335.238179999298</v>
      </c>
      <c r="BF39" s="204">
        <f t="shared" si="32"/>
        <v>32335.238179999298</v>
      </c>
      <c r="BG39" s="204">
        <f t="shared" si="32"/>
        <v>32335.238179999298</v>
      </c>
      <c r="BH39" s="204">
        <f t="shared" si="32"/>
        <v>32335.238179999298</v>
      </c>
      <c r="BI39" s="204">
        <f t="shared" si="32"/>
        <v>32335.238179999298</v>
      </c>
      <c r="BJ39" s="204">
        <f t="shared" si="32"/>
        <v>32335.238179999298</v>
      </c>
      <c r="BK39" s="204">
        <f t="shared" si="32"/>
        <v>32335.238179999298</v>
      </c>
      <c r="BL39" s="204">
        <f t="shared" si="32"/>
        <v>32335.238179999298</v>
      </c>
      <c r="BM39" s="204">
        <f t="shared" si="32"/>
        <v>32335.238179999298</v>
      </c>
      <c r="BN39" s="204">
        <f t="shared" si="32"/>
        <v>32335.238179999298</v>
      </c>
      <c r="BO39" s="204">
        <f t="shared" si="32"/>
        <v>32335.238179999298</v>
      </c>
      <c r="BP39" s="204">
        <f t="shared" si="32"/>
        <v>32335.238179999298</v>
      </c>
      <c r="BQ39" s="204">
        <f t="shared" si="32"/>
        <v>32335.238179999298</v>
      </c>
      <c r="BR39" s="204">
        <f t="shared" si="32"/>
        <v>32335.238179999298</v>
      </c>
      <c r="BS39" s="204">
        <f t="shared" si="32"/>
        <v>32335.238179999298</v>
      </c>
      <c r="BT39" s="204">
        <f t="shared" si="32"/>
        <v>32335.238179999298</v>
      </c>
      <c r="BU39" s="204">
        <f t="shared" si="32"/>
        <v>32335.238179999298</v>
      </c>
      <c r="BV39" s="204">
        <f t="shared" si="32"/>
        <v>32335.238179999298</v>
      </c>
      <c r="BW39" s="204">
        <f t="shared" si="32"/>
        <v>32335.238179999298</v>
      </c>
      <c r="BX39" s="204">
        <f t="shared" si="32"/>
        <v>32335.238179999298</v>
      </c>
      <c r="BY39" s="204">
        <f t="shared" si="32"/>
        <v>32335.238179999298</v>
      </c>
      <c r="BZ39" s="204">
        <f t="shared" si="32"/>
        <v>32335.238179999298</v>
      </c>
      <c r="CA39" s="204">
        <f t="shared" si="32"/>
        <v>32335.238179999298</v>
      </c>
      <c r="CB39" s="204">
        <f t="shared" si="32"/>
        <v>32335.238179999298</v>
      </c>
      <c r="CC39" s="204">
        <f t="shared" si="32"/>
        <v>32335.238179999298</v>
      </c>
      <c r="CD39" s="204">
        <f t="shared" si="32"/>
        <v>32335.238179999298</v>
      </c>
      <c r="CE39" s="204">
        <f t="shared" ref="CE39:CR40" si="33">IF(CE$2&lt;=($B$2+$C$2+$D$2),IF(CE$2&lt;=($B$2+$C$2),IF(CE$2&lt;=$B$2,$B39,$C39),$D39),$E39)</f>
        <v>32335.238179999298</v>
      </c>
      <c r="CF39" s="204">
        <f t="shared" si="33"/>
        <v>32335.238179999298</v>
      </c>
      <c r="CG39" s="204">
        <f t="shared" si="33"/>
        <v>32335.238179999298</v>
      </c>
      <c r="CH39" s="204">
        <f t="shared" si="33"/>
        <v>32335.238179999298</v>
      </c>
      <c r="CI39" s="204">
        <f t="shared" si="33"/>
        <v>32335.238179999298</v>
      </c>
      <c r="CJ39" s="204">
        <f t="shared" si="33"/>
        <v>32335.238179999298</v>
      </c>
      <c r="CK39" s="204">
        <f t="shared" si="33"/>
        <v>32335.238179999298</v>
      </c>
      <c r="CL39" s="204">
        <f t="shared" si="33"/>
        <v>32335.238179999298</v>
      </c>
      <c r="CM39" s="204">
        <f t="shared" si="33"/>
        <v>32335.238179999298</v>
      </c>
      <c r="CN39" s="204">
        <f t="shared" si="33"/>
        <v>32335.238179999298</v>
      </c>
      <c r="CO39" s="204">
        <f t="shared" si="33"/>
        <v>32335.238179999298</v>
      </c>
      <c r="CP39" s="204">
        <f t="shared" si="33"/>
        <v>32335.238179999298</v>
      </c>
      <c r="CQ39" s="204">
        <f t="shared" si="33"/>
        <v>32335.238179999298</v>
      </c>
      <c r="CR39" s="204">
        <f t="shared" si="33"/>
        <v>32335.238179999302</v>
      </c>
      <c r="CS39" s="204">
        <f t="shared" ref="CS39:DA40" si="34">IF(CS$2&lt;=($B$2+$C$2+$D$2),IF(CS$2&lt;=($B$2+$C$2),IF(CS$2&lt;=$B$2,$B39,$C39),$D39),$E39)</f>
        <v>32335.238179999302</v>
      </c>
      <c r="CT39" s="204">
        <f t="shared" si="34"/>
        <v>32335.238179999302</v>
      </c>
      <c r="CU39" s="204">
        <f t="shared" si="34"/>
        <v>32335.238179999302</v>
      </c>
      <c r="CV39" s="204">
        <f t="shared" si="34"/>
        <v>32335.238179999302</v>
      </c>
      <c r="CW39" s="204">
        <f t="shared" si="34"/>
        <v>32335.238179999302</v>
      </c>
      <c r="CX39" s="204">
        <f t="shared" si="34"/>
        <v>32335.238179999302</v>
      </c>
      <c r="CY39" s="204">
        <f t="shared" si="34"/>
        <v>32335.238179999302</v>
      </c>
      <c r="CZ39" s="204">
        <f t="shared" si="34"/>
        <v>32335.238179999302</v>
      </c>
      <c r="DA39" s="204">
        <f t="shared" si="34"/>
        <v>32335.238179999302</v>
      </c>
    </row>
    <row r="40" spans="1:105">
      <c r="A40" s="201" t="str">
        <f>Income!A90</f>
        <v>Lower Bound Poverty line</v>
      </c>
      <c r="B40" s="203">
        <f>Income!B90</f>
        <v>51808.57151333263</v>
      </c>
      <c r="C40" s="203">
        <f>Income!C90</f>
        <v>51808.571513332638</v>
      </c>
      <c r="D40" s="203">
        <f>Income!D90</f>
        <v>51808.571513332638</v>
      </c>
      <c r="E40" s="203">
        <f>Income!E90</f>
        <v>51808.571513332638</v>
      </c>
      <c r="F40" s="204">
        <f t="shared" ref="F40:U40" si="35">IF(F$2&lt;=($B$2+$C$2+$D$2),IF(F$2&lt;=($B$2+$C$2),IF(F$2&lt;=$B$2,$B40,$C40),$D40),$E40)</f>
        <v>51808.57151333263</v>
      </c>
      <c r="G40" s="204">
        <f t="shared" si="35"/>
        <v>51808.57151333263</v>
      </c>
      <c r="H40" s="204">
        <f t="shared" si="35"/>
        <v>51808.57151333263</v>
      </c>
      <c r="I40" s="204">
        <f t="shared" si="35"/>
        <v>51808.57151333263</v>
      </c>
      <c r="J40" s="204">
        <f t="shared" si="35"/>
        <v>51808.57151333263</v>
      </c>
      <c r="K40" s="204">
        <f t="shared" si="35"/>
        <v>51808.57151333263</v>
      </c>
      <c r="L40" s="204">
        <f t="shared" si="35"/>
        <v>51808.57151333263</v>
      </c>
      <c r="M40" s="204">
        <f t="shared" si="35"/>
        <v>51808.57151333263</v>
      </c>
      <c r="N40" s="204">
        <f t="shared" si="35"/>
        <v>51808.57151333263</v>
      </c>
      <c r="O40" s="204">
        <f t="shared" si="35"/>
        <v>51808.57151333263</v>
      </c>
      <c r="P40" s="204">
        <f t="shared" si="35"/>
        <v>51808.57151333263</v>
      </c>
      <c r="Q40" s="204">
        <f t="shared" si="35"/>
        <v>51808.57151333263</v>
      </c>
      <c r="R40" s="204">
        <f t="shared" si="35"/>
        <v>51808.57151333263</v>
      </c>
      <c r="S40" s="204">
        <f t="shared" si="35"/>
        <v>51808.57151333263</v>
      </c>
      <c r="T40" s="204">
        <f t="shared" si="35"/>
        <v>51808.57151333263</v>
      </c>
      <c r="U40" s="204">
        <f t="shared" si="35"/>
        <v>51808.57151333263</v>
      </c>
      <c r="V40" s="204">
        <f t="shared" si="30"/>
        <v>51808.57151333263</v>
      </c>
      <c r="W40" s="204">
        <f t="shared" si="30"/>
        <v>51808.57151333263</v>
      </c>
      <c r="X40" s="204">
        <f t="shared" si="30"/>
        <v>51808.57151333263</v>
      </c>
      <c r="Y40" s="204">
        <f t="shared" si="30"/>
        <v>51808.57151333263</v>
      </c>
      <c r="Z40" s="204">
        <f t="shared" si="30"/>
        <v>51808.57151333263</v>
      </c>
      <c r="AA40" s="204">
        <f t="shared" si="30"/>
        <v>51808.57151333263</v>
      </c>
      <c r="AB40" s="204">
        <f t="shared" si="30"/>
        <v>51808.57151333263</v>
      </c>
      <c r="AC40" s="204">
        <f t="shared" si="30"/>
        <v>51808.57151333263</v>
      </c>
      <c r="AD40" s="204">
        <f t="shared" si="30"/>
        <v>51808.57151333263</v>
      </c>
      <c r="AE40" s="204">
        <f t="shared" si="30"/>
        <v>51808.57151333263</v>
      </c>
      <c r="AF40" s="204">
        <f t="shared" si="30"/>
        <v>51808.57151333263</v>
      </c>
      <c r="AG40" s="204">
        <f t="shared" si="30"/>
        <v>51808.57151333263</v>
      </c>
      <c r="AH40" s="204">
        <f t="shared" si="30"/>
        <v>51808.57151333263</v>
      </c>
      <c r="AI40" s="204">
        <f t="shared" si="30"/>
        <v>51808.57151333263</v>
      </c>
      <c r="AJ40" s="204">
        <f t="shared" si="30"/>
        <v>51808.57151333263</v>
      </c>
      <c r="AK40" s="204">
        <f t="shared" si="30"/>
        <v>51808.57151333263</v>
      </c>
      <c r="AL40" s="204">
        <f t="shared" si="31"/>
        <v>51808.57151333263</v>
      </c>
      <c r="AM40" s="204">
        <f t="shared" si="31"/>
        <v>51808.57151333263</v>
      </c>
      <c r="AN40" s="204">
        <f t="shared" si="31"/>
        <v>51808.57151333263</v>
      </c>
      <c r="AO40" s="204">
        <f t="shared" si="31"/>
        <v>51808.571513332638</v>
      </c>
      <c r="AP40" s="204">
        <f t="shared" si="31"/>
        <v>51808.571513332638</v>
      </c>
      <c r="AQ40" s="204">
        <f t="shared" si="31"/>
        <v>51808.571513332638</v>
      </c>
      <c r="AR40" s="204">
        <f t="shared" si="31"/>
        <v>51808.571513332638</v>
      </c>
      <c r="AS40" s="204">
        <f t="shared" si="31"/>
        <v>51808.571513332638</v>
      </c>
      <c r="AT40" s="204">
        <f t="shared" si="31"/>
        <v>51808.571513332638</v>
      </c>
      <c r="AU40" s="204">
        <f t="shared" si="31"/>
        <v>51808.571513332638</v>
      </c>
      <c r="AV40" s="204">
        <f t="shared" si="31"/>
        <v>51808.571513332638</v>
      </c>
      <c r="AW40" s="204">
        <f t="shared" si="31"/>
        <v>51808.571513332638</v>
      </c>
      <c r="AX40" s="204">
        <f t="shared" si="31"/>
        <v>51808.571513332638</v>
      </c>
      <c r="AY40" s="204">
        <f t="shared" si="31"/>
        <v>51808.571513332638</v>
      </c>
      <c r="AZ40" s="204">
        <f t="shared" si="31"/>
        <v>51808.571513332638</v>
      </c>
      <c r="BA40" s="204">
        <f t="shared" si="31"/>
        <v>51808.571513332638</v>
      </c>
      <c r="BB40" s="204">
        <f t="shared" si="32"/>
        <v>51808.571513332638</v>
      </c>
      <c r="BC40" s="204">
        <f t="shared" si="32"/>
        <v>51808.571513332638</v>
      </c>
      <c r="BD40" s="204">
        <f t="shared" si="32"/>
        <v>51808.571513332638</v>
      </c>
      <c r="BE40" s="204">
        <f t="shared" si="32"/>
        <v>51808.571513332638</v>
      </c>
      <c r="BF40" s="204">
        <f t="shared" si="32"/>
        <v>51808.571513332638</v>
      </c>
      <c r="BG40" s="204">
        <f t="shared" si="32"/>
        <v>51808.571513332638</v>
      </c>
      <c r="BH40" s="204">
        <f t="shared" si="32"/>
        <v>51808.571513332638</v>
      </c>
      <c r="BI40" s="204">
        <f t="shared" si="32"/>
        <v>51808.571513332638</v>
      </c>
      <c r="BJ40" s="204">
        <f t="shared" si="32"/>
        <v>51808.571513332638</v>
      </c>
      <c r="BK40" s="204">
        <f t="shared" si="32"/>
        <v>51808.571513332638</v>
      </c>
      <c r="BL40" s="204">
        <f t="shared" si="32"/>
        <v>51808.571513332638</v>
      </c>
      <c r="BM40" s="204">
        <f t="shared" si="32"/>
        <v>51808.571513332638</v>
      </c>
      <c r="BN40" s="204">
        <f t="shared" si="32"/>
        <v>51808.571513332638</v>
      </c>
      <c r="BO40" s="204">
        <f t="shared" si="32"/>
        <v>51808.571513332638</v>
      </c>
      <c r="BP40" s="204">
        <f t="shared" si="32"/>
        <v>51808.571513332638</v>
      </c>
      <c r="BQ40" s="204">
        <f t="shared" si="32"/>
        <v>51808.571513332638</v>
      </c>
      <c r="BR40" s="204">
        <f t="shared" si="32"/>
        <v>51808.571513332638</v>
      </c>
      <c r="BS40" s="204">
        <f t="shared" si="32"/>
        <v>51808.571513332638</v>
      </c>
      <c r="BT40" s="204">
        <f t="shared" si="32"/>
        <v>51808.571513332638</v>
      </c>
      <c r="BU40" s="204">
        <f t="shared" si="32"/>
        <v>51808.571513332638</v>
      </c>
      <c r="BV40" s="204">
        <f t="shared" si="32"/>
        <v>51808.571513332638</v>
      </c>
      <c r="BW40" s="204">
        <f t="shared" si="32"/>
        <v>51808.571513332638</v>
      </c>
      <c r="BX40" s="204">
        <f t="shared" si="32"/>
        <v>51808.571513332638</v>
      </c>
      <c r="BY40" s="204">
        <f t="shared" si="32"/>
        <v>51808.571513332638</v>
      </c>
      <c r="BZ40" s="204">
        <f t="shared" si="32"/>
        <v>51808.571513332638</v>
      </c>
      <c r="CA40" s="204">
        <f t="shared" si="32"/>
        <v>51808.571513332638</v>
      </c>
      <c r="CB40" s="204">
        <f t="shared" si="32"/>
        <v>51808.571513332638</v>
      </c>
      <c r="CC40" s="204">
        <f t="shared" si="32"/>
        <v>51808.571513332638</v>
      </c>
      <c r="CD40" s="204">
        <f t="shared" si="32"/>
        <v>51808.571513332638</v>
      </c>
      <c r="CE40" s="204">
        <f t="shared" si="33"/>
        <v>51808.571513332638</v>
      </c>
      <c r="CF40" s="204">
        <f t="shared" si="33"/>
        <v>51808.571513332638</v>
      </c>
      <c r="CG40" s="204">
        <f t="shared" si="33"/>
        <v>51808.571513332638</v>
      </c>
      <c r="CH40" s="204">
        <f t="shared" si="33"/>
        <v>51808.571513332638</v>
      </c>
      <c r="CI40" s="204">
        <f t="shared" si="33"/>
        <v>51808.571513332638</v>
      </c>
      <c r="CJ40" s="204">
        <f t="shared" si="33"/>
        <v>51808.571513332638</v>
      </c>
      <c r="CK40" s="204">
        <f t="shared" si="33"/>
        <v>51808.571513332638</v>
      </c>
      <c r="CL40" s="204">
        <f t="shared" si="33"/>
        <v>51808.571513332638</v>
      </c>
      <c r="CM40" s="204">
        <f t="shared" si="33"/>
        <v>51808.571513332638</v>
      </c>
      <c r="CN40" s="204">
        <f t="shared" si="33"/>
        <v>51808.571513332638</v>
      </c>
      <c r="CO40" s="204">
        <f t="shared" si="33"/>
        <v>51808.571513332638</v>
      </c>
      <c r="CP40" s="204">
        <f t="shared" si="33"/>
        <v>51808.571513332638</v>
      </c>
      <c r="CQ40" s="204">
        <f t="shared" si="33"/>
        <v>51808.571513332638</v>
      </c>
      <c r="CR40" s="204">
        <f t="shared" si="33"/>
        <v>51808.571513332638</v>
      </c>
      <c r="CS40" s="204">
        <f t="shared" si="34"/>
        <v>51808.571513332638</v>
      </c>
      <c r="CT40" s="204">
        <f t="shared" si="34"/>
        <v>51808.571513332638</v>
      </c>
      <c r="CU40" s="204">
        <f t="shared" si="34"/>
        <v>51808.571513332638</v>
      </c>
      <c r="CV40" s="204">
        <f t="shared" si="34"/>
        <v>51808.571513332638</v>
      </c>
      <c r="CW40" s="204">
        <f t="shared" si="34"/>
        <v>51808.571513332638</v>
      </c>
      <c r="CX40" s="204">
        <f t="shared" si="34"/>
        <v>51808.571513332638</v>
      </c>
      <c r="CY40" s="204">
        <f t="shared" si="34"/>
        <v>51808.571513332638</v>
      </c>
      <c r="CZ40" s="204">
        <f t="shared" si="34"/>
        <v>51808.571513332638</v>
      </c>
      <c r="DA40" s="204">
        <f t="shared" si="34"/>
        <v>51808.571513332638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5.5440195937656558</v>
      </c>
      <c r="Y42" s="210">
        <f t="shared" si="36"/>
        <v>5.5440195937656558</v>
      </c>
      <c r="Z42" s="210">
        <f t="shared" si="36"/>
        <v>5.5440195937656558</v>
      </c>
      <c r="AA42" s="210">
        <f t="shared" si="36"/>
        <v>5.5440195937656558</v>
      </c>
      <c r="AB42" s="210">
        <f t="shared" si="36"/>
        <v>5.5440195937656558</v>
      </c>
      <c r="AC42" s="210">
        <f t="shared" si="36"/>
        <v>5.5440195937656558</v>
      </c>
      <c r="AD42" s="210">
        <f t="shared" si="36"/>
        <v>5.5440195937656558</v>
      </c>
      <c r="AE42" s="210">
        <f t="shared" si="36"/>
        <v>5.5440195937656558</v>
      </c>
      <c r="AF42" s="210">
        <f t="shared" si="36"/>
        <v>5.5440195937656558</v>
      </c>
      <c r="AG42" s="210">
        <f t="shared" si="36"/>
        <v>5.5440195937656558</v>
      </c>
      <c r="AH42" s="210">
        <f t="shared" si="36"/>
        <v>5.5440195937656558</v>
      </c>
      <c r="AI42" s="210">
        <f t="shared" si="36"/>
        <v>5.5440195937656558</v>
      </c>
      <c r="AJ42" s="210">
        <f t="shared" si="36"/>
        <v>5.5440195937656558</v>
      </c>
      <c r="AK42" s="210">
        <f t="shared" si="36"/>
        <v>5.5440195937656558</v>
      </c>
      <c r="AL42" s="210">
        <f t="shared" ref="AL42:BQ42" si="37">IF(AL$22&lt;=$E$24,IF(AL$22&lt;=$D$24,IF(AL$22&lt;=$C$24,IF(AL$22&lt;=$B$24,$B108,($C25-$B25)/($C$24-$B$24)),($D25-$C25)/($D$24-$C$24)),($E25-$D25)/($E$24-$D$24)),$F108)</f>
        <v>5.5440195937656558</v>
      </c>
      <c r="AM42" s="210">
        <f t="shared" si="37"/>
        <v>5.5440195937656558</v>
      </c>
      <c r="AN42" s="210">
        <f t="shared" si="37"/>
        <v>5.5440195937656558</v>
      </c>
      <c r="AO42" s="210">
        <f t="shared" si="37"/>
        <v>5.5440195937656558</v>
      </c>
      <c r="AP42" s="210">
        <f t="shared" si="37"/>
        <v>5.5440195937656558</v>
      </c>
      <c r="AQ42" s="210">
        <f t="shared" si="37"/>
        <v>5.5440195937656558</v>
      </c>
      <c r="AR42" s="210">
        <f t="shared" si="37"/>
        <v>5.5440195937656558</v>
      </c>
      <c r="AS42" s="210">
        <f t="shared" si="37"/>
        <v>5.5440195937656558</v>
      </c>
      <c r="AT42" s="210">
        <f t="shared" si="37"/>
        <v>5.5440195937656558</v>
      </c>
      <c r="AU42" s="210">
        <f t="shared" si="37"/>
        <v>5.5440195937656558</v>
      </c>
      <c r="AV42" s="210">
        <f t="shared" si="37"/>
        <v>5.5440195937656558</v>
      </c>
      <c r="AW42" s="210">
        <f t="shared" si="37"/>
        <v>5.5440195937656558</v>
      </c>
      <c r="AX42" s="210">
        <f t="shared" si="37"/>
        <v>5.5440195937656558</v>
      </c>
      <c r="AY42" s="210">
        <f t="shared" si="37"/>
        <v>5.5440195937656558</v>
      </c>
      <c r="AZ42" s="210">
        <f t="shared" si="37"/>
        <v>5.5440195937656558</v>
      </c>
      <c r="BA42" s="210">
        <f t="shared" si="37"/>
        <v>5.5440195937656558</v>
      </c>
      <c r="BB42" s="210">
        <f t="shared" si="37"/>
        <v>5.5440195937656558</v>
      </c>
      <c r="BC42" s="210">
        <f t="shared" si="37"/>
        <v>5.5440195937656558</v>
      </c>
      <c r="BD42" s="210">
        <f t="shared" si="37"/>
        <v>5.5440195937656558</v>
      </c>
      <c r="BE42" s="210">
        <f t="shared" si="37"/>
        <v>5.5440195937656558</v>
      </c>
      <c r="BF42" s="210">
        <f t="shared" si="37"/>
        <v>5.5440195937656558</v>
      </c>
      <c r="BG42" s="210">
        <f t="shared" si="37"/>
        <v>62.85126456264755</v>
      </c>
      <c r="BH42" s="210">
        <f t="shared" si="37"/>
        <v>62.85126456264755</v>
      </c>
      <c r="BI42" s="210">
        <f t="shared" si="37"/>
        <v>62.85126456264755</v>
      </c>
      <c r="BJ42" s="210">
        <f t="shared" si="37"/>
        <v>62.85126456264755</v>
      </c>
      <c r="BK42" s="210">
        <f t="shared" si="37"/>
        <v>62.85126456264755</v>
      </c>
      <c r="BL42" s="210">
        <f t="shared" si="37"/>
        <v>62.85126456264755</v>
      </c>
      <c r="BM42" s="210">
        <f t="shared" si="37"/>
        <v>62.85126456264755</v>
      </c>
      <c r="BN42" s="210">
        <f t="shared" si="37"/>
        <v>62.85126456264755</v>
      </c>
      <c r="BO42" s="210">
        <f t="shared" si="37"/>
        <v>62.85126456264755</v>
      </c>
      <c r="BP42" s="210">
        <f t="shared" si="37"/>
        <v>62.85126456264755</v>
      </c>
      <c r="BQ42" s="210">
        <f t="shared" si="37"/>
        <v>62.85126456264755</v>
      </c>
      <c r="BR42" s="210">
        <f t="shared" ref="BR42:DA42" si="38">IF(BR$22&lt;=$E$24,IF(BR$22&lt;=$D$24,IF(BR$22&lt;=$C$24,IF(BR$22&lt;=$B$24,$B108,($C25-$B25)/($C$24-$B$24)),($D25-$C25)/($D$24-$C$24)),($E25-$D25)/($E$24-$D$24)),$F108)</f>
        <v>62.85126456264755</v>
      </c>
      <c r="BS42" s="210">
        <f t="shared" si="38"/>
        <v>62.85126456264755</v>
      </c>
      <c r="BT42" s="210">
        <f t="shared" si="38"/>
        <v>62.85126456264755</v>
      </c>
      <c r="BU42" s="210">
        <f t="shared" si="38"/>
        <v>62.85126456264755</v>
      </c>
      <c r="BV42" s="210">
        <f t="shared" si="38"/>
        <v>62.85126456264755</v>
      </c>
      <c r="BW42" s="210">
        <f t="shared" si="38"/>
        <v>62.85126456264755</v>
      </c>
      <c r="BX42" s="210">
        <f t="shared" si="38"/>
        <v>62.85126456264755</v>
      </c>
      <c r="BY42" s="210">
        <f t="shared" si="38"/>
        <v>62.85126456264755</v>
      </c>
      <c r="BZ42" s="210">
        <f t="shared" si="38"/>
        <v>62.85126456264755</v>
      </c>
      <c r="CA42" s="210">
        <f t="shared" si="38"/>
        <v>62.85126456264755</v>
      </c>
      <c r="CB42" s="210">
        <f t="shared" si="38"/>
        <v>62.85126456264755</v>
      </c>
      <c r="CC42" s="210">
        <f t="shared" si="38"/>
        <v>62.85126456264755</v>
      </c>
      <c r="CD42" s="210">
        <f t="shared" si="38"/>
        <v>62.85126456264755</v>
      </c>
      <c r="CE42" s="210">
        <f t="shared" si="38"/>
        <v>62.85126456264755</v>
      </c>
      <c r="CF42" s="210">
        <f t="shared" si="38"/>
        <v>62.85126456264755</v>
      </c>
      <c r="CG42" s="210">
        <f t="shared" si="38"/>
        <v>62.85126456264755</v>
      </c>
      <c r="CH42" s="210">
        <f t="shared" si="38"/>
        <v>62.85126456264755</v>
      </c>
      <c r="CI42" s="210">
        <f t="shared" si="38"/>
        <v>462.854045544879</v>
      </c>
      <c r="CJ42" s="210">
        <f t="shared" si="38"/>
        <v>462.854045544879</v>
      </c>
      <c r="CK42" s="210">
        <f t="shared" si="38"/>
        <v>462.854045544879</v>
      </c>
      <c r="CL42" s="210">
        <f t="shared" si="38"/>
        <v>462.854045544879</v>
      </c>
      <c r="CM42" s="210">
        <f t="shared" si="38"/>
        <v>462.854045544879</v>
      </c>
      <c r="CN42" s="210">
        <f t="shared" si="38"/>
        <v>462.854045544879</v>
      </c>
      <c r="CO42" s="210">
        <f t="shared" si="38"/>
        <v>462.854045544879</v>
      </c>
      <c r="CP42" s="210">
        <f t="shared" si="38"/>
        <v>462.854045544879</v>
      </c>
      <c r="CQ42" s="210">
        <f t="shared" si="38"/>
        <v>462.854045544879</v>
      </c>
      <c r="CR42" s="210">
        <f t="shared" si="38"/>
        <v>462.854045544879</v>
      </c>
      <c r="CS42" s="210">
        <f t="shared" si="38"/>
        <v>462.854045544879</v>
      </c>
      <c r="CT42" s="210">
        <f t="shared" si="38"/>
        <v>462.854045544879</v>
      </c>
      <c r="CU42" s="210">
        <f t="shared" si="38"/>
        <v>462.854045544879</v>
      </c>
      <c r="CV42" s="210">
        <f t="shared" si="38"/>
        <v>462.854045544879</v>
      </c>
      <c r="CW42" s="210">
        <f t="shared" si="38"/>
        <v>462.854045544879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38.6</v>
      </c>
      <c r="Y43" s="210">
        <f t="shared" si="39"/>
        <v>38.6</v>
      </c>
      <c r="Z43" s="210">
        <f t="shared" si="39"/>
        <v>38.6</v>
      </c>
      <c r="AA43" s="210">
        <f t="shared" si="39"/>
        <v>38.6</v>
      </c>
      <c r="AB43" s="210">
        <f t="shared" si="39"/>
        <v>38.6</v>
      </c>
      <c r="AC43" s="210">
        <f t="shared" si="39"/>
        <v>38.6</v>
      </c>
      <c r="AD43" s="210">
        <f t="shared" si="39"/>
        <v>38.6</v>
      </c>
      <c r="AE43" s="210">
        <f t="shared" si="39"/>
        <v>38.6</v>
      </c>
      <c r="AF43" s="210">
        <f t="shared" si="39"/>
        <v>38.6</v>
      </c>
      <c r="AG43" s="210">
        <f t="shared" si="39"/>
        <v>38.6</v>
      </c>
      <c r="AH43" s="210">
        <f t="shared" si="39"/>
        <v>38.6</v>
      </c>
      <c r="AI43" s="210">
        <f t="shared" si="39"/>
        <v>38.6</v>
      </c>
      <c r="AJ43" s="210">
        <f t="shared" si="39"/>
        <v>38.6</v>
      </c>
      <c r="AK43" s="210">
        <f t="shared" si="39"/>
        <v>38.6</v>
      </c>
      <c r="AL43" s="210">
        <f t="shared" ref="AL43:BQ43" si="40">IF(AL$22&lt;=$E$24,IF(AL$22&lt;=$D$24,IF(AL$22&lt;=$C$24,IF(AL$22&lt;=$B$24,$B109,($C26-$B26)/($C$24-$B$24)),($D26-$C26)/($D$24-$C$24)),($E26-$D26)/($E$24-$D$24)),$F109)</f>
        <v>38.6</v>
      </c>
      <c r="AM43" s="210">
        <f t="shared" si="40"/>
        <v>38.6</v>
      </c>
      <c r="AN43" s="210">
        <f t="shared" si="40"/>
        <v>38.6</v>
      </c>
      <c r="AO43" s="210">
        <f t="shared" si="40"/>
        <v>38.6</v>
      </c>
      <c r="AP43" s="210">
        <f t="shared" si="40"/>
        <v>38.6</v>
      </c>
      <c r="AQ43" s="210">
        <f t="shared" si="40"/>
        <v>38.6</v>
      </c>
      <c r="AR43" s="210">
        <f t="shared" si="40"/>
        <v>38.6</v>
      </c>
      <c r="AS43" s="210">
        <f t="shared" si="40"/>
        <v>38.6</v>
      </c>
      <c r="AT43" s="210">
        <f t="shared" si="40"/>
        <v>38.6</v>
      </c>
      <c r="AU43" s="210">
        <f t="shared" si="40"/>
        <v>38.6</v>
      </c>
      <c r="AV43" s="210">
        <f t="shared" si="40"/>
        <v>38.6</v>
      </c>
      <c r="AW43" s="210">
        <f t="shared" si="40"/>
        <v>38.6</v>
      </c>
      <c r="AX43" s="210">
        <f t="shared" si="40"/>
        <v>38.6</v>
      </c>
      <c r="AY43" s="210">
        <f t="shared" si="40"/>
        <v>38.6</v>
      </c>
      <c r="AZ43" s="210">
        <f t="shared" si="40"/>
        <v>38.6</v>
      </c>
      <c r="BA43" s="210">
        <f t="shared" si="40"/>
        <v>38.6</v>
      </c>
      <c r="BB43" s="210">
        <f t="shared" si="40"/>
        <v>38.6</v>
      </c>
      <c r="BC43" s="210">
        <f t="shared" si="40"/>
        <v>38.6</v>
      </c>
      <c r="BD43" s="210">
        <f t="shared" si="40"/>
        <v>38.6</v>
      </c>
      <c r="BE43" s="210">
        <f t="shared" si="40"/>
        <v>38.6</v>
      </c>
      <c r="BF43" s="210">
        <f t="shared" si="40"/>
        <v>38.6</v>
      </c>
      <c r="BG43" s="210">
        <f t="shared" si="40"/>
        <v>487.0181818181818</v>
      </c>
      <c r="BH43" s="210">
        <f t="shared" si="40"/>
        <v>487.0181818181818</v>
      </c>
      <c r="BI43" s="210">
        <f t="shared" si="40"/>
        <v>487.0181818181818</v>
      </c>
      <c r="BJ43" s="210">
        <f t="shared" si="40"/>
        <v>487.0181818181818</v>
      </c>
      <c r="BK43" s="210">
        <f t="shared" si="40"/>
        <v>487.0181818181818</v>
      </c>
      <c r="BL43" s="210">
        <f t="shared" si="40"/>
        <v>487.0181818181818</v>
      </c>
      <c r="BM43" s="210">
        <f t="shared" si="40"/>
        <v>487.0181818181818</v>
      </c>
      <c r="BN43" s="210">
        <f t="shared" si="40"/>
        <v>487.0181818181818</v>
      </c>
      <c r="BO43" s="210">
        <f t="shared" si="40"/>
        <v>487.0181818181818</v>
      </c>
      <c r="BP43" s="210">
        <f t="shared" si="40"/>
        <v>487.0181818181818</v>
      </c>
      <c r="BQ43" s="210">
        <f t="shared" si="40"/>
        <v>487.0181818181818</v>
      </c>
      <c r="BR43" s="210">
        <f t="shared" ref="BR43:DA43" si="41">IF(BR$22&lt;=$E$24,IF(BR$22&lt;=$D$24,IF(BR$22&lt;=$C$24,IF(BR$22&lt;=$B$24,$B109,($C26-$B26)/($C$24-$B$24)),($D26-$C26)/($D$24-$C$24)),($E26-$D26)/($E$24-$D$24)),$F109)</f>
        <v>487.0181818181818</v>
      </c>
      <c r="BS43" s="210">
        <f t="shared" si="41"/>
        <v>487.0181818181818</v>
      </c>
      <c r="BT43" s="210">
        <f t="shared" si="41"/>
        <v>487.0181818181818</v>
      </c>
      <c r="BU43" s="210">
        <f t="shared" si="41"/>
        <v>487.0181818181818</v>
      </c>
      <c r="BV43" s="210">
        <f t="shared" si="41"/>
        <v>487.0181818181818</v>
      </c>
      <c r="BW43" s="210">
        <f t="shared" si="41"/>
        <v>487.0181818181818</v>
      </c>
      <c r="BX43" s="210">
        <f t="shared" si="41"/>
        <v>487.0181818181818</v>
      </c>
      <c r="BY43" s="210">
        <f t="shared" si="41"/>
        <v>487.0181818181818</v>
      </c>
      <c r="BZ43" s="210">
        <f t="shared" si="41"/>
        <v>487.0181818181818</v>
      </c>
      <c r="CA43" s="210">
        <f t="shared" si="41"/>
        <v>487.0181818181818</v>
      </c>
      <c r="CB43" s="210">
        <f t="shared" si="41"/>
        <v>487.0181818181818</v>
      </c>
      <c r="CC43" s="210">
        <f t="shared" si="41"/>
        <v>487.0181818181818</v>
      </c>
      <c r="CD43" s="210">
        <f t="shared" si="41"/>
        <v>487.0181818181818</v>
      </c>
      <c r="CE43" s="210">
        <f t="shared" si="41"/>
        <v>487.0181818181818</v>
      </c>
      <c r="CF43" s="210">
        <f t="shared" si="41"/>
        <v>487.0181818181818</v>
      </c>
      <c r="CG43" s="210">
        <f t="shared" si="41"/>
        <v>487.0181818181818</v>
      </c>
      <c r="CH43" s="210">
        <f t="shared" si="41"/>
        <v>487.0181818181818</v>
      </c>
      <c r="CI43" s="210">
        <f t="shared" si="41"/>
        <v>1220.9166666666667</v>
      </c>
      <c r="CJ43" s="210">
        <f t="shared" si="41"/>
        <v>1220.9166666666667</v>
      </c>
      <c r="CK43" s="210">
        <f t="shared" si="41"/>
        <v>1220.9166666666667</v>
      </c>
      <c r="CL43" s="210">
        <f t="shared" si="41"/>
        <v>1220.9166666666667</v>
      </c>
      <c r="CM43" s="210">
        <f t="shared" si="41"/>
        <v>1220.9166666666667</v>
      </c>
      <c r="CN43" s="210">
        <f t="shared" si="41"/>
        <v>1220.9166666666667</v>
      </c>
      <c r="CO43" s="210">
        <f t="shared" si="41"/>
        <v>1220.9166666666667</v>
      </c>
      <c r="CP43" s="210">
        <f t="shared" si="41"/>
        <v>1220.9166666666667</v>
      </c>
      <c r="CQ43" s="210">
        <f t="shared" si="41"/>
        <v>1220.9166666666667</v>
      </c>
      <c r="CR43" s="210">
        <f t="shared" si="41"/>
        <v>1220.9166666666667</v>
      </c>
      <c r="CS43" s="210">
        <f t="shared" si="41"/>
        <v>1220.9166666666667</v>
      </c>
      <c r="CT43" s="210">
        <f t="shared" si="41"/>
        <v>1220.9166666666667</v>
      </c>
      <c r="CU43" s="210">
        <f t="shared" si="41"/>
        <v>1220.9166666666667</v>
      </c>
      <c r="CV43" s="210">
        <f t="shared" si="41"/>
        <v>1220.9166666666667</v>
      </c>
      <c r="CW43" s="210">
        <f t="shared" si="41"/>
        <v>1220.9166666666667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19.148515350159773</v>
      </c>
      <c r="Y44" s="210">
        <f t="shared" si="42"/>
        <v>19.148515350159773</v>
      </c>
      <c r="Z44" s="210">
        <f t="shared" si="42"/>
        <v>19.148515350159773</v>
      </c>
      <c r="AA44" s="210">
        <f t="shared" si="42"/>
        <v>19.148515350159773</v>
      </c>
      <c r="AB44" s="210">
        <f t="shared" si="42"/>
        <v>19.148515350159773</v>
      </c>
      <c r="AC44" s="210">
        <f t="shared" si="42"/>
        <v>19.148515350159773</v>
      </c>
      <c r="AD44" s="210">
        <f t="shared" si="42"/>
        <v>19.148515350159773</v>
      </c>
      <c r="AE44" s="210">
        <f t="shared" si="42"/>
        <v>19.148515350159773</v>
      </c>
      <c r="AF44" s="210">
        <f t="shared" si="42"/>
        <v>19.148515350159773</v>
      </c>
      <c r="AG44" s="210">
        <f t="shared" si="42"/>
        <v>19.148515350159773</v>
      </c>
      <c r="AH44" s="210">
        <f t="shared" si="42"/>
        <v>19.148515350159773</v>
      </c>
      <c r="AI44" s="210">
        <f t="shared" si="42"/>
        <v>19.148515350159773</v>
      </c>
      <c r="AJ44" s="210">
        <f t="shared" si="42"/>
        <v>19.148515350159773</v>
      </c>
      <c r="AK44" s="210">
        <f t="shared" si="42"/>
        <v>19.148515350159773</v>
      </c>
      <c r="AL44" s="210">
        <f t="shared" ref="AL44:BQ44" si="43">IF(AL$22&lt;=$E$24,IF(AL$22&lt;=$D$24,IF(AL$22&lt;=$C$24,IF(AL$22&lt;=$B$24,$B110,($C27-$B27)/($C$24-$B$24)),($D27-$C27)/($D$24-$C$24)),($E27-$D27)/($E$24-$D$24)),$F110)</f>
        <v>19.148515350159773</v>
      </c>
      <c r="AM44" s="210">
        <f t="shared" si="43"/>
        <v>19.148515350159773</v>
      </c>
      <c r="AN44" s="210">
        <f t="shared" si="43"/>
        <v>19.148515350159773</v>
      </c>
      <c r="AO44" s="210">
        <f t="shared" si="43"/>
        <v>19.148515350159773</v>
      </c>
      <c r="AP44" s="210">
        <f t="shared" si="43"/>
        <v>19.148515350159773</v>
      </c>
      <c r="AQ44" s="210">
        <f t="shared" si="43"/>
        <v>19.148515350159773</v>
      </c>
      <c r="AR44" s="210">
        <f t="shared" si="43"/>
        <v>19.148515350159773</v>
      </c>
      <c r="AS44" s="210">
        <f t="shared" si="43"/>
        <v>19.148515350159773</v>
      </c>
      <c r="AT44" s="210">
        <f t="shared" si="43"/>
        <v>19.148515350159773</v>
      </c>
      <c r="AU44" s="210">
        <f t="shared" si="43"/>
        <v>19.148515350159773</v>
      </c>
      <c r="AV44" s="210">
        <f t="shared" si="43"/>
        <v>19.148515350159773</v>
      </c>
      <c r="AW44" s="210">
        <f t="shared" si="43"/>
        <v>19.148515350159773</v>
      </c>
      <c r="AX44" s="210">
        <f t="shared" si="43"/>
        <v>19.148515350159773</v>
      </c>
      <c r="AY44" s="210">
        <f t="shared" si="43"/>
        <v>19.148515350159773</v>
      </c>
      <c r="AZ44" s="210">
        <f t="shared" si="43"/>
        <v>19.148515350159773</v>
      </c>
      <c r="BA44" s="210">
        <f t="shared" si="43"/>
        <v>19.148515350159773</v>
      </c>
      <c r="BB44" s="210">
        <f t="shared" si="43"/>
        <v>19.148515350159773</v>
      </c>
      <c r="BC44" s="210">
        <f t="shared" si="43"/>
        <v>19.148515350159773</v>
      </c>
      <c r="BD44" s="210">
        <f t="shared" si="43"/>
        <v>19.148515350159773</v>
      </c>
      <c r="BE44" s="210">
        <f t="shared" si="43"/>
        <v>19.148515350159773</v>
      </c>
      <c r="BF44" s="210">
        <f t="shared" si="43"/>
        <v>19.148515350159773</v>
      </c>
      <c r="BG44" s="210">
        <f t="shared" si="43"/>
        <v>14.944894835420953</v>
      </c>
      <c r="BH44" s="210">
        <f t="shared" si="43"/>
        <v>14.944894835420953</v>
      </c>
      <c r="BI44" s="210">
        <f t="shared" si="43"/>
        <v>14.944894835420953</v>
      </c>
      <c r="BJ44" s="210">
        <f t="shared" si="43"/>
        <v>14.944894835420953</v>
      </c>
      <c r="BK44" s="210">
        <f t="shared" si="43"/>
        <v>14.944894835420953</v>
      </c>
      <c r="BL44" s="210">
        <f t="shared" si="43"/>
        <v>14.944894835420953</v>
      </c>
      <c r="BM44" s="210">
        <f t="shared" si="43"/>
        <v>14.944894835420953</v>
      </c>
      <c r="BN44" s="210">
        <f t="shared" si="43"/>
        <v>14.944894835420953</v>
      </c>
      <c r="BO44" s="210">
        <f t="shared" si="43"/>
        <v>14.944894835420953</v>
      </c>
      <c r="BP44" s="210">
        <f t="shared" si="43"/>
        <v>14.944894835420953</v>
      </c>
      <c r="BQ44" s="210">
        <f t="shared" si="43"/>
        <v>14.944894835420953</v>
      </c>
      <c r="BR44" s="210">
        <f t="shared" ref="BR44:DA44" si="44">IF(BR$22&lt;=$E$24,IF(BR$22&lt;=$D$24,IF(BR$22&lt;=$C$24,IF(BR$22&lt;=$B$24,$B110,($C27-$B27)/($C$24-$B$24)),($D27-$C27)/($D$24-$C$24)),($E27-$D27)/($E$24-$D$24)),$F110)</f>
        <v>14.944894835420953</v>
      </c>
      <c r="BS44" s="210">
        <f t="shared" si="44"/>
        <v>14.944894835420953</v>
      </c>
      <c r="BT44" s="210">
        <f t="shared" si="44"/>
        <v>14.944894835420953</v>
      </c>
      <c r="BU44" s="210">
        <f t="shared" si="44"/>
        <v>14.944894835420953</v>
      </c>
      <c r="BV44" s="210">
        <f t="shared" si="44"/>
        <v>14.944894835420953</v>
      </c>
      <c r="BW44" s="210">
        <f t="shared" si="44"/>
        <v>14.944894835420953</v>
      </c>
      <c r="BX44" s="210">
        <f t="shared" si="44"/>
        <v>14.944894835420953</v>
      </c>
      <c r="BY44" s="210">
        <f t="shared" si="44"/>
        <v>14.944894835420953</v>
      </c>
      <c r="BZ44" s="210">
        <f t="shared" si="44"/>
        <v>14.944894835420953</v>
      </c>
      <c r="CA44" s="210">
        <f t="shared" si="44"/>
        <v>14.944894835420953</v>
      </c>
      <c r="CB44" s="210">
        <f t="shared" si="44"/>
        <v>14.944894835420953</v>
      </c>
      <c r="CC44" s="210">
        <f t="shared" si="44"/>
        <v>14.944894835420953</v>
      </c>
      <c r="CD44" s="210">
        <f t="shared" si="44"/>
        <v>14.944894835420953</v>
      </c>
      <c r="CE44" s="210">
        <f t="shared" si="44"/>
        <v>14.944894835420953</v>
      </c>
      <c r="CF44" s="210">
        <f t="shared" si="44"/>
        <v>14.944894835420953</v>
      </c>
      <c r="CG44" s="210">
        <f t="shared" si="44"/>
        <v>14.944894835420953</v>
      </c>
      <c r="CH44" s="210">
        <f t="shared" si="44"/>
        <v>14.944894835420953</v>
      </c>
      <c r="CI44" s="210">
        <f t="shared" si="44"/>
        <v>29.714152587194484</v>
      </c>
      <c r="CJ44" s="210">
        <f t="shared" si="44"/>
        <v>29.714152587194484</v>
      </c>
      <c r="CK44" s="210">
        <f t="shared" si="44"/>
        <v>29.714152587194484</v>
      </c>
      <c r="CL44" s="210">
        <f t="shared" si="44"/>
        <v>29.714152587194484</v>
      </c>
      <c r="CM44" s="210">
        <f t="shared" si="44"/>
        <v>29.714152587194484</v>
      </c>
      <c r="CN44" s="210">
        <f t="shared" si="44"/>
        <v>29.714152587194484</v>
      </c>
      <c r="CO44" s="210">
        <f t="shared" si="44"/>
        <v>29.714152587194484</v>
      </c>
      <c r="CP44" s="210">
        <f t="shared" si="44"/>
        <v>29.714152587194484</v>
      </c>
      <c r="CQ44" s="210">
        <f t="shared" si="44"/>
        <v>29.714152587194484</v>
      </c>
      <c r="CR44" s="210">
        <f t="shared" si="44"/>
        <v>29.714152587194484</v>
      </c>
      <c r="CS44" s="210">
        <f t="shared" si="44"/>
        <v>29.714152587194484</v>
      </c>
      <c r="CT44" s="210">
        <f t="shared" si="44"/>
        <v>29.714152587194484</v>
      </c>
      <c r="CU44" s="210">
        <f t="shared" si="44"/>
        <v>29.714152587194484</v>
      </c>
      <c r="CV44" s="210">
        <f t="shared" si="44"/>
        <v>29.714152587194484</v>
      </c>
      <c r="CW44" s="210">
        <f t="shared" si="44"/>
        <v>29.714152587194484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200</v>
      </c>
      <c r="BH45" s="210">
        <f t="shared" si="46"/>
        <v>200</v>
      </c>
      <c r="BI45" s="210">
        <f t="shared" si="46"/>
        <v>200</v>
      </c>
      <c r="BJ45" s="210">
        <f t="shared" si="46"/>
        <v>200</v>
      </c>
      <c r="BK45" s="210">
        <f t="shared" si="46"/>
        <v>200</v>
      </c>
      <c r="BL45" s="210">
        <f t="shared" si="46"/>
        <v>200</v>
      </c>
      <c r="BM45" s="210">
        <f t="shared" si="46"/>
        <v>200</v>
      </c>
      <c r="BN45" s="210">
        <f t="shared" si="46"/>
        <v>200</v>
      </c>
      <c r="BO45" s="210">
        <f t="shared" si="46"/>
        <v>200</v>
      </c>
      <c r="BP45" s="210">
        <f t="shared" si="46"/>
        <v>200</v>
      </c>
      <c r="BQ45" s="210">
        <f t="shared" si="46"/>
        <v>200</v>
      </c>
      <c r="BR45" s="210">
        <f t="shared" ref="BR45:DA45" si="47">IF(BR$22&lt;=$E$24,IF(BR$22&lt;=$D$24,IF(BR$22&lt;=$C$24,IF(BR$22&lt;=$B$24,$B111,($C28-$B28)/($C$24-$B$24)),($D28-$C28)/($D$24-$C$24)),($E28-$D28)/($E$24-$D$24)),$F111)</f>
        <v>200</v>
      </c>
      <c r="BS45" s="210">
        <f t="shared" si="47"/>
        <v>200</v>
      </c>
      <c r="BT45" s="210">
        <f t="shared" si="47"/>
        <v>200</v>
      </c>
      <c r="BU45" s="210">
        <f t="shared" si="47"/>
        <v>200</v>
      </c>
      <c r="BV45" s="210">
        <f t="shared" si="47"/>
        <v>200</v>
      </c>
      <c r="BW45" s="210">
        <f t="shared" si="47"/>
        <v>200</v>
      </c>
      <c r="BX45" s="210">
        <f t="shared" si="47"/>
        <v>200</v>
      </c>
      <c r="BY45" s="210">
        <f t="shared" si="47"/>
        <v>200</v>
      </c>
      <c r="BZ45" s="210">
        <f t="shared" si="47"/>
        <v>200</v>
      </c>
      <c r="CA45" s="210">
        <f t="shared" si="47"/>
        <v>200</v>
      </c>
      <c r="CB45" s="210">
        <f t="shared" si="47"/>
        <v>200</v>
      </c>
      <c r="CC45" s="210">
        <f t="shared" si="47"/>
        <v>200</v>
      </c>
      <c r="CD45" s="210">
        <f t="shared" si="47"/>
        <v>200</v>
      </c>
      <c r="CE45" s="210">
        <f t="shared" si="47"/>
        <v>200</v>
      </c>
      <c r="CF45" s="210">
        <f t="shared" si="47"/>
        <v>200</v>
      </c>
      <c r="CG45" s="210">
        <f t="shared" si="47"/>
        <v>200</v>
      </c>
      <c r="CH45" s="210">
        <f t="shared" si="47"/>
        <v>200</v>
      </c>
      <c r="CI45" s="210">
        <f t="shared" si="47"/>
        <v>466.66666666666669</v>
      </c>
      <c r="CJ45" s="210">
        <f t="shared" si="47"/>
        <v>466.66666666666669</v>
      </c>
      <c r="CK45" s="210">
        <f t="shared" si="47"/>
        <v>466.66666666666669</v>
      </c>
      <c r="CL45" s="210">
        <f t="shared" si="47"/>
        <v>466.66666666666669</v>
      </c>
      <c r="CM45" s="210">
        <f t="shared" si="47"/>
        <v>466.66666666666669</v>
      </c>
      <c r="CN45" s="210">
        <f t="shared" si="47"/>
        <v>466.66666666666669</v>
      </c>
      <c r="CO45" s="210">
        <f t="shared" si="47"/>
        <v>466.66666666666669</v>
      </c>
      <c r="CP45" s="210">
        <f t="shared" si="47"/>
        <v>466.66666666666669</v>
      </c>
      <c r="CQ45" s="210">
        <f t="shared" si="47"/>
        <v>466.66666666666669</v>
      </c>
      <c r="CR45" s="210">
        <f t="shared" si="47"/>
        <v>466.66666666666669</v>
      </c>
      <c r="CS45" s="210">
        <f t="shared" si="47"/>
        <v>466.66666666666669</v>
      </c>
      <c r="CT45" s="210">
        <f t="shared" si="47"/>
        <v>466.66666666666669</v>
      </c>
      <c r="CU45" s="210">
        <f t="shared" si="47"/>
        <v>466.66666666666669</v>
      </c>
      <c r="CV45" s="210">
        <f t="shared" si="47"/>
        <v>466.66666666666669</v>
      </c>
      <c r="CW45" s="210">
        <f t="shared" si="47"/>
        <v>466.66666666666669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100.01428571428572</v>
      </c>
      <c r="Y46" s="210">
        <f t="shared" si="48"/>
        <v>100.01428571428572</v>
      </c>
      <c r="Z46" s="210">
        <f t="shared" si="48"/>
        <v>100.01428571428572</v>
      </c>
      <c r="AA46" s="210">
        <f t="shared" si="48"/>
        <v>100.01428571428572</v>
      </c>
      <c r="AB46" s="210">
        <f t="shared" si="48"/>
        <v>100.01428571428572</v>
      </c>
      <c r="AC46" s="210">
        <f t="shared" si="48"/>
        <v>100.01428571428572</v>
      </c>
      <c r="AD46" s="210">
        <f t="shared" si="48"/>
        <v>100.01428571428572</v>
      </c>
      <c r="AE46" s="210">
        <f t="shared" si="48"/>
        <v>100.01428571428572</v>
      </c>
      <c r="AF46" s="210">
        <f t="shared" si="48"/>
        <v>100.01428571428572</v>
      </c>
      <c r="AG46" s="210">
        <f t="shared" si="48"/>
        <v>100.01428571428572</v>
      </c>
      <c r="AH46" s="210">
        <f t="shared" si="48"/>
        <v>100.01428571428572</v>
      </c>
      <c r="AI46" s="210">
        <f t="shared" si="48"/>
        <v>100.01428571428572</v>
      </c>
      <c r="AJ46" s="210">
        <f t="shared" si="48"/>
        <v>100.01428571428572</v>
      </c>
      <c r="AK46" s="210">
        <f t="shared" si="48"/>
        <v>100.01428571428572</v>
      </c>
      <c r="AL46" s="210">
        <f t="shared" ref="AL46:BQ46" si="49">IF(AL$22&lt;=$E$24,IF(AL$22&lt;=$D$24,IF(AL$22&lt;=$C$24,IF(AL$22&lt;=$B$24,$B112,($C29-$B29)/($C$24-$B$24)),($D29-$C29)/($D$24-$C$24)),($E29-$D29)/($E$24-$D$24)),$F112)</f>
        <v>100.01428571428572</v>
      </c>
      <c r="AM46" s="210">
        <f t="shared" si="49"/>
        <v>100.01428571428572</v>
      </c>
      <c r="AN46" s="210">
        <f t="shared" si="49"/>
        <v>100.01428571428572</v>
      </c>
      <c r="AO46" s="210">
        <f t="shared" si="49"/>
        <v>100.01428571428572</v>
      </c>
      <c r="AP46" s="210">
        <f t="shared" si="49"/>
        <v>100.01428571428572</v>
      </c>
      <c r="AQ46" s="210">
        <f t="shared" si="49"/>
        <v>100.01428571428572</v>
      </c>
      <c r="AR46" s="210">
        <f t="shared" si="49"/>
        <v>100.01428571428572</v>
      </c>
      <c r="AS46" s="210">
        <f t="shared" si="49"/>
        <v>100.01428571428572</v>
      </c>
      <c r="AT46" s="210">
        <f t="shared" si="49"/>
        <v>100.01428571428572</v>
      </c>
      <c r="AU46" s="210">
        <f t="shared" si="49"/>
        <v>100.01428571428572</v>
      </c>
      <c r="AV46" s="210">
        <f t="shared" si="49"/>
        <v>100.01428571428572</v>
      </c>
      <c r="AW46" s="210">
        <f t="shared" si="49"/>
        <v>100.01428571428572</v>
      </c>
      <c r="AX46" s="210">
        <f t="shared" si="49"/>
        <v>100.01428571428572</v>
      </c>
      <c r="AY46" s="210">
        <f t="shared" si="49"/>
        <v>100.01428571428572</v>
      </c>
      <c r="AZ46" s="210">
        <f t="shared" si="49"/>
        <v>100.01428571428572</v>
      </c>
      <c r="BA46" s="210">
        <f t="shared" si="49"/>
        <v>100.01428571428572</v>
      </c>
      <c r="BB46" s="210">
        <f t="shared" si="49"/>
        <v>100.01428571428572</v>
      </c>
      <c r="BC46" s="210">
        <f t="shared" si="49"/>
        <v>100.01428571428572</v>
      </c>
      <c r="BD46" s="210">
        <f t="shared" si="49"/>
        <v>100.01428571428572</v>
      </c>
      <c r="BE46" s="210">
        <f t="shared" si="49"/>
        <v>100.01428571428572</v>
      </c>
      <c r="BF46" s="210">
        <f t="shared" si="49"/>
        <v>100.01428571428572</v>
      </c>
      <c r="BG46" s="210">
        <f t="shared" si="49"/>
        <v>379.61818181818171</v>
      </c>
      <c r="BH46" s="210">
        <f t="shared" si="49"/>
        <v>379.61818181818171</v>
      </c>
      <c r="BI46" s="210">
        <f t="shared" si="49"/>
        <v>379.61818181818171</v>
      </c>
      <c r="BJ46" s="210">
        <f t="shared" si="49"/>
        <v>379.61818181818171</v>
      </c>
      <c r="BK46" s="210">
        <f t="shared" si="49"/>
        <v>379.61818181818171</v>
      </c>
      <c r="BL46" s="210">
        <f t="shared" si="49"/>
        <v>379.61818181818171</v>
      </c>
      <c r="BM46" s="210">
        <f t="shared" si="49"/>
        <v>379.61818181818171</v>
      </c>
      <c r="BN46" s="210">
        <f t="shared" si="49"/>
        <v>379.61818181818171</v>
      </c>
      <c r="BO46" s="210">
        <f t="shared" si="49"/>
        <v>379.61818181818171</v>
      </c>
      <c r="BP46" s="210">
        <f t="shared" si="49"/>
        <v>379.61818181818171</v>
      </c>
      <c r="BQ46" s="210">
        <f t="shared" si="49"/>
        <v>379.61818181818171</v>
      </c>
      <c r="BR46" s="210">
        <f t="shared" ref="BR46:DA46" si="50">IF(BR$22&lt;=$E$24,IF(BR$22&lt;=$D$24,IF(BR$22&lt;=$C$24,IF(BR$22&lt;=$B$24,$B112,($C29-$B29)/($C$24-$B$24)),($D29-$C29)/($D$24-$C$24)),($E29-$D29)/($E$24-$D$24)),$F112)</f>
        <v>379.61818181818171</v>
      </c>
      <c r="BS46" s="210">
        <f t="shared" si="50"/>
        <v>379.61818181818171</v>
      </c>
      <c r="BT46" s="210">
        <f t="shared" si="50"/>
        <v>379.61818181818171</v>
      </c>
      <c r="BU46" s="210">
        <f t="shared" si="50"/>
        <v>379.61818181818171</v>
      </c>
      <c r="BV46" s="210">
        <f t="shared" si="50"/>
        <v>379.61818181818171</v>
      </c>
      <c r="BW46" s="210">
        <f t="shared" si="50"/>
        <v>379.61818181818171</v>
      </c>
      <c r="BX46" s="210">
        <f t="shared" si="50"/>
        <v>379.61818181818171</v>
      </c>
      <c r="BY46" s="210">
        <f t="shared" si="50"/>
        <v>379.61818181818171</v>
      </c>
      <c r="BZ46" s="210">
        <f t="shared" si="50"/>
        <v>379.61818181818171</v>
      </c>
      <c r="CA46" s="210">
        <f t="shared" si="50"/>
        <v>379.61818181818171</v>
      </c>
      <c r="CB46" s="210">
        <f t="shared" si="50"/>
        <v>379.61818181818171</v>
      </c>
      <c r="CC46" s="210">
        <f t="shared" si="50"/>
        <v>379.61818181818171</v>
      </c>
      <c r="CD46" s="210">
        <f t="shared" si="50"/>
        <v>379.61818181818171</v>
      </c>
      <c r="CE46" s="210">
        <f t="shared" si="50"/>
        <v>379.61818181818171</v>
      </c>
      <c r="CF46" s="210">
        <f t="shared" si="50"/>
        <v>379.61818181818171</v>
      </c>
      <c r="CG46" s="210">
        <f t="shared" si="50"/>
        <v>379.61818181818171</v>
      </c>
      <c r="CH46" s="210">
        <f t="shared" si="50"/>
        <v>379.61818181818171</v>
      </c>
      <c r="CI46" s="210">
        <f t="shared" si="50"/>
        <v>571.0833333333336</v>
      </c>
      <c r="CJ46" s="210">
        <f t="shared" si="50"/>
        <v>571.0833333333336</v>
      </c>
      <c r="CK46" s="210">
        <f t="shared" si="50"/>
        <v>571.0833333333336</v>
      </c>
      <c r="CL46" s="210">
        <f t="shared" si="50"/>
        <v>571.0833333333336</v>
      </c>
      <c r="CM46" s="210">
        <f t="shared" si="50"/>
        <v>571.0833333333336</v>
      </c>
      <c r="CN46" s="210">
        <f t="shared" si="50"/>
        <v>571.0833333333336</v>
      </c>
      <c r="CO46" s="210">
        <f t="shared" si="50"/>
        <v>571.0833333333336</v>
      </c>
      <c r="CP46" s="210">
        <f t="shared" si="50"/>
        <v>571.0833333333336</v>
      </c>
      <c r="CQ46" s="210">
        <f t="shared" si="50"/>
        <v>571.0833333333336</v>
      </c>
      <c r="CR46" s="210">
        <f t="shared" si="50"/>
        <v>571.0833333333336</v>
      </c>
      <c r="CS46" s="210">
        <f t="shared" si="50"/>
        <v>571.0833333333336</v>
      </c>
      <c r="CT46" s="210">
        <f t="shared" si="50"/>
        <v>571.0833333333336</v>
      </c>
      <c r="CU46" s="210">
        <f t="shared" si="50"/>
        <v>571.0833333333336</v>
      </c>
      <c r="CV46" s="210">
        <f t="shared" si="50"/>
        <v>571.0833333333336</v>
      </c>
      <c r="CW46" s="210">
        <f t="shared" si="50"/>
        <v>571.0833333333336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329.14285714285717</v>
      </c>
      <c r="Y47" s="210">
        <f t="shared" si="51"/>
        <v>329.14285714285717</v>
      </c>
      <c r="Z47" s="210">
        <f t="shared" si="51"/>
        <v>329.14285714285717</v>
      </c>
      <c r="AA47" s="210">
        <f t="shared" si="51"/>
        <v>329.14285714285717</v>
      </c>
      <c r="AB47" s="210">
        <f t="shared" si="51"/>
        <v>329.14285714285717</v>
      </c>
      <c r="AC47" s="210">
        <f t="shared" si="51"/>
        <v>329.14285714285717</v>
      </c>
      <c r="AD47" s="210">
        <f t="shared" si="51"/>
        <v>329.14285714285717</v>
      </c>
      <c r="AE47" s="210">
        <f t="shared" si="51"/>
        <v>329.14285714285717</v>
      </c>
      <c r="AF47" s="210">
        <f t="shared" si="51"/>
        <v>329.14285714285717</v>
      </c>
      <c r="AG47" s="210">
        <f t="shared" si="51"/>
        <v>329.14285714285717</v>
      </c>
      <c r="AH47" s="210">
        <f t="shared" si="51"/>
        <v>329.14285714285717</v>
      </c>
      <c r="AI47" s="210">
        <f t="shared" si="51"/>
        <v>329.14285714285717</v>
      </c>
      <c r="AJ47" s="210">
        <f t="shared" si="51"/>
        <v>329.14285714285717</v>
      </c>
      <c r="AK47" s="210">
        <f t="shared" si="51"/>
        <v>329.14285714285717</v>
      </c>
      <c r="AL47" s="210">
        <f t="shared" ref="AL47:BQ47" si="52">IF(AL$22&lt;=$E$24,IF(AL$22&lt;=$D$24,IF(AL$22&lt;=$C$24,IF(AL$22&lt;=$B$24,$B113,($C30-$B30)/($C$24-$B$24)),($D30-$C30)/($D$24-$C$24)),($E30-$D30)/($E$24-$D$24)),$F113)</f>
        <v>329.14285714285717</v>
      </c>
      <c r="AM47" s="210">
        <f t="shared" si="52"/>
        <v>329.14285714285717</v>
      </c>
      <c r="AN47" s="210">
        <f t="shared" si="52"/>
        <v>329.14285714285717</v>
      </c>
      <c r="AO47" s="210">
        <f t="shared" si="52"/>
        <v>329.14285714285717</v>
      </c>
      <c r="AP47" s="210">
        <f t="shared" si="52"/>
        <v>329.14285714285717</v>
      </c>
      <c r="AQ47" s="210">
        <f t="shared" si="52"/>
        <v>329.14285714285717</v>
      </c>
      <c r="AR47" s="210">
        <f t="shared" si="52"/>
        <v>329.14285714285717</v>
      </c>
      <c r="AS47" s="210">
        <f t="shared" si="52"/>
        <v>329.14285714285717</v>
      </c>
      <c r="AT47" s="210">
        <f t="shared" si="52"/>
        <v>329.14285714285717</v>
      </c>
      <c r="AU47" s="210">
        <f t="shared" si="52"/>
        <v>329.14285714285717</v>
      </c>
      <c r="AV47" s="210">
        <f t="shared" si="52"/>
        <v>329.14285714285717</v>
      </c>
      <c r="AW47" s="210">
        <f t="shared" si="52"/>
        <v>329.14285714285717</v>
      </c>
      <c r="AX47" s="210">
        <f t="shared" si="52"/>
        <v>329.14285714285717</v>
      </c>
      <c r="AY47" s="210">
        <f t="shared" si="52"/>
        <v>329.14285714285717</v>
      </c>
      <c r="AZ47" s="210">
        <f t="shared" si="52"/>
        <v>329.14285714285717</v>
      </c>
      <c r="BA47" s="210">
        <f t="shared" si="52"/>
        <v>329.14285714285717</v>
      </c>
      <c r="BB47" s="210">
        <f t="shared" si="52"/>
        <v>329.14285714285717</v>
      </c>
      <c r="BC47" s="210">
        <f t="shared" si="52"/>
        <v>329.14285714285717</v>
      </c>
      <c r="BD47" s="210">
        <f t="shared" si="52"/>
        <v>329.14285714285717</v>
      </c>
      <c r="BE47" s="210">
        <f t="shared" si="52"/>
        <v>329.14285714285717</v>
      </c>
      <c r="BF47" s="210">
        <f t="shared" si="52"/>
        <v>329.14285714285717</v>
      </c>
      <c r="BG47" s="210">
        <f t="shared" si="52"/>
        <v>-367.39576793928381</v>
      </c>
      <c r="BH47" s="210">
        <f t="shared" si="52"/>
        <v>-367.39576793928381</v>
      </c>
      <c r="BI47" s="210">
        <f t="shared" si="52"/>
        <v>-367.39576793928381</v>
      </c>
      <c r="BJ47" s="210">
        <f t="shared" si="52"/>
        <v>-367.39576793928381</v>
      </c>
      <c r="BK47" s="210">
        <f t="shared" si="52"/>
        <v>-367.39576793928381</v>
      </c>
      <c r="BL47" s="210">
        <f t="shared" si="52"/>
        <v>-367.39576793928381</v>
      </c>
      <c r="BM47" s="210">
        <f t="shared" si="52"/>
        <v>-367.39576793928381</v>
      </c>
      <c r="BN47" s="210">
        <f t="shared" si="52"/>
        <v>-367.39576793928381</v>
      </c>
      <c r="BO47" s="210">
        <f t="shared" si="52"/>
        <v>-367.39576793928381</v>
      </c>
      <c r="BP47" s="210">
        <f t="shared" si="52"/>
        <v>-367.39576793928381</v>
      </c>
      <c r="BQ47" s="210">
        <f t="shared" si="52"/>
        <v>-367.39576793928381</v>
      </c>
      <c r="BR47" s="210">
        <f t="shared" ref="BR47:DA47" si="53">IF(BR$22&lt;=$E$24,IF(BR$22&lt;=$D$24,IF(BR$22&lt;=$C$24,IF(BR$22&lt;=$B$24,$B113,($C30-$B30)/($C$24-$B$24)),($D30-$C30)/($D$24-$C$24)),($E30-$D30)/($E$24-$D$24)),$F113)</f>
        <v>-367.39576793928381</v>
      </c>
      <c r="BS47" s="210">
        <f t="shared" si="53"/>
        <v>-367.39576793928381</v>
      </c>
      <c r="BT47" s="210">
        <f t="shared" si="53"/>
        <v>-367.39576793928381</v>
      </c>
      <c r="BU47" s="210">
        <f t="shared" si="53"/>
        <v>-367.39576793928381</v>
      </c>
      <c r="BV47" s="210">
        <f t="shared" si="53"/>
        <v>-367.39576793928381</v>
      </c>
      <c r="BW47" s="210">
        <f t="shared" si="53"/>
        <v>-367.39576793928381</v>
      </c>
      <c r="BX47" s="210">
        <f t="shared" si="53"/>
        <v>-367.39576793928381</v>
      </c>
      <c r="BY47" s="210">
        <f t="shared" si="53"/>
        <v>-367.39576793928381</v>
      </c>
      <c r="BZ47" s="210">
        <f t="shared" si="53"/>
        <v>-367.39576793928381</v>
      </c>
      <c r="CA47" s="210">
        <f t="shared" si="53"/>
        <v>-367.39576793928381</v>
      </c>
      <c r="CB47" s="210">
        <f t="shared" si="53"/>
        <v>-367.39576793928381</v>
      </c>
      <c r="CC47" s="210">
        <f t="shared" si="53"/>
        <v>-367.39576793928381</v>
      </c>
      <c r="CD47" s="210">
        <f t="shared" si="53"/>
        <v>-367.39576793928381</v>
      </c>
      <c r="CE47" s="210">
        <f t="shared" si="53"/>
        <v>-367.39576793928381</v>
      </c>
      <c r="CF47" s="210">
        <f t="shared" si="53"/>
        <v>-367.39576793928381</v>
      </c>
      <c r="CG47" s="210">
        <f t="shared" si="53"/>
        <v>-367.39576793928381</v>
      </c>
      <c r="CH47" s="210">
        <f t="shared" si="53"/>
        <v>-367.39576793928381</v>
      </c>
      <c r="CI47" s="210">
        <f t="shared" si="53"/>
        <v>-94.441092111312997</v>
      </c>
      <c r="CJ47" s="210">
        <f t="shared" si="53"/>
        <v>-94.441092111312997</v>
      </c>
      <c r="CK47" s="210">
        <f t="shared" si="53"/>
        <v>-94.441092111312997</v>
      </c>
      <c r="CL47" s="210">
        <f t="shared" si="53"/>
        <v>-94.441092111312997</v>
      </c>
      <c r="CM47" s="210">
        <f t="shared" si="53"/>
        <v>-94.441092111312997</v>
      </c>
      <c r="CN47" s="210">
        <f t="shared" si="53"/>
        <v>-94.441092111312997</v>
      </c>
      <c r="CO47" s="210">
        <f t="shared" si="53"/>
        <v>-94.441092111312997</v>
      </c>
      <c r="CP47" s="210">
        <f t="shared" si="53"/>
        <v>-94.441092111312997</v>
      </c>
      <c r="CQ47" s="210">
        <f t="shared" si="53"/>
        <v>-94.441092111312997</v>
      </c>
      <c r="CR47" s="210">
        <f t="shared" si="53"/>
        <v>-94.441092111312997</v>
      </c>
      <c r="CS47" s="210">
        <f t="shared" si="53"/>
        <v>-94.441092111312997</v>
      </c>
      <c r="CT47" s="210">
        <f t="shared" si="53"/>
        <v>-94.441092111312997</v>
      </c>
      <c r="CU47" s="210">
        <f t="shared" si="53"/>
        <v>-94.441092111312997</v>
      </c>
      <c r="CV47" s="210">
        <f t="shared" si="53"/>
        <v>-94.441092111312997</v>
      </c>
      <c r="CW47" s="210">
        <f t="shared" si="53"/>
        <v>-94.441092111312997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-81.219789122050855</v>
      </c>
      <c r="Y48" s="210">
        <f t="shared" si="54"/>
        <v>-81.219789122050855</v>
      </c>
      <c r="Z48" s="210">
        <f t="shared" si="54"/>
        <v>-81.219789122050855</v>
      </c>
      <c r="AA48" s="210">
        <f t="shared" si="54"/>
        <v>-81.219789122050855</v>
      </c>
      <c r="AB48" s="210">
        <f t="shared" si="54"/>
        <v>-81.219789122050855</v>
      </c>
      <c r="AC48" s="210">
        <f t="shared" si="54"/>
        <v>-81.219789122050855</v>
      </c>
      <c r="AD48" s="210">
        <f t="shared" si="54"/>
        <v>-81.219789122050855</v>
      </c>
      <c r="AE48" s="210">
        <f t="shared" si="54"/>
        <v>-81.219789122050855</v>
      </c>
      <c r="AF48" s="210">
        <f t="shared" si="54"/>
        <v>-81.219789122050855</v>
      </c>
      <c r="AG48" s="210">
        <f t="shared" si="54"/>
        <v>-81.219789122050855</v>
      </c>
      <c r="AH48" s="210">
        <f t="shared" si="54"/>
        <v>-81.219789122050855</v>
      </c>
      <c r="AI48" s="210">
        <f t="shared" si="54"/>
        <v>-81.219789122050855</v>
      </c>
      <c r="AJ48" s="210">
        <f t="shared" si="54"/>
        <v>-81.219789122050855</v>
      </c>
      <c r="AK48" s="210">
        <f t="shared" si="54"/>
        <v>-81.219789122050855</v>
      </c>
      <c r="AL48" s="210">
        <f t="shared" ref="AL48:BQ48" si="55">IF(AL$22&lt;=$E$24,IF(AL$22&lt;=$D$24,IF(AL$22&lt;=$C$24,IF(AL$22&lt;=$B$24,$B114,($C31-$B31)/($C$24-$B$24)),($D31-$C31)/($D$24-$C$24)),($E31-$D31)/($E$24-$D$24)),$F114)</f>
        <v>-81.219789122050855</v>
      </c>
      <c r="AM48" s="210">
        <f t="shared" si="55"/>
        <v>-81.219789122050855</v>
      </c>
      <c r="AN48" s="210">
        <f t="shared" si="55"/>
        <v>-81.219789122050855</v>
      </c>
      <c r="AO48" s="210">
        <f t="shared" si="55"/>
        <v>-81.219789122050855</v>
      </c>
      <c r="AP48" s="210">
        <f t="shared" si="55"/>
        <v>-81.219789122050855</v>
      </c>
      <c r="AQ48" s="210">
        <f t="shared" si="55"/>
        <v>-81.219789122050855</v>
      </c>
      <c r="AR48" s="210">
        <f t="shared" si="55"/>
        <v>-81.219789122050855</v>
      </c>
      <c r="AS48" s="210">
        <f t="shared" si="55"/>
        <v>-81.219789122050855</v>
      </c>
      <c r="AT48" s="210">
        <f t="shared" si="55"/>
        <v>-81.219789122050855</v>
      </c>
      <c r="AU48" s="210">
        <f t="shared" si="55"/>
        <v>-81.219789122050855</v>
      </c>
      <c r="AV48" s="210">
        <f t="shared" si="55"/>
        <v>-81.219789122050855</v>
      </c>
      <c r="AW48" s="210">
        <f t="shared" si="55"/>
        <v>-81.219789122050855</v>
      </c>
      <c r="AX48" s="210">
        <f t="shared" si="55"/>
        <v>-81.219789122050855</v>
      </c>
      <c r="AY48" s="210">
        <f t="shared" si="55"/>
        <v>-81.219789122050855</v>
      </c>
      <c r="AZ48" s="210">
        <f t="shared" si="55"/>
        <v>-81.219789122050855</v>
      </c>
      <c r="BA48" s="210">
        <f t="shared" si="55"/>
        <v>-81.219789122050855</v>
      </c>
      <c r="BB48" s="210">
        <f t="shared" si="55"/>
        <v>-81.219789122050855</v>
      </c>
      <c r="BC48" s="210">
        <f t="shared" si="55"/>
        <v>-81.219789122050855</v>
      </c>
      <c r="BD48" s="210">
        <f t="shared" si="55"/>
        <v>-81.219789122050855</v>
      </c>
      <c r="BE48" s="210">
        <f t="shared" si="55"/>
        <v>-81.219789122050855</v>
      </c>
      <c r="BF48" s="210">
        <f t="shared" si="55"/>
        <v>-81.219789122050855</v>
      </c>
      <c r="BG48" s="210">
        <f t="shared" si="55"/>
        <v>922.08390475375347</v>
      </c>
      <c r="BH48" s="210">
        <f t="shared" si="55"/>
        <v>922.08390475375347</v>
      </c>
      <c r="BI48" s="210">
        <f t="shared" si="55"/>
        <v>922.08390475375347</v>
      </c>
      <c r="BJ48" s="210">
        <f t="shared" si="55"/>
        <v>922.08390475375347</v>
      </c>
      <c r="BK48" s="210">
        <f t="shared" si="55"/>
        <v>922.08390475375347</v>
      </c>
      <c r="BL48" s="210">
        <f t="shared" si="55"/>
        <v>922.08390475375347</v>
      </c>
      <c r="BM48" s="210">
        <f t="shared" si="55"/>
        <v>922.08390475375347</v>
      </c>
      <c r="BN48" s="210">
        <f t="shared" si="55"/>
        <v>922.08390475375347</v>
      </c>
      <c r="BO48" s="210">
        <f t="shared" si="55"/>
        <v>922.08390475375347</v>
      </c>
      <c r="BP48" s="210">
        <f t="shared" si="55"/>
        <v>922.08390475375347</v>
      </c>
      <c r="BQ48" s="210">
        <f t="shared" si="55"/>
        <v>922.08390475375347</v>
      </c>
      <c r="BR48" s="210">
        <f t="shared" ref="BR48:DA48" si="56">IF(BR$22&lt;=$E$24,IF(BR$22&lt;=$D$24,IF(BR$22&lt;=$C$24,IF(BR$22&lt;=$B$24,$B114,($C31-$B31)/($C$24-$B$24)),($D31-$C31)/($D$24-$C$24)),($E31-$D31)/($E$24-$D$24)),$F114)</f>
        <v>922.08390475375347</v>
      </c>
      <c r="BS48" s="210">
        <f t="shared" si="56"/>
        <v>922.08390475375347</v>
      </c>
      <c r="BT48" s="210">
        <f t="shared" si="56"/>
        <v>922.08390475375347</v>
      </c>
      <c r="BU48" s="210">
        <f t="shared" si="56"/>
        <v>922.08390475375347</v>
      </c>
      <c r="BV48" s="210">
        <f t="shared" si="56"/>
        <v>922.08390475375347</v>
      </c>
      <c r="BW48" s="210">
        <f t="shared" si="56"/>
        <v>922.08390475375347</v>
      </c>
      <c r="BX48" s="210">
        <f t="shared" si="56"/>
        <v>922.08390475375347</v>
      </c>
      <c r="BY48" s="210">
        <f t="shared" si="56"/>
        <v>922.08390475375347</v>
      </c>
      <c r="BZ48" s="210">
        <f t="shared" si="56"/>
        <v>922.08390475375347</v>
      </c>
      <c r="CA48" s="210">
        <f t="shared" si="56"/>
        <v>922.08390475375347</v>
      </c>
      <c r="CB48" s="210">
        <f t="shared" si="56"/>
        <v>922.08390475375347</v>
      </c>
      <c r="CC48" s="210">
        <f t="shared" si="56"/>
        <v>922.08390475375347</v>
      </c>
      <c r="CD48" s="210">
        <f t="shared" si="56"/>
        <v>922.08390475375347</v>
      </c>
      <c r="CE48" s="210">
        <f t="shared" si="56"/>
        <v>922.08390475375347</v>
      </c>
      <c r="CF48" s="210">
        <f t="shared" si="56"/>
        <v>922.08390475375347</v>
      </c>
      <c r="CG48" s="210">
        <f t="shared" si="56"/>
        <v>922.08390475375347</v>
      </c>
      <c r="CH48" s="210">
        <f t="shared" si="56"/>
        <v>922.08390475375347</v>
      </c>
      <c r="CI48" s="210">
        <f t="shared" si="56"/>
        <v>5651.4614761456442</v>
      </c>
      <c r="CJ48" s="210">
        <f t="shared" si="56"/>
        <v>5651.4614761456442</v>
      </c>
      <c r="CK48" s="210">
        <f t="shared" si="56"/>
        <v>5651.4614761456442</v>
      </c>
      <c r="CL48" s="210">
        <f t="shared" si="56"/>
        <v>5651.4614761456442</v>
      </c>
      <c r="CM48" s="210">
        <f t="shared" si="56"/>
        <v>5651.4614761456442</v>
      </c>
      <c r="CN48" s="210">
        <f t="shared" si="56"/>
        <v>5651.4614761456442</v>
      </c>
      <c r="CO48" s="210">
        <f t="shared" si="56"/>
        <v>5651.4614761456442</v>
      </c>
      <c r="CP48" s="210">
        <f t="shared" si="56"/>
        <v>5651.4614761456442</v>
      </c>
      <c r="CQ48" s="210">
        <f t="shared" si="56"/>
        <v>5651.4614761456442</v>
      </c>
      <c r="CR48" s="210">
        <f t="shared" si="56"/>
        <v>5651.4614761456442</v>
      </c>
      <c r="CS48" s="210">
        <f t="shared" si="56"/>
        <v>5651.4614761456442</v>
      </c>
      <c r="CT48" s="210">
        <f t="shared" si="56"/>
        <v>5651.4614761456442</v>
      </c>
      <c r="CU48" s="210">
        <f t="shared" si="56"/>
        <v>5651.4614761456442</v>
      </c>
      <c r="CV48" s="210">
        <f t="shared" si="56"/>
        <v>5651.4614761456442</v>
      </c>
      <c r="CW48" s="210">
        <f t="shared" si="56"/>
        <v>5651.4614761456442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741.81818181818187</v>
      </c>
      <c r="BH49" s="210">
        <f t="shared" si="58"/>
        <v>741.81818181818187</v>
      </c>
      <c r="BI49" s="210">
        <f t="shared" si="58"/>
        <v>741.81818181818187</v>
      </c>
      <c r="BJ49" s="210">
        <f t="shared" si="58"/>
        <v>741.81818181818187</v>
      </c>
      <c r="BK49" s="210">
        <f t="shared" si="58"/>
        <v>741.81818181818187</v>
      </c>
      <c r="BL49" s="210">
        <f t="shared" si="58"/>
        <v>741.81818181818187</v>
      </c>
      <c r="BM49" s="210">
        <f t="shared" si="58"/>
        <v>741.81818181818187</v>
      </c>
      <c r="BN49" s="210">
        <f t="shared" si="58"/>
        <v>741.81818181818187</v>
      </c>
      <c r="BO49" s="210">
        <f t="shared" si="58"/>
        <v>741.81818181818187</v>
      </c>
      <c r="BP49" s="210">
        <f t="shared" si="58"/>
        <v>741.81818181818187</v>
      </c>
      <c r="BQ49" s="210">
        <f t="shared" si="58"/>
        <v>741.81818181818187</v>
      </c>
      <c r="BR49" s="210">
        <f t="shared" ref="BR49:DA49" si="59">IF(BR$22&lt;=$E$24,IF(BR$22&lt;=$D$24,IF(BR$22&lt;=$C$24,IF(BR$22&lt;=$B$24,$B115,($C32-$B32)/($C$24-$B$24)),($D32-$C32)/($D$24-$C$24)),($E32-$D32)/($E$24-$D$24)),$F115)</f>
        <v>741.81818181818187</v>
      </c>
      <c r="BS49" s="210">
        <f t="shared" si="59"/>
        <v>741.81818181818187</v>
      </c>
      <c r="BT49" s="210">
        <f t="shared" si="59"/>
        <v>741.81818181818187</v>
      </c>
      <c r="BU49" s="210">
        <f t="shared" si="59"/>
        <v>741.81818181818187</v>
      </c>
      <c r="BV49" s="210">
        <f t="shared" si="59"/>
        <v>741.81818181818187</v>
      </c>
      <c r="BW49" s="210">
        <f t="shared" si="59"/>
        <v>741.81818181818187</v>
      </c>
      <c r="BX49" s="210">
        <f t="shared" si="59"/>
        <v>741.81818181818187</v>
      </c>
      <c r="BY49" s="210">
        <f t="shared" si="59"/>
        <v>741.81818181818187</v>
      </c>
      <c r="BZ49" s="210">
        <f t="shared" si="59"/>
        <v>741.81818181818187</v>
      </c>
      <c r="CA49" s="210">
        <f t="shared" si="59"/>
        <v>741.81818181818187</v>
      </c>
      <c r="CB49" s="210">
        <f t="shared" si="59"/>
        <v>741.81818181818187</v>
      </c>
      <c r="CC49" s="210">
        <f t="shared" si="59"/>
        <v>741.81818181818187</v>
      </c>
      <c r="CD49" s="210">
        <f t="shared" si="59"/>
        <v>741.81818181818187</v>
      </c>
      <c r="CE49" s="210">
        <f t="shared" si="59"/>
        <v>741.81818181818187</v>
      </c>
      <c r="CF49" s="210">
        <f t="shared" si="59"/>
        <v>741.81818181818187</v>
      </c>
      <c r="CG49" s="210">
        <f t="shared" si="59"/>
        <v>741.81818181818187</v>
      </c>
      <c r="CH49" s="210">
        <f t="shared" si="59"/>
        <v>741.81818181818187</v>
      </c>
      <c r="CI49" s="210">
        <f t="shared" si="59"/>
        <v>-1360</v>
      </c>
      <c r="CJ49" s="210">
        <f t="shared" si="59"/>
        <v>-1360</v>
      </c>
      <c r="CK49" s="210">
        <f t="shared" si="59"/>
        <v>-1360</v>
      </c>
      <c r="CL49" s="210">
        <f t="shared" si="59"/>
        <v>-1360</v>
      </c>
      <c r="CM49" s="210">
        <f t="shared" si="59"/>
        <v>-1360</v>
      </c>
      <c r="CN49" s="210">
        <f t="shared" si="59"/>
        <v>-1360</v>
      </c>
      <c r="CO49" s="210">
        <f t="shared" si="59"/>
        <v>-1360</v>
      </c>
      <c r="CP49" s="210">
        <f t="shared" si="59"/>
        <v>-1360</v>
      </c>
      <c r="CQ49" s="210">
        <f t="shared" si="59"/>
        <v>-1360</v>
      </c>
      <c r="CR49" s="210">
        <f t="shared" si="59"/>
        <v>-1360</v>
      </c>
      <c r="CS49" s="210">
        <f t="shared" si="59"/>
        <v>-1360</v>
      </c>
      <c r="CT49" s="210">
        <f t="shared" si="59"/>
        <v>-1360</v>
      </c>
      <c r="CU49" s="210">
        <f t="shared" si="59"/>
        <v>-1360</v>
      </c>
      <c r="CV49" s="210">
        <f t="shared" si="59"/>
        <v>-1360</v>
      </c>
      <c r="CW49" s="210">
        <f t="shared" si="59"/>
        <v>-1360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305.45454545454544</v>
      </c>
      <c r="BH50" s="210">
        <f t="shared" si="61"/>
        <v>305.45454545454544</v>
      </c>
      <c r="BI50" s="210">
        <f t="shared" si="61"/>
        <v>305.45454545454544</v>
      </c>
      <c r="BJ50" s="210">
        <f t="shared" si="61"/>
        <v>305.45454545454544</v>
      </c>
      <c r="BK50" s="210">
        <f t="shared" si="61"/>
        <v>305.45454545454544</v>
      </c>
      <c r="BL50" s="210">
        <f t="shared" si="61"/>
        <v>305.45454545454544</v>
      </c>
      <c r="BM50" s="210">
        <f t="shared" si="61"/>
        <v>305.45454545454544</v>
      </c>
      <c r="BN50" s="210">
        <f t="shared" si="61"/>
        <v>305.45454545454544</v>
      </c>
      <c r="BO50" s="210">
        <f t="shared" si="61"/>
        <v>305.45454545454544</v>
      </c>
      <c r="BP50" s="210">
        <f t="shared" si="61"/>
        <v>305.45454545454544</v>
      </c>
      <c r="BQ50" s="210">
        <f t="shared" si="61"/>
        <v>305.45454545454544</v>
      </c>
      <c r="BR50" s="210">
        <f t="shared" ref="BR50:DA50" si="62">IF(BR$22&lt;=$E$24,IF(BR$22&lt;=$D$24,IF(BR$22&lt;=$C$24,IF(BR$22&lt;=$B$24,$B116,($C33-$B33)/($C$24-$B$24)),($D33-$C33)/($D$24-$C$24)),($E33-$D33)/($E$24-$D$24)),$F116)</f>
        <v>305.45454545454544</v>
      </c>
      <c r="BS50" s="210">
        <f t="shared" si="62"/>
        <v>305.45454545454544</v>
      </c>
      <c r="BT50" s="210">
        <f t="shared" si="62"/>
        <v>305.45454545454544</v>
      </c>
      <c r="BU50" s="210">
        <f t="shared" si="62"/>
        <v>305.45454545454544</v>
      </c>
      <c r="BV50" s="210">
        <f t="shared" si="62"/>
        <v>305.45454545454544</v>
      </c>
      <c r="BW50" s="210">
        <f t="shared" si="62"/>
        <v>305.45454545454544</v>
      </c>
      <c r="BX50" s="210">
        <f t="shared" si="62"/>
        <v>305.45454545454544</v>
      </c>
      <c r="BY50" s="210">
        <f t="shared" si="62"/>
        <v>305.45454545454544</v>
      </c>
      <c r="BZ50" s="210">
        <f t="shared" si="62"/>
        <v>305.45454545454544</v>
      </c>
      <c r="CA50" s="210">
        <f t="shared" si="62"/>
        <v>305.45454545454544</v>
      </c>
      <c r="CB50" s="210">
        <f t="shared" si="62"/>
        <v>305.45454545454544</v>
      </c>
      <c r="CC50" s="210">
        <f t="shared" si="62"/>
        <v>305.45454545454544</v>
      </c>
      <c r="CD50" s="210">
        <f t="shared" si="62"/>
        <v>305.45454545454544</v>
      </c>
      <c r="CE50" s="210">
        <f t="shared" si="62"/>
        <v>305.45454545454544</v>
      </c>
      <c r="CF50" s="210">
        <f t="shared" si="62"/>
        <v>305.45454545454544</v>
      </c>
      <c r="CG50" s="210">
        <f t="shared" si="62"/>
        <v>305.45454545454544</v>
      </c>
      <c r="CH50" s="210">
        <f t="shared" si="62"/>
        <v>305.45454545454544</v>
      </c>
      <c r="CI50" s="210">
        <f t="shared" si="62"/>
        <v>11240</v>
      </c>
      <c r="CJ50" s="210">
        <f t="shared" si="62"/>
        <v>11240</v>
      </c>
      <c r="CK50" s="210">
        <f t="shared" si="62"/>
        <v>11240</v>
      </c>
      <c r="CL50" s="210">
        <f t="shared" si="62"/>
        <v>11240</v>
      </c>
      <c r="CM50" s="210">
        <f t="shared" si="62"/>
        <v>11240</v>
      </c>
      <c r="CN50" s="210">
        <f t="shared" si="62"/>
        <v>11240</v>
      </c>
      <c r="CO50" s="210">
        <f t="shared" si="62"/>
        <v>11240</v>
      </c>
      <c r="CP50" s="210">
        <f t="shared" si="62"/>
        <v>11240</v>
      </c>
      <c r="CQ50" s="210">
        <f t="shared" si="62"/>
        <v>11240</v>
      </c>
      <c r="CR50" s="210">
        <f t="shared" si="62"/>
        <v>11240</v>
      </c>
      <c r="CS50" s="210">
        <f t="shared" si="62"/>
        <v>11240</v>
      </c>
      <c r="CT50" s="210">
        <f t="shared" si="62"/>
        <v>11240</v>
      </c>
      <c r="CU50" s="210">
        <f t="shared" si="62"/>
        <v>11240</v>
      </c>
      <c r="CV50" s="210">
        <f t="shared" si="62"/>
        <v>11240</v>
      </c>
      <c r="CW50" s="210">
        <f t="shared" si="62"/>
        <v>11240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-720.00000000000023</v>
      </c>
      <c r="BH51" s="210">
        <f t="shared" si="64"/>
        <v>-720.00000000000023</v>
      </c>
      <c r="BI51" s="210">
        <f t="shared" si="64"/>
        <v>-720.00000000000023</v>
      </c>
      <c r="BJ51" s="210">
        <f t="shared" si="64"/>
        <v>-720.00000000000023</v>
      </c>
      <c r="BK51" s="210">
        <f t="shared" si="64"/>
        <v>-720.00000000000023</v>
      </c>
      <c r="BL51" s="210">
        <f t="shared" si="64"/>
        <v>-720.00000000000023</v>
      </c>
      <c r="BM51" s="210">
        <f t="shared" si="64"/>
        <v>-720.00000000000023</v>
      </c>
      <c r="BN51" s="210">
        <f t="shared" si="64"/>
        <v>-720.00000000000023</v>
      </c>
      <c r="BO51" s="210">
        <f t="shared" si="64"/>
        <v>-720.00000000000023</v>
      </c>
      <c r="BP51" s="210">
        <f t="shared" si="64"/>
        <v>-720.00000000000023</v>
      </c>
      <c r="BQ51" s="210">
        <f t="shared" si="64"/>
        <v>-720.00000000000023</v>
      </c>
      <c r="BR51" s="210">
        <f t="shared" ref="BR51:DA51" si="65">IF(BR$22&lt;=$E$24,IF(BR$22&lt;=$D$24,IF(BR$22&lt;=$C$24,IF(BR$22&lt;=$B$24,$B117,($C34-$B34)/($C$24-$B$24)),($D34-$C34)/($D$24-$C$24)),($E34-$D34)/($E$24-$D$24)),$F117)</f>
        <v>-720.00000000000023</v>
      </c>
      <c r="BS51" s="210">
        <f t="shared" si="65"/>
        <v>-720.00000000000023</v>
      </c>
      <c r="BT51" s="210">
        <f t="shared" si="65"/>
        <v>-720.00000000000023</v>
      </c>
      <c r="BU51" s="210">
        <f t="shared" si="65"/>
        <v>-720.00000000000023</v>
      </c>
      <c r="BV51" s="210">
        <f t="shared" si="65"/>
        <v>-720.00000000000023</v>
      </c>
      <c r="BW51" s="210">
        <f t="shared" si="65"/>
        <v>-720.00000000000023</v>
      </c>
      <c r="BX51" s="210">
        <f t="shared" si="65"/>
        <v>-720.00000000000023</v>
      </c>
      <c r="BY51" s="210">
        <f t="shared" si="65"/>
        <v>-720.00000000000023</v>
      </c>
      <c r="BZ51" s="210">
        <f t="shared" si="65"/>
        <v>-720.00000000000023</v>
      </c>
      <c r="CA51" s="210">
        <f t="shared" si="65"/>
        <v>-720.00000000000023</v>
      </c>
      <c r="CB51" s="210">
        <f t="shared" si="65"/>
        <v>-720.00000000000023</v>
      </c>
      <c r="CC51" s="210">
        <f t="shared" si="65"/>
        <v>-720.00000000000023</v>
      </c>
      <c r="CD51" s="210">
        <f t="shared" si="65"/>
        <v>-720.00000000000023</v>
      </c>
      <c r="CE51" s="210">
        <f t="shared" si="65"/>
        <v>-720.00000000000023</v>
      </c>
      <c r="CF51" s="210">
        <f t="shared" si="65"/>
        <v>-720.00000000000023</v>
      </c>
      <c r="CG51" s="210">
        <f t="shared" si="65"/>
        <v>-720.00000000000023</v>
      </c>
      <c r="CH51" s="210">
        <f t="shared" si="65"/>
        <v>-720.00000000000023</v>
      </c>
      <c r="CI51" s="210">
        <f t="shared" si="65"/>
        <v>142</v>
      </c>
      <c r="CJ51" s="210">
        <f t="shared" si="65"/>
        <v>142</v>
      </c>
      <c r="CK51" s="210">
        <f t="shared" si="65"/>
        <v>142</v>
      </c>
      <c r="CL51" s="210">
        <f t="shared" si="65"/>
        <v>142</v>
      </c>
      <c r="CM51" s="210">
        <f t="shared" si="65"/>
        <v>142</v>
      </c>
      <c r="CN51" s="210">
        <f t="shared" si="65"/>
        <v>142</v>
      </c>
      <c r="CO51" s="210">
        <f t="shared" si="65"/>
        <v>142</v>
      </c>
      <c r="CP51" s="210">
        <f t="shared" si="65"/>
        <v>142</v>
      </c>
      <c r="CQ51" s="210">
        <f t="shared" si="65"/>
        <v>142</v>
      </c>
      <c r="CR51" s="210">
        <f t="shared" si="65"/>
        <v>142</v>
      </c>
      <c r="CS51" s="210">
        <f t="shared" si="65"/>
        <v>142</v>
      </c>
      <c r="CT51" s="210">
        <f t="shared" si="65"/>
        <v>142</v>
      </c>
      <c r="CU51" s="210">
        <f t="shared" si="65"/>
        <v>142</v>
      </c>
      <c r="CV51" s="210">
        <f t="shared" si="65"/>
        <v>142</v>
      </c>
      <c r="CW51" s="210">
        <f t="shared" si="65"/>
        <v>142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-8.1004098516227803</v>
      </c>
      <c r="BH52" s="210">
        <f t="shared" si="67"/>
        <v>-8.1004098516227803</v>
      </c>
      <c r="BI52" s="210">
        <f t="shared" si="67"/>
        <v>-8.1004098516227803</v>
      </c>
      <c r="BJ52" s="210">
        <f t="shared" si="67"/>
        <v>-8.1004098516227803</v>
      </c>
      <c r="BK52" s="210">
        <f t="shared" si="67"/>
        <v>-8.1004098516227803</v>
      </c>
      <c r="BL52" s="210">
        <f t="shared" si="67"/>
        <v>-8.1004098516227803</v>
      </c>
      <c r="BM52" s="210">
        <f t="shared" si="67"/>
        <v>-8.1004098516227803</v>
      </c>
      <c r="BN52" s="210">
        <f t="shared" si="67"/>
        <v>-8.1004098516227803</v>
      </c>
      <c r="BO52" s="210">
        <f t="shared" si="67"/>
        <v>-8.1004098516227803</v>
      </c>
      <c r="BP52" s="210">
        <f t="shared" si="67"/>
        <v>-8.1004098516227803</v>
      </c>
      <c r="BQ52" s="210">
        <f t="shared" si="67"/>
        <v>-8.1004098516227803</v>
      </c>
      <c r="BR52" s="210">
        <f t="shared" ref="BR52:DA52" si="68">IF(BR$22&lt;=$E$24,IF(BR$22&lt;=$D$24,IF(BR$22&lt;=$C$24,IF(BR$22&lt;=$B$24,$B118,($C35-$B35)/($C$24-$B$24)),($D35-$C35)/($D$24-$C$24)),($E35-$D35)/($E$24-$D$24)),$F118)</f>
        <v>-8.1004098516227803</v>
      </c>
      <c r="BS52" s="210">
        <f t="shared" si="68"/>
        <v>-8.1004098516227803</v>
      </c>
      <c r="BT52" s="210">
        <f t="shared" si="68"/>
        <v>-8.1004098516227803</v>
      </c>
      <c r="BU52" s="210">
        <f t="shared" si="68"/>
        <v>-8.1004098516227803</v>
      </c>
      <c r="BV52" s="210">
        <f t="shared" si="68"/>
        <v>-8.1004098516227803</v>
      </c>
      <c r="BW52" s="210">
        <f t="shared" si="68"/>
        <v>-8.1004098516227803</v>
      </c>
      <c r="BX52" s="210">
        <f t="shared" si="68"/>
        <v>-8.1004098516227803</v>
      </c>
      <c r="BY52" s="210">
        <f t="shared" si="68"/>
        <v>-8.1004098516227803</v>
      </c>
      <c r="BZ52" s="210">
        <f t="shared" si="68"/>
        <v>-8.1004098516227803</v>
      </c>
      <c r="CA52" s="210">
        <f t="shared" si="68"/>
        <v>-8.1004098516227803</v>
      </c>
      <c r="CB52" s="210">
        <f t="shared" si="68"/>
        <v>-8.1004098516227803</v>
      </c>
      <c r="CC52" s="210">
        <f t="shared" si="68"/>
        <v>-8.1004098516227803</v>
      </c>
      <c r="CD52" s="210">
        <f t="shared" si="68"/>
        <v>-8.1004098516227803</v>
      </c>
      <c r="CE52" s="210">
        <f t="shared" si="68"/>
        <v>-8.1004098516227803</v>
      </c>
      <c r="CF52" s="210">
        <f t="shared" si="68"/>
        <v>-8.1004098516227803</v>
      </c>
      <c r="CG52" s="210">
        <f t="shared" si="68"/>
        <v>-8.1004098516227803</v>
      </c>
      <c r="CH52" s="210">
        <f t="shared" si="68"/>
        <v>-8.1004098516227803</v>
      </c>
      <c r="CI52" s="210">
        <f t="shared" si="68"/>
        <v>-148.50751394641713</v>
      </c>
      <c r="CJ52" s="210">
        <f t="shared" si="68"/>
        <v>-148.50751394641713</v>
      </c>
      <c r="CK52" s="210">
        <f t="shared" si="68"/>
        <v>-148.50751394641713</v>
      </c>
      <c r="CL52" s="210">
        <f t="shared" si="68"/>
        <v>-148.50751394641713</v>
      </c>
      <c r="CM52" s="210">
        <f t="shared" si="68"/>
        <v>-148.50751394641713</v>
      </c>
      <c r="CN52" s="210">
        <f t="shared" si="68"/>
        <v>-148.50751394641713</v>
      </c>
      <c r="CO52" s="210">
        <f t="shared" si="68"/>
        <v>-148.50751394641713</v>
      </c>
      <c r="CP52" s="210">
        <f t="shared" si="68"/>
        <v>-148.50751394641713</v>
      </c>
      <c r="CQ52" s="210">
        <f t="shared" si="68"/>
        <v>-148.50751394641713</v>
      </c>
      <c r="CR52" s="210">
        <f t="shared" si="68"/>
        <v>-148.50751394641713</v>
      </c>
      <c r="CS52" s="210">
        <f t="shared" si="68"/>
        <v>-148.50751394641713</v>
      </c>
      <c r="CT52" s="210">
        <f t="shared" si="68"/>
        <v>-148.50751394641713</v>
      </c>
      <c r="CU52" s="210">
        <f t="shared" si="68"/>
        <v>-148.50751394641713</v>
      </c>
      <c r="CV52" s="210">
        <f t="shared" si="68"/>
        <v>-148.50751394641713</v>
      </c>
      <c r="CW52" s="210">
        <f t="shared" si="68"/>
        <v>-148.50751394641713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-356.57142857142856</v>
      </c>
      <c r="Y53" s="210">
        <f t="shared" si="69"/>
        <v>-356.57142857142856</v>
      </c>
      <c r="Z53" s="210">
        <f t="shared" si="69"/>
        <v>-356.57142857142856</v>
      </c>
      <c r="AA53" s="210">
        <f t="shared" si="69"/>
        <v>-356.57142857142856</v>
      </c>
      <c r="AB53" s="210">
        <f t="shared" si="69"/>
        <v>-356.57142857142856</v>
      </c>
      <c r="AC53" s="210">
        <f t="shared" si="69"/>
        <v>-356.57142857142856</v>
      </c>
      <c r="AD53" s="210">
        <f t="shared" si="69"/>
        <v>-356.57142857142856</v>
      </c>
      <c r="AE53" s="210">
        <f t="shared" si="69"/>
        <v>-356.57142857142856</v>
      </c>
      <c r="AF53" s="210">
        <f t="shared" si="69"/>
        <v>-356.57142857142856</v>
      </c>
      <c r="AG53" s="210">
        <f t="shared" si="69"/>
        <v>-356.57142857142856</v>
      </c>
      <c r="AH53" s="210">
        <f t="shared" si="69"/>
        <v>-356.57142857142856</v>
      </c>
      <c r="AI53" s="210">
        <f t="shared" si="69"/>
        <v>-356.57142857142856</v>
      </c>
      <c r="AJ53" s="210">
        <f t="shared" si="69"/>
        <v>-356.57142857142856</v>
      </c>
      <c r="AK53" s="210">
        <f t="shared" si="69"/>
        <v>-356.57142857142856</v>
      </c>
      <c r="AL53" s="210">
        <f t="shared" ref="AL53:BQ53" si="70">IF(AL$22&lt;=$E$24,IF(AL$22&lt;=$D$24,IF(AL$22&lt;=$C$24,IF(AL$22&lt;=$B$24,$B119,($C36-$B36)/($C$24-$B$24)),($D36-$C36)/($D$24-$C$24)),($E36-$D36)/($E$24-$D$24)),$F119)</f>
        <v>-356.57142857142856</v>
      </c>
      <c r="AM53" s="210">
        <f t="shared" si="70"/>
        <v>-356.57142857142856</v>
      </c>
      <c r="AN53" s="210">
        <f t="shared" si="70"/>
        <v>-356.57142857142856</v>
      </c>
      <c r="AO53" s="210">
        <f t="shared" si="70"/>
        <v>-356.57142857142856</v>
      </c>
      <c r="AP53" s="210">
        <f t="shared" si="70"/>
        <v>-356.57142857142856</v>
      </c>
      <c r="AQ53" s="210">
        <f t="shared" si="70"/>
        <v>-356.57142857142856</v>
      </c>
      <c r="AR53" s="210">
        <f t="shared" si="70"/>
        <v>-356.57142857142856</v>
      </c>
      <c r="AS53" s="210">
        <f t="shared" si="70"/>
        <v>-356.57142857142856</v>
      </c>
      <c r="AT53" s="210">
        <f t="shared" si="70"/>
        <v>-356.57142857142856</v>
      </c>
      <c r="AU53" s="210">
        <f t="shared" si="70"/>
        <v>-356.57142857142856</v>
      </c>
      <c r="AV53" s="210">
        <f t="shared" si="70"/>
        <v>-356.57142857142856</v>
      </c>
      <c r="AW53" s="210">
        <f t="shared" si="70"/>
        <v>-356.57142857142856</v>
      </c>
      <c r="AX53" s="210">
        <f t="shared" si="70"/>
        <v>-356.57142857142856</v>
      </c>
      <c r="AY53" s="210">
        <f t="shared" si="70"/>
        <v>-356.57142857142856</v>
      </c>
      <c r="AZ53" s="210">
        <f t="shared" si="70"/>
        <v>-356.57142857142856</v>
      </c>
      <c r="BA53" s="210">
        <f t="shared" si="70"/>
        <v>-356.57142857142856</v>
      </c>
      <c r="BB53" s="210">
        <f t="shared" si="70"/>
        <v>-356.57142857142856</v>
      </c>
      <c r="BC53" s="210">
        <f t="shared" si="70"/>
        <v>-356.57142857142856</v>
      </c>
      <c r="BD53" s="210">
        <f t="shared" si="70"/>
        <v>-356.57142857142856</v>
      </c>
      <c r="BE53" s="210">
        <f t="shared" si="70"/>
        <v>-356.57142857142856</v>
      </c>
      <c r="BF53" s="210">
        <f t="shared" si="70"/>
        <v>-356.57142857142856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1881.808990627203</v>
      </c>
      <c r="G59" s="204">
        <f t="shared" si="75"/>
        <v>1881.808990627203</v>
      </c>
      <c r="H59" s="204">
        <f t="shared" si="75"/>
        <v>1881.808990627203</v>
      </c>
      <c r="I59" s="204">
        <f t="shared" si="75"/>
        <v>1881.808990627203</v>
      </c>
      <c r="J59" s="204">
        <f t="shared" si="75"/>
        <v>1881.808990627203</v>
      </c>
      <c r="K59" s="204">
        <f t="shared" si="75"/>
        <v>1881.808990627203</v>
      </c>
      <c r="L59" s="204">
        <f t="shared" si="75"/>
        <v>1881.808990627203</v>
      </c>
      <c r="M59" s="204">
        <f t="shared" si="75"/>
        <v>1881.808990627203</v>
      </c>
      <c r="N59" s="204">
        <f t="shared" si="75"/>
        <v>1881.808990627203</v>
      </c>
      <c r="O59" s="204">
        <f t="shared" si="75"/>
        <v>1881.808990627203</v>
      </c>
      <c r="P59" s="204">
        <f t="shared" si="75"/>
        <v>1881.808990627203</v>
      </c>
      <c r="Q59" s="204">
        <f t="shared" si="75"/>
        <v>1881.808990627203</v>
      </c>
      <c r="R59" s="204">
        <f t="shared" si="75"/>
        <v>1881.808990627203</v>
      </c>
      <c r="S59" s="204">
        <f t="shared" si="75"/>
        <v>1881.808990627203</v>
      </c>
      <c r="T59" s="204">
        <f t="shared" si="75"/>
        <v>1881.808990627203</v>
      </c>
      <c r="U59" s="204">
        <f t="shared" si="75"/>
        <v>1881.808990627203</v>
      </c>
      <c r="V59" s="204">
        <f t="shared" si="75"/>
        <v>1881.808990627203</v>
      </c>
      <c r="W59" s="204">
        <f t="shared" si="75"/>
        <v>1881.808990627203</v>
      </c>
      <c r="X59" s="204">
        <f t="shared" si="75"/>
        <v>1884.5810004240859</v>
      </c>
      <c r="Y59" s="204">
        <f t="shared" si="75"/>
        <v>1890.1250200178515</v>
      </c>
      <c r="Z59" s="204">
        <f t="shared" si="75"/>
        <v>1895.6690396116171</v>
      </c>
      <c r="AA59" s="204">
        <f t="shared" si="75"/>
        <v>1901.2130592053827</v>
      </c>
      <c r="AB59" s="204">
        <f t="shared" si="75"/>
        <v>1906.7570787991485</v>
      </c>
      <c r="AC59" s="204">
        <f t="shared" si="75"/>
        <v>1912.3010983929141</v>
      </c>
      <c r="AD59" s="204">
        <f t="shared" si="75"/>
        <v>1917.8451179866797</v>
      </c>
      <c r="AE59" s="204">
        <f t="shared" si="75"/>
        <v>1923.3891375804453</v>
      </c>
      <c r="AF59" s="204">
        <f t="shared" si="75"/>
        <v>1928.9331571742111</v>
      </c>
      <c r="AG59" s="204">
        <f t="shared" si="75"/>
        <v>1934.4771767679767</v>
      </c>
      <c r="AH59" s="204">
        <f t="shared" si="75"/>
        <v>1940.0211963617423</v>
      </c>
      <c r="AI59" s="204">
        <f t="shared" si="75"/>
        <v>1945.5652159555079</v>
      </c>
      <c r="AJ59" s="204">
        <f t="shared" si="75"/>
        <v>1951.1092355492738</v>
      </c>
      <c r="AK59" s="204">
        <f t="shared" si="75"/>
        <v>1956.6532551430394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1962.197274736805</v>
      </c>
      <c r="AM59" s="204">
        <f t="shared" si="76"/>
        <v>1967.7412943305708</v>
      </c>
      <c r="AN59" s="204">
        <f t="shared" si="76"/>
        <v>1973.2853139243364</v>
      </c>
      <c r="AO59" s="204">
        <f t="shared" si="76"/>
        <v>1978.829333518102</v>
      </c>
      <c r="AP59" s="204">
        <f t="shared" si="76"/>
        <v>1984.3733531118676</v>
      </c>
      <c r="AQ59" s="204">
        <f t="shared" si="76"/>
        <v>1989.9173727056332</v>
      </c>
      <c r="AR59" s="204">
        <f t="shared" si="76"/>
        <v>1995.461392299399</v>
      </c>
      <c r="AS59" s="204">
        <f t="shared" si="76"/>
        <v>2001.0054118931646</v>
      </c>
      <c r="AT59" s="204">
        <f t="shared" si="76"/>
        <v>2006.5494314869302</v>
      </c>
      <c r="AU59" s="204">
        <f t="shared" si="76"/>
        <v>2012.093451080696</v>
      </c>
      <c r="AV59" s="204">
        <f t="shared" si="76"/>
        <v>2017.6374706744616</v>
      </c>
      <c r="AW59" s="204">
        <f t="shared" si="76"/>
        <v>2023.1814902682272</v>
      </c>
      <c r="AX59" s="204">
        <f t="shared" si="76"/>
        <v>2028.7255098619928</v>
      </c>
      <c r="AY59" s="204">
        <f t="shared" si="76"/>
        <v>2034.2695294557586</v>
      </c>
      <c r="AZ59" s="204">
        <f t="shared" si="76"/>
        <v>2039.8135490495242</v>
      </c>
      <c r="BA59" s="204">
        <f t="shared" si="76"/>
        <v>2045.3575686432898</v>
      </c>
      <c r="BB59" s="204">
        <f t="shared" si="76"/>
        <v>2050.9015882370554</v>
      </c>
      <c r="BC59" s="204">
        <f t="shared" si="76"/>
        <v>2056.4456078308212</v>
      </c>
      <c r="BD59" s="204">
        <f t="shared" si="76"/>
        <v>2061.9896274245866</v>
      </c>
      <c r="BE59" s="204">
        <f t="shared" si="76"/>
        <v>2067.5336470183524</v>
      </c>
      <c r="BF59" s="204">
        <f t="shared" si="76"/>
        <v>2073.0776666121183</v>
      </c>
      <c r="BG59" s="204">
        <f t="shared" si="76"/>
        <v>2107.2753086903249</v>
      </c>
      <c r="BH59" s="204">
        <f t="shared" si="76"/>
        <v>2170.1265732529723</v>
      </c>
      <c r="BI59" s="204">
        <f t="shared" si="76"/>
        <v>2232.9778378156198</v>
      </c>
      <c r="BJ59" s="204">
        <f t="shared" si="76"/>
        <v>2295.8291023782672</v>
      </c>
      <c r="BK59" s="204">
        <f t="shared" si="76"/>
        <v>2358.6803669409151</v>
      </c>
      <c r="BL59" s="204">
        <f t="shared" si="76"/>
        <v>2421.5316315035625</v>
      </c>
      <c r="BM59" s="204">
        <f t="shared" si="76"/>
        <v>2484.3828960662099</v>
      </c>
      <c r="BN59" s="204">
        <f t="shared" si="76"/>
        <v>2547.2341606288574</v>
      </c>
      <c r="BO59" s="204">
        <f t="shared" si="76"/>
        <v>2610.0854251915052</v>
      </c>
      <c r="BP59" s="204">
        <f t="shared" si="76"/>
        <v>2672.9366897541527</v>
      </c>
      <c r="BQ59" s="204">
        <f t="shared" si="76"/>
        <v>2735.7879543168001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2798.639218879448</v>
      </c>
      <c r="BS59" s="204">
        <f t="shared" si="77"/>
        <v>2861.4904834420954</v>
      </c>
      <c r="BT59" s="204">
        <f t="shared" si="77"/>
        <v>2924.3417480047428</v>
      </c>
      <c r="BU59" s="204">
        <f t="shared" si="77"/>
        <v>2987.1930125673903</v>
      </c>
      <c r="BV59" s="204">
        <f t="shared" si="77"/>
        <v>3050.0442771300377</v>
      </c>
      <c r="BW59" s="204">
        <f t="shared" si="77"/>
        <v>3112.8955416926856</v>
      </c>
      <c r="BX59" s="204">
        <f t="shared" si="77"/>
        <v>3175.746806255333</v>
      </c>
      <c r="BY59" s="204">
        <f t="shared" si="77"/>
        <v>3238.5980708179804</v>
      </c>
      <c r="BZ59" s="204">
        <f t="shared" si="77"/>
        <v>3301.4493353806283</v>
      </c>
      <c r="CA59" s="204">
        <f t="shared" si="77"/>
        <v>3364.3005999432758</v>
      </c>
      <c r="CB59" s="204">
        <f t="shared" si="77"/>
        <v>3427.1518645059232</v>
      </c>
      <c r="CC59" s="204">
        <f t="shared" si="77"/>
        <v>3490.0031290685711</v>
      </c>
      <c r="CD59" s="204">
        <f t="shared" si="77"/>
        <v>3552.854393631218</v>
      </c>
      <c r="CE59" s="204">
        <f t="shared" si="77"/>
        <v>3615.7056581938659</v>
      </c>
      <c r="CF59" s="204">
        <f t="shared" si="77"/>
        <v>3678.5569227565138</v>
      </c>
      <c r="CG59" s="204">
        <f t="shared" si="77"/>
        <v>3741.4081873191608</v>
      </c>
      <c r="CH59" s="204">
        <f t="shared" si="77"/>
        <v>3804.2594518818087</v>
      </c>
      <c r="CI59" s="204">
        <f t="shared" si="77"/>
        <v>4267.1134974266879</v>
      </c>
      <c r="CJ59" s="204">
        <f t="shared" si="77"/>
        <v>4729.9675429715662</v>
      </c>
      <c r="CK59" s="204">
        <f t="shared" si="77"/>
        <v>5192.8215885164454</v>
      </c>
      <c r="CL59" s="204">
        <f t="shared" si="77"/>
        <v>5655.6756340613247</v>
      </c>
      <c r="CM59" s="204">
        <f t="shared" si="77"/>
        <v>6118.5296796062039</v>
      </c>
      <c r="CN59" s="204">
        <f t="shared" si="77"/>
        <v>6581.3837251510831</v>
      </c>
      <c r="CO59" s="204">
        <f t="shared" si="77"/>
        <v>7044.2377706959614</v>
      </c>
      <c r="CP59" s="204">
        <f t="shared" si="77"/>
        <v>7507.0918162408407</v>
      </c>
      <c r="CQ59" s="204">
        <f t="shared" si="77"/>
        <v>7969.9458617857199</v>
      </c>
      <c r="CR59" s="204">
        <f t="shared" si="77"/>
        <v>8432.7999073305982</v>
      </c>
      <c r="CS59" s="204">
        <f t="shared" si="77"/>
        <v>8895.6539528754765</v>
      </c>
      <c r="CT59" s="204">
        <f t="shared" si="77"/>
        <v>9358.5079984203567</v>
      </c>
      <c r="CU59" s="204">
        <f t="shared" si="77"/>
        <v>9821.3620439652368</v>
      </c>
      <c r="CV59" s="204">
        <f t="shared" si="77"/>
        <v>10284.216089510115</v>
      </c>
      <c r="CW59" s="204">
        <f t="shared" si="77"/>
        <v>10747.070135054993</v>
      </c>
      <c r="CX59" s="204">
        <f t="shared" si="77"/>
        <v>10853.430135054994</v>
      </c>
      <c r="CY59" s="204">
        <f t="shared" si="77"/>
        <v>10959.790135054993</v>
      </c>
      <c r="CZ59" s="204">
        <f t="shared" si="77"/>
        <v>11066.150135054993</v>
      </c>
      <c r="DA59" s="204">
        <f t="shared" si="77"/>
        <v>11172.510135054994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6755.55</v>
      </c>
      <c r="G60" s="204">
        <f t="shared" si="78"/>
        <v>6415.29</v>
      </c>
      <c r="H60" s="204">
        <f t="shared" si="78"/>
        <v>6075.03</v>
      </c>
      <c r="I60" s="204">
        <f t="shared" si="78"/>
        <v>5734.7699999999995</v>
      </c>
      <c r="J60" s="204">
        <f t="shared" si="78"/>
        <v>5394.51</v>
      </c>
      <c r="K60" s="204">
        <f t="shared" si="78"/>
        <v>5054.25</v>
      </c>
      <c r="L60" s="204">
        <f t="shared" si="78"/>
        <v>4713.99</v>
      </c>
      <c r="M60" s="204">
        <f t="shared" si="78"/>
        <v>4373.7299999999996</v>
      </c>
      <c r="N60" s="204">
        <f t="shared" si="78"/>
        <v>4033.47</v>
      </c>
      <c r="O60" s="204">
        <f t="shared" si="78"/>
        <v>3693.21</v>
      </c>
      <c r="P60" s="204">
        <f t="shared" si="78"/>
        <v>3352.95</v>
      </c>
      <c r="Q60" s="204">
        <f t="shared" si="78"/>
        <v>3012.69</v>
      </c>
      <c r="R60" s="204">
        <f t="shared" si="78"/>
        <v>2672.43</v>
      </c>
      <c r="S60" s="204">
        <f t="shared" si="78"/>
        <v>2332.17</v>
      </c>
      <c r="T60" s="204">
        <f t="shared" si="78"/>
        <v>1991.9099999999999</v>
      </c>
      <c r="U60" s="204">
        <f t="shared" si="78"/>
        <v>1651.65</v>
      </c>
      <c r="V60" s="204">
        <f t="shared" si="78"/>
        <v>1311.3899999999999</v>
      </c>
      <c r="W60" s="204">
        <f t="shared" si="78"/>
        <v>971.13</v>
      </c>
      <c r="X60" s="204">
        <f t="shared" si="78"/>
        <v>820.3</v>
      </c>
      <c r="Y60" s="204">
        <f t="shared" si="78"/>
        <v>858.9</v>
      </c>
      <c r="Z60" s="204">
        <f t="shared" si="78"/>
        <v>897.5</v>
      </c>
      <c r="AA60" s="204">
        <f t="shared" si="78"/>
        <v>936.1</v>
      </c>
      <c r="AB60" s="204">
        <f t="shared" si="78"/>
        <v>974.7</v>
      </c>
      <c r="AC60" s="204">
        <f t="shared" si="78"/>
        <v>1013.3</v>
      </c>
      <c r="AD60" s="204">
        <f t="shared" si="78"/>
        <v>1051.9000000000001</v>
      </c>
      <c r="AE60" s="204">
        <f t="shared" si="78"/>
        <v>1090.5</v>
      </c>
      <c r="AF60" s="204">
        <f t="shared" si="78"/>
        <v>1129.0999999999999</v>
      </c>
      <c r="AG60" s="204">
        <f t="shared" si="78"/>
        <v>1167.7</v>
      </c>
      <c r="AH60" s="204">
        <f t="shared" si="78"/>
        <v>1206.3</v>
      </c>
      <c r="AI60" s="204">
        <f t="shared" si="78"/>
        <v>1244.9000000000001</v>
      </c>
      <c r="AJ60" s="204">
        <f t="shared" si="78"/>
        <v>1283.5</v>
      </c>
      <c r="AK60" s="204">
        <f t="shared" si="78"/>
        <v>1322.1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1360.7</v>
      </c>
      <c r="AM60" s="204">
        <f t="shared" si="79"/>
        <v>1399.3000000000002</v>
      </c>
      <c r="AN60" s="204">
        <f t="shared" si="79"/>
        <v>1437.9</v>
      </c>
      <c r="AO60" s="204">
        <f t="shared" si="79"/>
        <v>1476.5</v>
      </c>
      <c r="AP60" s="204">
        <f t="shared" si="79"/>
        <v>1515.1</v>
      </c>
      <c r="AQ60" s="204">
        <f t="shared" si="79"/>
        <v>1553.7</v>
      </c>
      <c r="AR60" s="204">
        <f t="shared" si="79"/>
        <v>1592.3000000000002</v>
      </c>
      <c r="AS60" s="204">
        <f t="shared" si="79"/>
        <v>1630.9</v>
      </c>
      <c r="AT60" s="204">
        <f t="shared" si="79"/>
        <v>1669.5</v>
      </c>
      <c r="AU60" s="204">
        <f t="shared" si="79"/>
        <v>1708.1</v>
      </c>
      <c r="AV60" s="204">
        <f t="shared" si="79"/>
        <v>1746.7</v>
      </c>
      <c r="AW60" s="204">
        <f t="shared" si="79"/>
        <v>1785.3000000000002</v>
      </c>
      <c r="AX60" s="204">
        <f t="shared" si="79"/>
        <v>1823.9</v>
      </c>
      <c r="AY60" s="204">
        <f t="shared" si="79"/>
        <v>1862.5</v>
      </c>
      <c r="AZ60" s="204">
        <f t="shared" si="79"/>
        <v>1901.1000000000001</v>
      </c>
      <c r="BA60" s="204">
        <f t="shared" si="79"/>
        <v>1939.7</v>
      </c>
      <c r="BB60" s="204">
        <f t="shared" si="79"/>
        <v>1978.3</v>
      </c>
      <c r="BC60" s="204">
        <f t="shared" si="79"/>
        <v>2016.9</v>
      </c>
      <c r="BD60" s="204">
        <f t="shared" si="79"/>
        <v>2055.5</v>
      </c>
      <c r="BE60" s="204">
        <f t="shared" si="79"/>
        <v>2094.1000000000004</v>
      </c>
      <c r="BF60" s="204">
        <f t="shared" si="79"/>
        <v>2132.6999999999998</v>
      </c>
      <c r="BG60" s="204">
        <f t="shared" si="79"/>
        <v>2395.5090909090909</v>
      </c>
      <c r="BH60" s="204">
        <f t="shared" si="79"/>
        <v>2882.5272727272727</v>
      </c>
      <c r="BI60" s="204">
        <f t="shared" si="79"/>
        <v>3369.5454545454545</v>
      </c>
      <c r="BJ60" s="204">
        <f t="shared" si="79"/>
        <v>3856.5636363636363</v>
      </c>
      <c r="BK60" s="204">
        <f t="shared" si="79"/>
        <v>4343.5818181818177</v>
      </c>
      <c r="BL60" s="204">
        <f t="shared" si="79"/>
        <v>4830.6000000000004</v>
      </c>
      <c r="BM60" s="204">
        <f t="shared" si="79"/>
        <v>5317.6181818181813</v>
      </c>
      <c r="BN60" s="204">
        <f t="shared" si="79"/>
        <v>5804.636363636364</v>
      </c>
      <c r="BO60" s="204">
        <f t="shared" si="79"/>
        <v>6291.6545454545449</v>
      </c>
      <c r="BP60" s="204">
        <f t="shared" si="79"/>
        <v>6778.6727272727276</v>
      </c>
      <c r="BQ60" s="204">
        <f t="shared" si="79"/>
        <v>7265.6909090909085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7752.7090909090912</v>
      </c>
      <c r="BS60" s="204">
        <f t="shared" si="80"/>
        <v>8239.7272727272721</v>
      </c>
      <c r="BT60" s="204">
        <f t="shared" si="80"/>
        <v>8726.7454545454548</v>
      </c>
      <c r="BU60" s="204">
        <f t="shared" si="80"/>
        <v>9213.7636363636357</v>
      </c>
      <c r="BV60" s="204">
        <f t="shared" si="80"/>
        <v>9700.7818181818184</v>
      </c>
      <c r="BW60" s="204">
        <f t="shared" si="80"/>
        <v>10187.799999999999</v>
      </c>
      <c r="BX60" s="204">
        <f t="shared" si="80"/>
        <v>10674.818181818182</v>
      </c>
      <c r="BY60" s="204">
        <f t="shared" si="80"/>
        <v>11161.836363636363</v>
      </c>
      <c r="BZ60" s="204">
        <f t="shared" si="80"/>
        <v>11648.854545454546</v>
      </c>
      <c r="CA60" s="204">
        <f t="shared" si="80"/>
        <v>12135.872727272726</v>
      </c>
      <c r="CB60" s="204">
        <f t="shared" si="80"/>
        <v>12622.890909090909</v>
      </c>
      <c r="CC60" s="204">
        <f t="shared" si="80"/>
        <v>13109.90909090909</v>
      </c>
      <c r="CD60" s="204">
        <f t="shared" si="80"/>
        <v>13596.927272727273</v>
      </c>
      <c r="CE60" s="204">
        <f t="shared" si="80"/>
        <v>14083.945454545454</v>
      </c>
      <c r="CF60" s="204">
        <f t="shared" si="80"/>
        <v>14570.963636363636</v>
      </c>
      <c r="CG60" s="204">
        <f t="shared" si="80"/>
        <v>15057.981818181817</v>
      </c>
      <c r="CH60" s="204">
        <f t="shared" si="80"/>
        <v>15545</v>
      </c>
      <c r="CI60" s="204">
        <f t="shared" si="80"/>
        <v>16765.916666666668</v>
      </c>
      <c r="CJ60" s="204">
        <f t="shared" si="80"/>
        <v>17986.833333333332</v>
      </c>
      <c r="CK60" s="204">
        <f t="shared" si="80"/>
        <v>19207.75</v>
      </c>
      <c r="CL60" s="204">
        <f t="shared" si="80"/>
        <v>20428.666666666668</v>
      </c>
      <c r="CM60" s="204">
        <f t="shared" si="80"/>
        <v>21649.583333333336</v>
      </c>
      <c r="CN60" s="204">
        <f t="shared" si="80"/>
        <v>22870.5</v>
      </c>
      <c r="CO60" s="204">
        <f t="shared" si="80"/>
        <v>24091.416666666668</v>
      </c>
      <c r="CP60" s="204">
        <f t="shared" si="80"/>
        <v>25312.333333333336</v>
      </c>
      <c r="CQ60" s="204">
        <f t="shared" si="80"/>
        <v>26533.25</v>
      </c>
      <c r="CR60" s="204">
        <f t="shared" si="80"/>
        <v>27754.166666666668</v>
      </c>
      <c r="CS60" s="204">
        <f t="shared" si="80"/>
        <v>28975.083333333336</v>
      </c>
      <c r="CT60" s="204">
        <f t="shared" si="80"/>
        <v>30196</v>
      </c>
      <c r="CU60" s="204">
        <f t="shared" si="80"/>
        <v>31416.916666666668</v>
      </c>
      <c r="CV60" s="204">
        <f t="shared" si="80"/>
        <v>32637.833333333336</v>
      </c>
      <c r="CW60" s="204">
        <f t="shared" si="80"/>
        <v>33858.75</v>
      </c>
      <c r="CX60" s="204">
        <f t="shared" si="80"/>
        <v>34583.61</v>
      </c>
      <c r="CY60" s="204">
        <f t="shared" si="80"/>
        <v>35308.47</v>
      </c>
      <c r="CZ60" s="204">
        <f t="shared" si="80"/>
        <v>36033.33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36758.19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685.80813512523048</v>
      </c>
      <c r="G61" s="204">
        <f t="shared" si="81"/>
        <v>685.80813512523048</v>
      </c>
      <c r="H61" s="204">
        <f t="shared" si="81"/>
        <v>685.80813512523048</v>
      </c>
      <c r="I61" s="204">
        <f t="shared" si="81"/>
        <v>685.80813512523048</v>
      </c>
      <c r="J61" s="204">
        <f t="shared" si="81"/>
        <v>685.80813512523048</v>
      </c>
      <c r="K61" s="204">
        <f t="shared" si="81"/>
        <v>685.80813512523048</v>
      </c>
      <c r="L61" s="204">
        <f t="shared" si="81"/>
        <v>685.80813512523048</v>
      </c>
      <c r="M61" s="204">
        <f t="shared" si="81"/>
        <v>685.80813512523048</v>
      </c>
      <c r="N61" s="204">
        <f t="shared" si="81"/>
        <v>685.80813512523048</v>
      </c>
      <c r="O61" s="204">
        <f t="shared" si="81"/>
        <v>685.80813512523048</v>
      </c>
      <c r="P61" s="204">
        <f t="shared" si="81"/>
        <v>685.80813512523048</v>
      </c>
      <c r="Q61" s="204">
        <f t="shared" si="81"/>
        <v>685.80813512523048</v>
      </c>
      <c r="R61" s="204">
        <f t="shared" si="81"/>
        <v>685.80813512523048</v>
      </c>
      <c r="S61" s="204">
        <f t="shared" si="81"/>
        <v>685.80813512523048</v>
      </c>
      <c r="T61" s="204">
        <f t="shared" si="81"/>
        <v>685.80813512523048</v>
      </c>
      <c r="U61" s="204">
        <f t="shared" si="81"/>
        <v>685.80813512523048</v>
      </c>
      <c r="V61" s="204">
        <f t="shared" si="81"/>
        <v>685.80813512523048</v>
      </c>
      <c r="W61" s="204">
        <f t="shared" si="81"/>
        <v>685.80813512523048</v>
      </c>
      <c r="X61" s="204">
        <f t="shared" si="81"/>
        <v>695.38239280031041</v>
      </c>
      <c r="Y61" s="204">
        <f t="shared" si="81"/>
        <v>714.53090815047017</v>
      </c>
      <c r="Z61" s="204">
        <f t="shared" si="81"/>
        <v>733.67942350062992</v>
      </c>
      <c r="AA61" s="204">
        <f t="shared" si="81"/>
        <v>752.82793885078968</v>
      </c>
      <c r="AB61" s="204">
        <f t="shared" si="81"/>
        <v>771.97645420094943</v>
      </c>
      <c r="AC61" s="204">
        <f t="shared" si="81"/>
        <v>791.12496955110919</v>
      </c>
      <c r="AD61" s="204">
        <f t="shared" si="81"/>
        <v>810.27348490126906</v>
      </c>
      <c r="AE61" s="204">
        <f t="shared" si="81"/>
        <v>829.42200025142881</v>
      </c>
      <c r="AF61" s="204">
        <f t="shared" si="81"/>
        <v>848.57051560158857</v>
      </c>
      <c r="AG61" s="204">
        <f t="shared" si="81"/>
        <v>867.71903095174832</v>
      </c>
      <c r="AH61" s="204">
        <f t="shared" si="81"/>
        <v>886.86754630190808</v>
      </c>
      <c r="AI61" s="204">
        <f t="shared" si="81"/>
        <v>906.01606165206783</v>
      </c>
      <c r="AJ61" s="204">
        <f t="shared" si="81"/>
        <v>925.16457700222759</v>
      </c>
      <c r="AK61" s="204">
        <f t="shared" si="81"/>
        <v>944.31309235238746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963.46160770254721</v>
      </c>
      <c r="AM61" s="204">
        <f t="shared" si="82"/>
        <v>982.61012305270697</v>
      </c>
      <c r="AN61" s="204">
        <f t="shared" si="82"/>
        <v>1001.7586384028667</v>
      </c>
      <c r="AO61" s="204">
        <f t="shared" si="82"/>
        <v>1020.9071537530265</v>
      </c>
      <c r="AP61" s="204">
        <f t="shared" si="82"/>
        <v>1040.0556691031863</v>
      </c>
      <c r="AQ61" s="204">
        <f t="shared" si="82"/>
        <v>1059.204184453346</v>
      </c>
      <c r="AR61" s="204">
        <f t="shared" si="82"/>
        <v>1078.3526998035059</v>
      </c>
      <c r="AS61" s="204">
        <f t="shared" si="82"/>
        <v>1097.5012151536657</v>
      </c>
      <c r="AT61" s="204">
        <f t="shared" si="82"/>
        <v>1116.6497305038254</v>
      </c>
      <c r="AU61" s="204">
        <f t="shared" si="82"/>
        <v>1135.798245853985</v>
      </c>
      <c r="AV61" s="204">
        <f t="shared" si="82"/>
        <v>1154.9467612041449</v>
      </c>
      <c r="AW61" s="204">
        <f t="shared" si="82"/>
        <v>1174.0952765543047</v>
      </c>
      <c r="AX61" s="204">
        <f t="shared" si="82"/>
        <v>1193.2437919044644</v>
      </c>
      <c r="AY61" s="204">
        <f t="shared" si="82"/>
        <v>1212.3923072546243</v>
      </c>
      <c r="AZ61" s="204">
        <f t="shared" si="82"/>
        <v>1231.5408226047839</v>
      </c>
      <c r="BA61" s="204">
        <f t="shared" si="82"/>
        <v>1250.6893379549438</v>
      </c>
      <c r="BB61" s="204">
        <f t="shared" si="82"/>
        <v>1269.8378533051036</v>
      </c>
      <c r="BC61" s="204">
        <f t="shared" si="82"/>
        <v>1288.9863686552633</v>
      </c>
      <c r="BD61" s="204">
        <f t="shared" si="82"/>
        <v>1308.1348840054231</v>
      </c>
      <c r="BE61" s="204">
        <f t="shared" si="82"/>
        <v>1327.2833993555828</v>
      </c>
      <c r="BF61" s="204">
        <f t="shared" si="82"/>
        <v>1346.4319147057427</v>
      </c>
      <c r="BG61" s="204">
        <f t="shared" si="82"/>
        <v>1363.4786197985331</v>
      </c>
      <c r="BH61" s="204">
        <f t="shared" si="82"/>
        <v>1378.423514633954</v>
      </c>
      <c r="BI61" s="204">
        <f t="shared" si="82"/>
        <v>1393.3684094693749</v>
      </c>
      <c r="BJ61" s="204">
        <f t="shared" si="82"/>
        <v>1408.313304304796</v>
      </c>
      <c r="BK61" s="204">
        <f t="shared" si="82"/>
        <v>1423.2581991402169</v>
      </c>
      <c r="BL61" s="204">
        <f t="shared" si="82"/>
        <v>1438.2030939756378</v>
      </c>
      <c r="BM61" s="204">
        <f t="shared" si="82"/>
        <v>1453.1479888110589</v>
      </c>
      <c r="BN61" s="204">
        <f t="shared" si="82"/>
        <v>1468.0928836464798</v>
      </c>
      <c r="BO61" s="204">
        <f t="shared" si="82"/>
        <v>1483.0377784819007</v>
      </c>
      <c r="BP61" s="204">
        <f t="shared" si="82"/>
        <v>1497.9826733173218</v>
      </c>
      <c r="BQ61" s="204">
        <f t="shared" si="82"/>
        <v>1512.9275681527427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1527.8724629881635</v>
      </c>
      <c r="BS61" s="204">
        <f t="shared" si="83"/>
        <v>1542.8173578235844</v>
      </c>
      <c r="BT61" s="204">
        <f t="shared" si="83"/>
        <v>1557.7622526590055</v>
      </c>
      <c r="BU61" s="204">
        <f t="shared" si="83"/>
        <v>1572.7071474944264</v>
      </c>
      <c r="BV61" s="204">
        <f t="shared" si="83"/>
        <v>1587.6520423298473</v>
      </c>
      <c r="BW61" s="204">
        <f t="shared" si="83"/>
        <v>1602.5969371652684</v>
      </c>
      <c r="BX61" s="204">
        <f t="shared" si="83"/>
        <v>1617.5418320006893</v>
      </c>
      <c r="BY61" s="204">
        <f t="shared" si="83"/>
        <v>1632.4867268361102</v>
      </c>
      <c r="BZ61" s="204">
        <f t="shared" si="83"/>
        <v>1647.431621671531</v>
      </c>
      <c r="CA61" s="204">
        <f t="shared" si="83"/>
        <v>1662.3765165069522</v>
      </c>
      <c r="CB61" s="204">
        <f t="shared" si="83"/>
        <v>1677.321411342373</v>
      </c>
      <c r="CC61" s="204">
        <f t="shared" si="83"/>
        <v>1692.2663061777939</v>
      </c>
      <c r="CD61" s="204">
        <f t="shared" si="83"/>
        <v>1707.211201013215</v>
      </c>
      <c r="CE61" s="204">
        <f t="shared" si="83"/>
        <v>1722.1560958486359</v>
      </c>
      <c r="CF61" s="204">
        <f t="shared" si="83"/>
        <v>1737.1009906840568</v>
      </c>
      <c r="CG61" s="204">
        <f t="shared" si="83"/>
        <v>1752.0458855194779</v>
      </c>
      <c r="CH61" s="204">
        <f t="shared" si="83"/>
        <v>1766.9907803548988</v>
      </c>
      <c r="CI61" s="204">
        <f t="shared" si="83"/>
        <v>1796.7049329420934</v>
      </c>
      <c r="CJ61" s="204">
        <f t="shared" si="83"/>
        <v>1826.4190855292877</v>
      </c>
      <c r="CK61" s="204">
        <f t="shared" si="83"/>
        <v>1856.1332381164823</v>
      </c>
      <c r="CL61" s="204">
        <f t="shared" si="83"/>
        <v>1885.8473907036766</v>
      </c>
      <c r="CM61" s="204">
        <f t="shared" si="83"/>
        <v>1915.5615432908712</v>
      </c>
      <c r="CN61" s="204">
        <f t="shared" si="83"/>
        <v>1945.2756958780656</v>
      </c>
      <c r="CO61" s="204">
        <f t="shared" si="83"/>
        <v>1974.9898484652601</v>
      </c>
      <c r="CP61" s="204">
        <f t="shared" si="83"/>
        <v>2004.7040010524547</v>
      </c>
      <c r="CQ61" s="204">
        <f t="shared" si="83"/>
        <v>2034.4181536396491</v>
      </c>
      <c r="CR61" s="204">
        <f t="shared" si="83"/>
        <v>2064.1323062268439</v>
      </c>
      <c r="CS61" s="204">
        <f t="shared" si="83"/>
        <v>2093.8464588140382</v>
      </c>
      <c r="CT61" s="204">
        <f t="shared" si="83"/>
        <v>2123.5606114012326</v>
      </c>
      <c r="CU61" s="204">
        <f t="shared" si="83"/>
        <v>2153.2747639884269</v>
      </c>
      <c r="CV61" s="204">
        <f t="shared" si="83"/>
        <v>2182.9889165756217</v>
      </c>
      <c r="CW61" s="204">
        <f t="shared" si="83"/>
        <v>2212.7030691628161</v>
      </c>
      <c r="CX61" s="204">
        <f t="shared" si="83"/>
        <v>2221.1340691628161</v>
      </c>
      <c r="CY61" s="204">
        <f t="shared" si="83"/>
        <v>2229.5650691628161</v>
      </c>
      <c r="CZ61" s="204">
        <f t="shared" si="83"/>
        <v>2237.9960691628162</v>
      </c>
      <c r="DA61" s="204">
        <f t="shared" si="83"/>
        <v>2246.4270691628162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100</v>
      </c>
      <c r="BH62" s="204">
        <f t="shared" si="85"/>
        <v>300</v>
      </c>
      <c r="BI62" s="204">
        <f t="shared" si="85"/>
        <v>500</v>
      </c>
      <c r="BJ62" s="204">
        <f t="shared" si="85"/>
        <v>700</v>
      </c>
      <c r="BK62" s="204">
        <f t="shared" si="85"/>
        <v>900</v>
      </c>
      <c r="BL62" s="204">
        <f t="shared" si="85"/>
        <v>1100</v>
      </c>
      <c r="BM62" s="204">
        <f t="shared" si="85"/>
        <v>1300</v>
      </c>
      <c r="BN62" s="204">
        <f t="shared" si="85"/>
        <v>1500</v>
      </c>
      <c r="BO62" s="204">
        <f t="shared" si="85"/>
        <v>1700</v>
      </c>
      <c r="BP62" s="204">
        <f t="shared" si="85"/>
        <v>1900</v>
      </c>
      <c r="BQ62" s="204">
        <f t="shared" si="85"/>
        <v>2100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2300</v>
      </c>
      <c r="BS62" s="204">
        <f t="shared" si="86"/>
        <v>2500</v>
      </c>
      <c r="BT62" s="204">
        <f t="shared" si="86"/>
        <v>2700</v>
      </c>
      <c r="BU62" s="204">
        <f t="shared" si="86"/>
        <v>2900</v>
      </c>
      <c r="BV62" s="204">
        <f t="shared" si="86"/>
        <v>3100</v>
      </c>
      <c r="BW62" s="204">
        <f t="shared" si="86"/>
        <v>3300</v>
      </c>
      <c r="BX62" s="204">
        <f t="shared" si="86"/>
        <v>3500</v>
      </c>
      <c r="BY62" s="204">
        <f t="shared" si="86"/>
        <v>3700</v>
      </c>
      <c r="BZ62" s="204">
        <f t="shared" si="86"/>
        <v>3900</v>
      </c>
      <c r="CA62" s="204">
        <f t="shared" si="86"/>
        <v>4100</v>
      </c>
      <c r="CB62" s="204">
        <f t="shared" si="86"/>
        <v>4300</v>
      </c>
      <c r="CC62" s="204">
        <f t="shared" si="86"/>
        <v>4500</v>
      </c>
      <c r="CD62" s="204">
        <f t="shared" si="86"/>
        <v>4700</v>
      </c>
      <c r="CE62" s="204">
        <f t="shared" si="86"/>
        <v>4900</v>
      </c>
      <c r="CF62" s="204">
        <f t="shared" si="86"/>
        <v>5100</v>
      </c>
      <c r="CG62" s="204">
        <f t="shared" si="86"/>
        <v>5300</v>
      </c>
      <c r="CH62" s="204">
        <f t="shared" si="86"/>
        <v>5500</v>
      </c>
      <c r="CI62" s="204">
        <f t="shared" si="86"/>
        <v>5966.666666666667</v>
      </c>
      <c r="CJ62" s="204">
        <f t="shared" si="86"/>
        <v>6433.333333333333</v>
      </c>
      <c r="CK62" s="204">
        <f t="shared" si="86"/>
        <v>6900</v>
      </c>
      <c r="CL62" s="204">
        <f t="shared" si="86"/>
        <v>7366.666666666667</v>
      </c>
      <c r="CM62" s="204">
        <f t="shared" si="86"/>
        <v>7833.3333333333339</v>
      </c>
      <c r="CN62" s="204">
        <f t="shared" si="86"/>
        <v>8300</v>
      </c>
      <c r="CO62" s="204">
        <f t="shared" si="86"/>
        <v>8766.6666666666679</v>
      </c>
      <c r="CP62" s="204">
        <f t="shared" si="86"/>
        <v>9233.3333333333339</v>
      </c>
      <c r="CQ62" s="204">
        <f t="shared" si="86"/>
        <v>9700</v>
      </c>
      <c r="CR62" s="204">
        <f t="shared" si="86"/>
        <v>10166.666666666668</v>
      </c>
      <c r="CS62" s="204">
        <f t="shared" si="86"/>
        <v>10633.333333333334</v>
      </c>
      <c r="CT62" s="204">
        <f t="shared" si="86"/>
        <v>11100</v>
      </c>
      <c r="CU62" s="204">
        <f t="shared" si="86"/>
        <v>11566.666666666668</v>
      </c>
      <c r="CV62" s="204">
        <f t="shared" si="86"/>
        <v>12033.333333333334</v>
      </c>
      <c r="CW62" s="204">
        <f t="shared" si="86"/>
        <v>12500</v>
      </c>
      <c r="CX62" s="204">
        <f t="shared" si="86"/>
        <v>12500</v>
      </c>
      <c r="CY62" s="204">
        <f t="shared" si="86"/>
        <v>12500</v>
      </c>
      <c r="CZ62" s="204">
        <f t="shared" si="86"/>
        <v>12500</v>
      </c>
      <c r="DA62" s="204">
        <f t="shared" si="86"/>
        <v>12500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800</v>
      </c>
      <c r="G63" s="204">
        <f t="shared" si="87"/>
        <v>800</v>
      </c>
      <c r="H63" s="204">
        <f t="shared" si="87"/>
        <v>800</v>
      </c>
      <c r="I63" s="204">
        <f t="shared" si="87"/>
        <v>800</v>
      </c>
      <c r="J63" s="204">
        <f t="shared" si="87"/>
        <v>800</v>
      </c>
      <c r="K63" s="204">
        <f t="shared" si="87"/>
        <v>800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800</v>
      </c>
      <c r="M63" s="204">
        <f t="shared" si="87"/>
        <v>800</v>
      </c>
      <c r="N63" s="204">
        <f t="shared" si="87"/>
        <v>800</v>
      </c>
      <c r="O63" s="204">
        <f t="shared" si="87"/>
        <v>800</v>
      </c>
      <c r="P63" s="204">
        <f t="shared" si="87"/>
        <v>800</v>
      </c>
      <c r="Q63" s="204">
        <f t="shared" si="87"/>
        <v>800</v>
      </c>
      <c r="R63" s="204">
        <f t="shared" si="87"/>
        <v>800</v>
      </c>
      <c r="S63" s="204">
        <f t="shared" si="87"/>
        <v>800</v>
      </c>
      <c r="T63" s="204">
        <f t="shared" si="87"/>
        <v>800</v>
      </c>
      <c r="U63" s="204">
        <f t="shared" si="87"/>
        <v>800</v>
      </c>
      <c r="V63" s="204">
        <f t="shared" si="87"/>
        <v>800</v>
      </c>
      <c r="W63" s="204">
        <f t="shared" si="87"/>
        <v>800</v>
      </c>
      <c r="X63" s="204">
        <f t="shared" si="87"/>
        <v>850.00714285714287</v>
      </c>
      <c r="Y63" s="204">
        <f t="shared" si="87"/>
        <v>950.0214285714286</v>
      </c>
      <c r="Z63" s="204">
        <f t="shared" si="87"/>
        <v>1050.0357142857142</v>
      </c>
      <c r="AA63" s="204">
        <f t="shared" si="87"/>
        <v>1150.05</v>
      </c>
      <c r="AB63" s="204">
        <f t="shared" si="87"/>
        <v>1250.0642857142857</v>
      </c>
      <c r="AC63" s="204">
        <f t="shared" si="87"/>
        <v>1350.0785714285714</v>
      </c>
      <c r="AD63" s="204">
        <f t="shared" si="87"/>
        <v>1450.0928571428572</v>
      </c>
      <c r="AE63" s="204">
        <f t="shared" si="87"/>
        <v>1550.1071428571429</v>
      </c>
      <c r="AF63" s="204">
        <f t="shared" si="87"/>
        <v>1650.1214285714286</v>
      </c>
      <c r="AG63" s="204">
        <f t="shared" si="87"/>
        <v>1750.1357142857144</v>
      </c>
      <c r="AH63" s="204">
        <f t="shared" si="87"/>
        <v>1850.15</v>
      </c>
      <c r="AI63" s="204">
        <f t="shared" si="87"/>
        <v>1950.1642857142858</v>
      </c>
      <c r="AJ63" s="204">
        <f t="shared" si="87"/>
        <v>2050.1785714285716</v>
      </c>
      <c r="AK63" s="204">
        <f t="shared" si="87"/>
        <v>2150.1928571428571</v>
      </c>
      <c r="AL63" s="204">
        <f t="shared" si="87"/>
        <v>2250.207142857143</v>
      </c>
      <c r="AM63" s="204">
        <f t="shared" si="87"/>
        <v>2350.221428571429</v>
      </c>
      <c r="AN63" s="204">
        <f t="shared" si="87"/>
        <v>2450.2357142857145</v>
      </c>
      <c r="AO63" s="204">
        <f t="shared" si="87"/>
        <v>2550.25</v>
      </c>
      <c r="AP63" s="204">
        <f t="shared" si="87"/>
        <v>2650.2642857142855</v>
      </c>
      <c r="AQ63" s="204">
        <f t="shared" si="87"/>
        <v>2750.2785714285715</v>
      </c>
      <c r="AR63" s="204">
        <f t="shared" si="87"/>
        <v>2850.2928571428574</v>
      </c>
      <c r="AS63" s="204">
        <f t="shared" si="87"/>
        <v>2950.3071428571429</v>
      </c>
      <c r="AT63" s="204">
        <f t="shared" si="87"/>
        <v>3050.3214285714289</v>
      </c>
      <c r="AU63" s="204">
        <f t="shared" si="87"/>
        <v>3150.3357142857144</v>
      </c>
      <c r="AV63" s="204">
        <f t="shared" si="87"/>
        <v>3250.35</v>
      </c>
      <c r="AW63" s="204">
        <f t="shared" si="87"/>
        <v>3350.3642857142859</v>
      </c>
      <c r="AX63" s="204">
        <f t="shared" si="87"/>
        <v>3450.3785714285714</v>
      </c>
      <c r="AY63" s="204">
        <f t="shared" si="87"/>
        <v>3550.3928571428573</v>
      </c>
      <c r="AZ63" s="204">
        <f t="shared" si="87"/>
        <v>3650.4071428571428</v>
      </c>
      <c r="BA63" s="204">
        <f t="shared" si="87"/>
        <v>3750.4214285714288</v>
      </c>
      <c r="BB63" s="204">
        <f t="shared" si="87"/>
        <v>3850.4357142857143</v>
      </c>
      <c r="BC63" s="204">
        <f t="shared" si="87"/>
        <v>3950.4500000000003</v>
      </c>
      <c r="BD63" s="204">
        <f t="shared" si="87"/>
        <v>4050.4642857142858</v>
      </c>
      <c r="BE63" s="204">
        <f t="shared" si="87"/>
        <v>4150.4785714285717</v>
      </c>
      <c r="BF63" s="204">
        <f t="shared" si="87"/>
        <v>4250.4928571428572</v>
      </c>
      <c r="BG63" s="204">
        <f t="shared" si="87"/>
        <v>4490.3090909090906</v>
      </c>
      <c r="BH63" s="204">
        <f t="shared" si="87"/>
        <v>4869.9272727272728</v>
      </c>
      <c r="BI63" s="204">
        <f t="shared" si="87"/>
        <v>5249.545454545454</v>
      </c>
      <c r="BJ63" s="204">
        <f t="shared" si="87"/>
        <v>5629.1636363636362</v>
      </c>
      <c r="BK63" s="204">
        <f t="shared" si="87"/>
        <v>6008.7818181818175</v>
      </c>
      <c r="BL63" s="204">
        <f t="shared" si="87"/>
        <v>6388.4</v>
      </c>
      <c r="BM63" s="204">
        <f t="shared" si="87"/>
        <v>6768.0181818181809</v>
      </c>
      <c r="BN63" s="204">
        <f t="shared" si="87"/>
        <v>7147.6363636363631</v>
      </c>
      <c r="BO63" s="204">
        <f t="shared" si="87"/>
        <v>7527.2545454545443</v>
      </c>
      <c r="BP63" s="204">
        <f t="shared" si="87"/>
        <v>7906.8727272727265</v>
      </c>
      <c r="BQ63" s="204">
        <f t="shared" si="87"/>
        <v>8286.4909090909077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8666.109090909089</v>
      </c>
      <c r="BS63" s="204">
        <f t="shared" si="89"/>
        <v>9045.7272727272721</v>
      </c>
      <c r="BT63" s="204">
        <f t="shared" si="89"/>
        <v>9425.3454545454533</v>
      </c>
      <c r="BU63" s="204">
        <f t="shared" si="89"/>
        <v>9804.9636363636346</v>
      </c>
      <c r="BV63" s="204">
        <f t="shared" si="89"/>
        <v>10184.581818181818</v>
      </c>
      <c r="BW63" s="204">
        <f t="shared" si="89"/>
        <v>10564.199999999997</v>
      </c>
      <c r="BX63" s="204">
        <f t="shared" si="89"/>
        <v>10943.81818181818</v>
      </c>
      <c r="BY63" s="204">
        <f t="shared" si="89"/>
        <v>11323.436363636361</v>
      </c>
      <c r="BZ63" s="204">
        <f t="shared" si="89"/>
        <v>11703.054545454543</v>
      </c>
      <c r="CA63" s="204">
        <f t="shared" si="89"/>
        <v>12082.672727272726</v>
      </c>
      <c r="CB63" s="204">
        <f t="shared" si="89"/>
        <v>12462.290909090907</v>
      </c>
      <c r="CC63" s="204">
        <f t="shared" si="89"/>
        <v>12841.909090909088</v>
      </c>
      <c r="CD63" s="204">
        <f t="shared" si="89"/>
        <v>13221.52727272727</v>
      </c>
      <c r="CE63" s="204">
        <f t="shared" si="89"/>
        <v>13601.145454545453</v>
      </c>
      <c r="CF63" s="204">
        <f t="shared" si="89"/>
        <v>13980.763636363634</v>
      </c>
      <c r="CG63" s="204">
        <f t="shared" si="89"/>
        <v>14360.381818181815</v>
      </c>
      <c r="CH63" s="204">
        <f t="shared" si="89"/>
        <v>14739.999999999996</v>
      </c>
      <c r="CI63" s="204">
        <f t="shared" si="89"/>
        <v>15311.08333333333</v>
      </c>
      <c r="CJ63" s="204">
        <f t="shared" si="89"/>
        <v>15882.166666666664</v>
      </c>
      <c r="CK63" s="204">
        <f t="shared" si="89"/>
        <v>16453.249999999996</v>
      </c>
      <c r="CL63" s="204">
        <f t="shared" si="89"/>
        <v>17024.333333333332</v>
      </c>
      <c r="CM63" s="204">
        <f t="shared" si="89"/>
        <v>17595.416666666664</v>
      </c>
      <c r="CN63" s="204">
        <f t="shared" si="89"/>
        <v>18166.5</v>
      </c>
      <c r="CO63" s="204">
        <f t="shared" si="89"/>
        <v>18737.583333333332</v>
      </c>
      <c r="CP63" s="204">
        <f t="shared" si="89"/>
        <v>19308.666666666664</v>
      </c>
      <c r="CQ63" s="204">
        <f t="shared" si="89"/>
        <v>19879.75</v>
      </c>
      <c r="CR63" s="204">
        <f t="shared" si="89"/>
        <v>20450.833333333332</v>
      </c>
      <c r="CS63" s="204">
        <f t="shared" si="89"/>
        <v>21021.916666666664</v>
      </c>
      <c r="CT63" s="204">
        <f t="shared" si="89"/>
        <v>21593</v>
      </c>
      <c r="CU63" s="204">
        <f t="shared" si="89"/>
        <v>22164.083333333332</v>
      </c>
      <c r="CV63" s="204">
        <f t="shared" si="89"/>
        <v>22735.166666666668</v>
      </c>
      <c r="CW63" s="204">
        <f t="shared" si="89"/>
        <v>23306.25</v>
      </c>
      <c r="CX63" s="204">
        <f t="shared" si="89"/>
        <v>23306.25</v>
      </c>
      <c r="CY63" s="204">
        <f t="shared" si="89"/>
        <v>23306.25</v>
      </c>
      <c r="CZ63" s="204">
        <f t="shared" si="89"/>
        <v>23306.25</v>
      </c>
      <c r="DA63" s="204">
        <f t="shared" si="89"/>
        <v>23306.25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164.57142857142858</v>
      </c>
      <c r="Y64" s="204">
        <f t="shared" si="90"/>
        <v>493.71428571428578</v>
      </c>
      <c r="Z64" s="204">
        <f t="shared" si="90"/>
        <v>822.85714285714289</v>
      </c>
      <c r="AA64" s="204">
        <f t="shared" si="90"/>
        <v>1152</v>
      </c>
      <c r="AB64" s="204">
        <f t="shared" si="90"/>
        <v>1481.1428571428573</v>
      </c>
      <c r="AC64" s="204">
        <f t="shared" si="90"/>
        <v>1810.2857142857144</v>
      </c>
      <c r="AD64" s="204">
        <f t="shared" si="90"/>
        <v>2139.4285714285716</v>
      </c>
      <c r="AE64" s="204">
        <f t="shared" si="90"/>
        <v>2468.5714285714289</v>
      </c>
      <c r="AF64" s="204">
        <f t="shared" si="90"/>
        <v>2797.7142857142858</v>
      </c>
      <c r="AG64" s="204">
        <f t="shared" si="90"/>
        <v>3126.8571428571431</v>
      </c>
      <c r="AH64" s="204">
        <f t="shared" si="90"/>
        <v>3456.0000000000005</v>
      </c>
      <c r="AI64" s="204">
        <f t="shared" si="90"/>
        <v>3785.1428571428573</v>
      </c>
      <c r="AJ64" s="204">
        <f t="shared" si="90"/>
        <v>4114.2857142857147</v>
      </c>
      <c r="AK64" s="204">
        <f t="shared" si="90"/>
        <v>4443.4285714285716</v>
      </c>
      <c r="AL64" s="204">
        <f t="shared" si="90"/>
        <v>4772.5714285714294</v>
      </c>
      <c r="AM64" s="204">
        <f t="shared" si="90"/>
        <v>5101.7142857142862</v>
      </c>
      <c r="AN64" s="204">
        <f t="shared" si="90"/>
        <v>5430.8571428571431</v>
      </c>
      <c r="AO64" s="204">
        <f t="shared" si="90"/>
        <v>5760</v>
      </c>
      <c r="AP64" s="204">
        <f t="shared" si="90"/>
        <v>6089.1428571428578</v>
      </c>
      <c r="AQ64" s="204">
        <f t="shared" si="90"/>
        <v>6418.2857142857147</v>
      </c>
      <c r="AR64" s="204">
        <f t="shared" si="90"/>
        <v>6747.4285714285716</v>
      </c>
      <c r="AS64" s="204">
        <f t="shared" si="90"/>
        <v>7076.5714285714294</v>
      </c>
      <c r="AT64" s="204">
        <f t="shared" si="90"/>
        <v>7405.7142857142862</v>
      </c>
      <c r="AU64" s="204">
        <f t="shared" si="90"/>
        <v>7734.8571428571431</v>
      </c>
      <c r="AV64" s="204">
        <f t="shared" si="90"/>
        <v>8064.0000000000009</v>
      </c>
      <c r="AW64" s="204">
        <f t="shared" si="90"/>
        <v>8393.1428571428569</v>
      </c>
      <c r="AX64" s="204">
        <f t="shared" si="90"/>
        <v>8722.2857142857156</v>
      </c>
      <c r="AY64" s="204">
        <f t="shared" si="90"/>
        <v>9051.4285714285725</v>
      </c>
      <c r="AZ64" s="204">
        <f t="shared" si="90"/>
        <v>9380.5714285714294</v>
      </c>
      <c r="BA64" s="204">
        <f t="shared" si="90"/>
        <v>9709.7142857142862</v>
      </c>
      <c r="BB64" s="204">
        <f t="shared" si="90"/>
        <v>10038.857142857143</v>
      </c>
      <c r="BC64" s="204">
        <f t="shared" si="90"/>
        <v>10368</v>
      </c>
      <c r="BD64" s="204">
        <f t="shared" si="90"/>
        <v>10697.142857142859</v>
      </c>
      <c r="BE64" s="204">
        <f t="shared" si="90"/>
        <v>11026.285714285716</v>
      </c>
      <c r="BF64" s="204">
        <f t="shared" si="90"/>
        <v>11355.428571428572</v>
      </c>
      <c r="BG64" s="204">
        <f t="shared" si="90"/>
        <v>11336.302116030358</v>
      </c>
      <c r="BH64" s="204">
        <f t="shared" si="90"/>
        <v>10968.906348091074</v>
      </c>
      <c r="BI64" s="204">
        <f t="shared" si="90"/>
        <v>10601.510580151791</v>
      </c>
      <c r="BJ64" s="204">
        <f t="shared" si="90"/>
        <v>10234.114812212507</v>
      </c>
      <c r="BK64" s="204">
        <f t="shared" si="90"/>
        <v>9866.7190442732226</v>
      </c>
      <c r="BL64" s="204">
        <f t="shared" si="90"/>
        <v>9499.3232763339383</v>
      </c>
      <c r="BM64" s="204">
        <f t="shared" si="90"/>
        <v>9131.9275083946559</v>
      </c>
      <c r="BN64" s="204">
        <f t="shared" si="90"/>
        <v>8764.5317404553716</v>
      </c>
      <c r="BO64" s="204">
        <f t="shared" si="90"/>
        <v>8397.1359725160873</v>
      </c>
      <c r="BP64" s="204">
        <f t="shared" si="90"/>
        <v>8029.740204576804</v>
      </c>
      <c r="BQ64" s="204">
        <f t="shared" si="90"/>
        <v>7662.3444366375197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7294.9486686982364</v>
      </c>
      <c r="BS64" s="204">
        <f t="shared" si="91"/>
        <v>6927.5529007589521</v>
      </c>
      <c r="BT64" s="204">
        <f t="shared" si="91"/>
        <v>6560.1571328196687</v>
      </c>
      <c r="BU64" s="204">
        <f t="shared" si="91"/>
        <v>6192.7613648803845</v>
      </c>
      <c r="BV64" s="204">
        <f t="shared" si="91"/>
        <v>5825.3655969411011</v>
      </c>
      <c r="BW64" s="204">
        <f t="shared" si="91"/>
        <v>5457.9698290018168</v>
      </c>
      <c r="BX64" s="204">
        <f t="shared" si="91"/>
        <v>5090.5740610625335</v>
      </c>
      <c r="BY64" s="204">
        <f t="shared" si="91"/>
        <v>4723.1782931232492</v>
      </c>
      <c r="BZ64" s="204">
        <f t="shared" si="91"/>
        <v>4355.7825251839658</v>
      </c>
      <c r="CA64" s="204">
        <f t="shared" si="91"/>
        <v>3988.3867572446816</v>
      </c>
      <c r="CB64" s="204">
        <f t="shared" si="91"/>
        <v>3620.9909893053982</v>
      </c>
      <c r="CC64" s="204">
        <f t="shared" si="91"/>
        <v>3253.5952213661149</v>
      </c>
      <c r="CD64" s="204">
        <f t="shared" si="91"/>
        <v>2886.1994534268306</v>
      </c>
      <c r="CE64" s="204">
        <f t="shared" si="91"/>
        <v>2518.8036854875463</v>
      </c>
      <c r="CF64" s="204">
        <f t="shared" si="91"/>
        <v>2151.407917548262</v>
      </c>
      <c r="CG64" s="204">
        <f t="shared" si="91"/>
        <v>1784.0121496089796</v>
      </c>
      <c r="CH64" s="204">
        <f t="shared" si="91"/>
        <v>1416.6163816696953</v>
      </c>
      <c r="CI64" s="204">
        <f t="shared" si="91"/>
        <v>1322.1752895583818</v>
      </c>
      <c r="CJ64" s="204">
        <f t="shared" si="91"/>
        <v>1227.7341974470689</v>
      </c>
      <c r="CK64" s="204">
        <f t="shared" si="91"/>
        <v>1133.2931053357559</v>
      </c>
      <c r="CL64" s="204">
        <f t="shared" si="91"/>
        <v>1038.852013224443</v>
      </c>
      <c r="CM64" s="204">
        <f t="shared" si="91"/>
        <v>944.41092111312992</v>
      </c>
      <c r="CN64" s="204">
        <f t="shared" si="91"/>
        <v>849.96982900181683</v>
      </c>
      <c r="CO64" s="204">
        <f t="shared" si="91"/>
        <v>755.52873689050386</v>
      </c>
      <c r="CP64" s="204">
        <f t="shared" si="91"/>
        <v>661.0876447791909</v>
      </c>
      <c r="CQ64" s="204">
        <f t="shared" si="91"/>
        <v>566.64655266787793</v>
      </c>
      <c r="CR64" s="204">
        <f t="shared" si="91"/>
        <v>472.20546055656496</v>
      </c>
      <c r="CS64" s="204">
        <f t="shared" si="91"/>
        <v>377.76436844525188</v>
      </c>
      <c r="CT64" s="204">
        <f t="shared" si="91"/>
        <v>283.32327633393879</v>
      </c>
      <c r="CU64" s="204">
        <f t="shared" si="91"/>
        <v>188.88218422262594</v>
      </c>
      <c r="CV64" s="204">
        <f t="shared" si="91"/>
        <v>94.441092111312855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8213.4630963588988</v>
      </c>
      <c r="G65" s="204">
        <f t="shared" si="92"/>
        <v>8213.4630963588988</v>
      </c>
      <c r="H65" s="204">
        <f t="shared" si="92"/>
        <v>8213.4630963588988</v>
      </c>
      <c r="I65" s="204">
        <f t="shared" si="92"/>
        <v>8213.4630963588988</v>
      </c>
      <c r="J65" s="204">
        <f t="shared" si="92"/>
        <v>8213.4630963588988</v>
      </c>
      <c r="K65" s="204">
        <f t="shared" si="92"/>
        <v>8213.4630963588988</v>
      </c>
      <c r="L65" s="204">
        <f t="shared" si="88"/>
        <v>8213.4630963588988</v>
      </c>
      <c r="M65" s="204">
        <f t="shared" si="92"/>
        <v>8213.4630963588988</v>
      </c>
      <c r="N65" s="204">
        <f t="shared" si="92"/>
        <v>8213.4630963588988</v>
      </c>
      <c r="O65" s="204">
        <f t="shared" si="92"/>
        <v>8213.4630963588988</v>
      </c>
      <c r="P65" s="204">
        <f t="shared" si="92"/>
        <v>8213.4630963588988</v>
      </c>
      <c r="Q65" s="204">
        <f t="shared" si="92"/>
        <v>8213.4630963588988</v>
      </c>
      <c r="R65" s="204">
        <f t="shared" si="92"/>
        <v>8213.4630963588988</v>
      </c>
      <c r="S65" s="204">
        <f t="shared" si="92"/>
        <v>8213.4630963588988</v>
      </c>
      <c r="T65" s="204">
        <f t="shared" si="92"/>
        <v>8213.4630963588988</v>
      </c>
      <c r="U65" s="204">
        <f t="shared" si="92"/>
        <v>8213.4630963588988</v>
      </c>
      <c r="V65" s="204">
        <f t="shared" si="92"/>
        <v>8213.4630963588988</v>
      </c>
      <c r="W65" s="204">
        <f t="shared" si="92"/>
        <v>8213.4630963588988</v>
      </c>
      <c r="X65" s="204">
        <f t="shared" si="92"/>
        <v>8172.8532017978732</v>
      </c>
      <c r="Y65" s="204">
        <f t="shared" si="92"/>
        <v>8091.6334126758229</v>
      </c>
      <c r="Z65" s="204">
        <f t="shared" si="92"/>
        <v>8010.4136235537717</v>
      </c>
      <c r="AA65" s="204">
        <f t="shared" si="92"/>
        <v>7929.1938344317205</v>
      </c>
      <c r="AB65" s="204">
        <f t="shared" si="92"/>
        <v>7847.9740453096701</v>
      </c>
      <c r="AC65" s="204">
        <f t="shared" si="92"/>
        <v>7766.7542561876189</v>
      </c>
      <c r="AD65" s="204">
        <f t="shared" si="92"/>
        <v>7685.5344670655686</v>
      </c>
      <c r="AE65" s="204">
        <f t="shared" si="92"/>
        <v>7604.3146779435174</v>
      </c>
      <c r="AF65" s="204">
        <f t="shared" si="92"/>
        <v>7523.0948888214662</v>
      </c>
      <c r="AG65" s="204">
        <f t="shared" si="92"/>
        <v>7441.8750996994158</v>
      </c>
      <c r="AH65" s="204">
        <f t="shared" si="92"/>
        <v>7360.6553105773646</v>
      </c>
      <c r="AI65" s="204">
        <f t="shared" si="92"/>
        <v>7279.4355214553143</v>
      </c>
      <c r="AJ65" s="204">
        <f t="shared" si="92"/>
        <v>7198.2157323332631</v>
      </c>
      <c r="AK65" s="204">
        <f t="shared" si="92"/>
        <v>7116.9959432112119</v>
      </c>
      <c r="AL65" s="204">
        <f t="shared" si="92"/>
        <v>7035.7761540891615</v>
      </c>
      <c r="AM65" s="204">
        <f t="shared" si="92"/>
        <v>6954.5563649671103</v>
      </c>
      <c r="AN65" s="204">
        <f t="shared" si="92"/>
        <v>6873.33657584506</v>
      </c>
      <c r="AO65" s="204">
        <f t="shared" si="92"/>
        <v>6792.1167867230088</v>
      </c>
      <c r="AP65" s="204">
        <f t="shared" si="92"/>
        <v>6710.8969976009575</v>
      </c>
      <c r="AQ65" s="204">
        <f t="shared" si="92"/>
        <v>6629.6772084789072</v>
      </c>
      <c r="AR65" s="204">
        <f t="shared" si="92"/>
        <v>6548.457419356856</v>
      </c>
      <c r="AS65" s="204">
        <f t="shared" si="92"/>
        <v>6467.2376302348057</v>
      </c>
      <c r="AT65" s="204">
        <f t="shared" si="92"/>
        <v>6386.0178411127545</v>
      </c>
      <c r="AU65" s="204">
        <f t="shared" si="92"/>
        <v>6304.7980519907032</v>
      </c>
      <c r="AV65" s="204">
        <f t="shared" si="92"/>
        <v>6223.5782628686529</v>
      </c>
      <c r="AW65" s="204">
        <f t="shared" si="92"/>
        <v>6142.3584737466026</v>
      </c>
      <c r="AX65" s="204">
        <f t="shared" si="92"/>
        <v>6061.1386846245514</v>
      </c>
      <c r="AY65" s="204">
        <f t="shared" si="92"/>
        <v>5979.9188955025002</v>
      </c>
      <c r="AZ65" s="204">
        <f t="shared" si="92"/>
        <v>5898.6991063804489</v>
      </c>
      <c r="BA65" s="204">
        <f t="shared" si="92"/>
        <v>5817.4793172583986</v>
      </c>
      <c r="BB65" s="204">
        <f t="shared" si="92"/>
        <v>5736.2595281363483</v>
      </c>
      <c r="BC65" s="204">
        <f t="shared" si="92"/>
        <v>5655.0397390142971</v>
      </c>
      <c r="BD65" s="204">
        <f t="shared" si="92"/>
        <v>5573.8199498922459</v>
      </c>
      <c r="BE65" s="204">
        <f t="shared" si="92"/>
        <v>5492.6001607701946</v>
      </c>
      <c r="BF65" s="204">
        <f t="shared" si="92"/>
        <v>5411.3803716481443</v>
      </c>
      <c r="BG65" s="204">
        <f t="shared" si="92"/>
        <v>5831.8124294639956</v>
      </c>
      <c r="BH65" s="204">
        <f t="shared" si="92"/>
        <v>6753.8963342177485</v>
      </c>
      <c r="BI65" s="204">
        <f t="shared" si="92"/>
        <v>7675.9802389715023</v>
      </c>
      <c r="BJ65" s="204">
        <f t="shared" si="92"/>
        <v>8598.0641437252561</v>
      </c>
      <c r="BK65" s="204">
        <f t="shared" si="92"/>
        <v>9520.1480484790081</v>
      </c>
      <c r="BL65" s="204">
        <f t="shared" si="92"/>
        <v>10442.231953232764</v>
      </c>
      <c r="BM65" s="204">
        <f t="shared" si="92"/>
        <v>11364.315857986516</v>
      </c>
      <c r="BN65" s="204">
        <f t="shared" si="92"/>
        <v>12286.39976274027</v>
      </c>
      <c r="BO65" s="204">
        <f t="shared" si="92"/>
        <v>13208.483667494023</v>
      </c>
      <c r="BP65" s="204">
        <f t="shared" si="92"/>
        <v>14130.567572247777</v>
      </c>
      <c r="BQ65" s="204">
        <f t="shared" si="92"/>
        <v>15052.651477001531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15974.735381755283</v>
      </c>
      <c r="BS65" s="204">
        <f t="shared" si="93"/>
        <v>16896.819286509039</v>
      </c>
      <c r="BT65" s="204">
        <f t="shared" si="93"/>
        <v>17818.903191262791</v>
      </c>
      <c r="BU65" s="204">
        <f t="shared" si="93"/>
        <v>18740.987096016543</v>
      </c>
      <c r="BV65" s="204">
        <f t="shared" si="93"/>
        <v>19663.071000770298</v>
      </c>
      <c r="BW65" s="204">
        <f t="shared" si="93"/>
        <v>20585.15490552405</v>
      </c>
      <c r="BX65" s="204">
        <f t="shared" si="93"/>
        <v>21507.238810277806</v>
      </c>
      <c r="BY65" s="204">
        <f t="shared" si="93"/>
        <v>22429.322715031558</v>
      </c>
      <c r="BZ65" s="204">
        <f t="shared" si="93"/>
        <v>23351.40661978531</v>
      </c>
      <c r="CA65" s="204">
        <f t="shared" si="93"/>
        <v>24273.490524539062</v>
      </c>
      <c r="CB65" s="204">
        <f t="shared" si="93"/>
        <v>25195.574429292821</v>
      </c>
      <c r="CC65" s="204">
        <f t="shared" si="93"/>
        <v>26117.658334046573</v>
      </c>
      <c r="CD65" s="204">
        <f t="shared" si="93"/>
        <v>27039.742238800325</v>
      </c>
      <c r="CE65" s="204">
        <f t="shared" si="93"/>
        <v>27961.826143554077</v>
      </c>
      <c r="CF65" s="204">
        <f t="shared" si="93"/>
        <v>28883.910048307829</v>
      </c>
      <c r="CG65" s="204">
        <f t="shared" si="93"/>
        <v>29805.993953061588</v>
      </c>
      <c r="CH65" s="204">
        <f t="shared" si="93"/>
        <v>30728.07785781534</v>
      </c>
      <c r="CI65" s="204">
        <f t="shared" si="93"/>
        <v>36379.539333960987</v>
      </c>
      <c r="CJ65" s="204">
        <f t="shared" si="93"/>
        <v>42031.000810106627</v>
      </c>
      <c r="CK65" s="204">
        <f t="shared" si="93"/>
        <v>47682.462286252274</v>
      </c>
      <c r="CL65" s="204">
        <f t="shared" si="93"/>
        <v>53333.923762397913</v>
      </c>
      <c r="CM65" s="204">
        <f t="shared" si="93"/>
        <v>58985.38523854356</v>
      </c>
      <c r="CN65" s="204">
        <f t="shared" si="93"/>
        <v>64636.846714689207</v>
      </c>
      <c r="CO65" s="204">
        <f t="shared" si="93"/>
        <v>70288.308190834854</v>
      </c>
      <c r="CP65" s="204">
        <f t="shared" si="93"/>
        <v>75939.769666980486</v>
      </c>
      <c r="CQ65" s="204">
        <f t="shared" si="93"/>
        <v>81591.231143126148</v>
      </c>
      <c r="CR65" s="204">
        <f t="shared" si="93"/>
        <v>87242.69261927178</v>
      </c>
      <c r="CS65" s="204">
        <f t="shared" si="93"/>
        <v>92894.154095417427</v>
      </c>
      <c r="CT65" s="204">
        <f t="shared" si="93"/>
        <v>98545.615571563074</v>
      </c>
      <c r="CU65" s="204">
        <f t="shared" si="93"/>
        <v>104197.07704770872</v>
      </c>
      <c r="CV65" s="204">
        <f t="shared" si="93"/>
        <v>109848.53852385435</v>
      </c>
      <c r="CW65" s="204">
        <f t="shared" si="93"/>
        <v>115500</v>
      </c>
      <c r="CX65" s="204">
        <f t="shared" si="93"/>
        <v>115500</v>
      </c>
      <c r="CY65" s="204">
        <f t="shared" si="93"/>
        <v>115500</v>
      </c>
      <c r="CZ65" s="204">
        <f t="shared" si="93"/>
        <v>115500</v>
      </c>
      <c r="DA65" s="204">
        <f t="shared" si="93"/>
        <v>115500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370.90909090909093</v>
      </c>
      <c r="BH66" s="204">
        <f t="shared" si="94"/>
        <v>1112.7272727272727</v>
      </c>
      <c r="BI66" s="204">
        <f t="shared" si="94"/>
        <v>1854.5454545454547</v>
      </c>
      <c r="BJ66" s="204">
        <f t="shared" si="94"/>
        <v>2596.3636363636365</v>
      </c>
      <c r="BK66" s="204">
        <f t="shared" si="94"/>
        <v>3338.1818181818185</v>
      </c>
      <c r="BL66" s="204">
        <f t="shared" si="94"/>
        <v>4080.0000000000005</v>
      </c>
      <c r="BM66" s="204">
        <f t="shared" si="94"/>
        <v>4821.818181818182</v>
      </c>
      <c r="BN66" s="204">
        <f t="shared" si="94"/>
        <v>5563.636363636364</v>
      </c>
      <c r="BO66" s="204">
        <f t="shared" si="94"/>
        <v>6305.454545454546</v>
      </c>
      <c r="BP66" s="204">
        <f t="shared" si="94"/>
        <v>7047.2727272727279</v>
      </c>
      <c r="BQ66" s="204">
        <f t="shared" si="94"/>
        <v>7789.0909090909099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8530.9090909090919</v>
      </c>
      <c r="BS66" s="204">
        <f t="shared" si="95"/>
        <v>9272.7272727272739</v>
      </c>
      <c r="BT66" s="204">
        <f t="shared" si="95"/>
        <v>10014.545454545456</v>
      </c>
      <c r="BU66" s="204">
        <f t="shared" si="95"/>
        <v>10756.363636363638</v>
      </c>
      <c r="BV66" s="204">
        <f t="shared" si="95"/>
        <v>11498.18181818182</v>
      </c>
      <c r="BW66" s="204">
        <f t="shared" si="95"/>
        <v>12240</v>
      </c>
      <c r="BX66" s="204">
        <f t="shared" si="95"/>
        <v>12981.818181818182</v>
      </c>
      <c r="BY66" s="204">
        <f t="shared" si="95"/>
        <v>13723.636363636364</v>
      </c>
      <c r="BZ66" s="204">
        <f t="shared" si="95"/>
        <v>14465.454545454546</v>
      </c>
      <c r="CA66" s="204">
        <f t="shared" si="95"/>
        <v>15207.272727272728</v>
      </c>
      <c r="CB66" s="204">
        <f t="shared" si="95"/>
        <v>15949.09090909091</v>
      </c>
      <c r="CC66" s="204">
        <f t="shared" si="95"/>
        <v>16690.909090909092</v>
      </c>
      <c r="CD66" s="204">
        <f t="shared" si="95"/>
        <v>17432.727272727276</v>
      </c>
      <c r="CE66" s="204">
        <f t="shared" si="95"/>
        <v>18174.545454545456</v>
      </c>
      <c r="CF66" s="204">
        <f t="shared" si="95"/>
        <v>18916.363636363636</v>
      </c>
      <c r="CG66" s="204">
        <f t="shared" si="95"/>
        <v>19658.18181818182</v>
      </c>
      <c r="CH66" s="204">
        <f t="shared" si="95"/>
        <v>20400</v>
      </c>
      <c r="CI66" s="204">
        <f t="shared" si="95"/>
        <v>19040</v>
      </c>
      <c r="CJ66" s="204">
        <f t="shared" si="95"/>
        <v>17680</v>
      </c>
      <c r="CK66" s="204">
        <f t="shared" si="95"/>
        <v>16320</v>
      </c>
      <c r="CL66" s="204">
        <f t="shared" si="95"/>
        <v>14960</v>
      </c>
      <c r="CM66" s="204">
        <f t="shared" si="95"/>
        <v>13600</v>
      </c>
      <c r="CN66" s="204">
        <f t="shared" si="95"/>
        <v>12240</v>
      </c>
      <c r="CO66" s="204">
        <f t="shared" si="95"/>
        <v>10880</v>
      </c>
      <c r="CP66" s="204">
        <f t="shared" si="95"/>
        <v>9520</v>
      </c>
      <c r="CQ66" s="204">
        <f t="shared" si="95"/>
        <v>8160</v>
      </c>
      <c r="CR66" s="204">
        <f t="shared" si="95"/>
        <v>6800</v>
      </c>
      <c r="CS66" s="204">
        <f t="shared" si="95"/>
        <v>5440</v>
      </c>
      <c r="CT66" s="204">
        <f t="shared" si="95"/>
        <v>4080</v>
      </c>
      <c r="CU66" s="204">
        <f t="shared" si="95"/>
        <v>2720</v>
      </c>
      <c r="CV66" s="204">
        <f t="shared" si="95"/>
        <v>1360</v>
      </c>
      <c r="CW66" s="204">
        <f t="shared" si="95"/>
        <v>0</v>
      </c>
      <c r="CX66" s="204">
        <f t="shared" si="95"/>
        <v>2671.7</v>
      </c>
      <c r="CY66" s="204">
        <f t="shared" si="95"/>
        <v>5343.4</v>
      </c>
      <c r="CZ66" s="204">
        <f t="shared" si="95"/>
        <v>8015.0999999999995</v>
      </c>
      <c r="DA66" s="204">
        <f t="shared" si="95"/>
        <v>10686.8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152.72727272727272</v>
      </c>
      <c r="BH67" s="204">
        <f t="shared" si="96"/>
        <v>458.18181818181813</v>
      </c>
      <c r="BI67" s="204">
        <f t="shared" si="96"/>
        <v>763.63636363636363</v>
      </c>
      <c r="BJ67" s="204">
        <f t="shared" si="96"/>
        <v>1069.090909090909</v>
      </c>
      <c r="BK67" s="204">
        <f t="shared" si="96"/>
        <v>1374.5454545454545</v>
      </c>
      <c r="BL67" s="204">
        <f t="shared" si="96"/>
        <v>1680</v>
      </c>
      <c r="BM67" s="204">
        <f t="shared" si="96"/>
        <v>1985.4545454545453</v>
      </c>
      <c r="BN67" s="204">
        <f t="shared" si="96"/>
        <v>2290.909090909091</v>
      </c>
      <c r="BO67" s="204">
        <f t="shared" si="96"/>
        <v>2596.363636363636</v>
      </c>
      <c r="BP67" s="204">
        <f t="shared" si="96"/>
        <v>2901.8181818181815</v>
      </c>
      <c r="BQ67" s="204">
        <f t="shared" si="96"/>
        <v>3207.272727272727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3512.7272727272725</v>
      </c>
      <c r="BS67" s="204">
        <f t="shared" si="97"/>
        <v>3818.181818181818</v>
      </c>
      <c r="BT67" s="204">
        <f t="shared" si="97"/>
        <v>4123.6363636363631</v>
      </c>
      <c r="BU67" s="204">
        <f t="shared" si="97"/>
        <v>4429.090909090909</v>
      </c>
      <c r="BV67" s="204">
        <f t="shared" si="97"/>
        <v>4734.545454545454</v>
      </c>
      <c r="BW67" s="204">
        <f t="shared" si="97"/>
        <v>5040</v>
      </c>
      <c r="BX67" s="204">
        <f t="shared" si="97"/>
        <v>5345.454545454545</v>
      </c>
      <c r="BY67" s="204">
        <f t="shared" si="97"/>
        <v>5650.909090909091</v>
      </c>
      <c r="BZ67" s="204">
        <f t="shared" si="97"/>
        <v>5956.363636363636</v>
      </c>
      <c r="CA67" s="204">
        <f t="shared" si="97"/>
        <v>6261.8181818181811</v>
      </c>
      <c r="CB67" s="204">
        <f t="shared" si="97"/>
        <v>6567.272727272727</v>
      </c>
      <c r="CC67" s="204">
        <f t="shared" si="97"/>
        <v>6872.7272727272721</v>
      </c>
      <c r="CD67" s="204">
        <f t="shared" si="97"/>
        <v>7178.181818181818</v>
      </c>
      <c r="CE67" s="204">
        <f t="shared" si="97"/>
        <v>7483.6363636363631</v>
      </c>
      <c r="CF67" s="204">
        <f t="shared" si="97"/>
        <v>7789.090909090909</v>
      </c>
      <c r="CG67" s="204">
        <f t="shared" si="97"/>
        <v>8094.545454545454</v>
      </c>
      <c r="CH67" s="204">
        <f t="shared" si="97"/>
        <v>8400</v>
      </c>
      <c r="CI67" s="204">
        <f t="shared" si="97"/>
        <v>19640</v>
      </c>
      <c r="CJ67" s="204">
        <f t="shared" si="97"/>
        <v>30880</v>
      </c>
      <c r="CK67" s="204">
        <f t="shared" si="97"/>
        <v>42120</v>
      </c>
      <c r="CL67" s="204">
        <f t="shared" si="97"/>
        <v>53360</v>
      </c>
      <c r="CM67" s="204">
        <f t="shared" si="97"/>
        <v>64600</v>
      </c>
      <c r="CN67" s="204">
        <f t="shared" si="97"/>
        <v>75840</v>
      </c>
      <c r="CO67" s="204">
        <f t="shared" si="97"/>
        <v>87080</v>
      </c>
      <c r="CP67" s="204">
        <f t="shared" si="97"/>
        <v>98320</v>
      </c>
      <c r="CQ67" s="204">
        <f t="shared" si="97"/>
        <v>109560</v>
      </c>
      <c r="CR67" s="204">
        <f t="shared" si="97"/>
        <v>120800</v>
      </c>
      <c r="CS67" s="204">
        <f t="shared" si="97"/>
        <v>132040</v>
      </c>
      <c r="CT67" s="204">
        <f t="shared" si="97"/>
        <v>143280</v>
      </c>
      <c r="CU67" s="204">
        <f t="shared" si="97"/>
        <v>154520</v>
      </c>
      <c r="CV67" s="204">
        <f t="shared" si="97"/>
        <v>165760</v>
      </c>
      <c r="CW67" s="204">
        <f t="shared" si="97"/>
        <v>177000</v>
      </c>
      <c r="CX67" s="204">
        <f t="shared" si="97"/>
        <v>177829.53</v>
      </c>
      <c r="CY67" s="204">
        <f t="shared" si="97"/>
        <v>178659.06</v>
      </c>
      <c r="CZ67" s="204">
        <f t="shared" si="97"/>
        <v>179488.59</v>
      </c>
      <c r="DA67" s="204">
        <f t="shared" si="97"/>
        <v>180318.12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28320.000000000007</v>
      </c>
      <c r="G68" s="204">
        <f t="shared" si="98"/>
        <v>28320.000000000007</v>
      </c>
      <c r="H68" s="204">
        <f t="shared" si="98"/>
        <v>28320.000000000007</v>
      </c>
      <c r="I68" s="204">
        <f t="shared" si="98"/>
        <v>28320.000000000007</v>
      </c>
      <c r="J68" s="204">
        <f t="shared" si="98"/>
        <v>28320.000000000007</v>
      </c>
      <c r="K68" s="204">
        <f t="shared" si="98"/>
        <v>28320.000000000007</v>
      </c>
      <c r="L68" s="204">
        <f t="shared" si="88"/>
        <v>28320.000000000007</v>
      </c>
      <c r="M68" s="204">
        <f t="shared" si="98"/>
        <v>28320.000000000007</v>
      </c>
      <c r="N68" s="204">
        <f t="shared" si="98"/>
        <v>28320.000000000007</v>
      </c>
      <c r="O68" s="204">
        <f t="shared" si="98"/>
        <v>28320.000000000007</v>
      </c>
      <c r="P68" s="204">
        <f t="shared" si="98"/>
        <v>28320.000000000007</v>
      </c>
      <c r="Q68" s="204">
        <f t="shared" si="98"/>
        <v>28320.000000000007</v>
      </c>
      <c r="R68" s="204">
        <f t="shared" si="98"/>
        <v>28320.000000000007</v>
      </c>
      <c r="S68" s="204">
        <f t="shared" si="98"/>
        <v>28320.000000000007</v>
      </c>
      <c r="T68" s="204">
        <f t="shared" si="98"/>
        <v>28320.000000000007</v>
      </c>
      <c r="U68" s="204">
        <f t="shared" si="98"/>
        <v>28320.000000000007</v>
      </c>
      <c r="V68" s="204">
        <f t="shared" si="98"/>
        <v>28320.000000000007</v>
      </c>
      <c r="W68" s="204">
        <f t="shared" si="98"/>
        <v>28320.000000000007</v>
      </c>
      <c r="X68" s="204">
        <f t="shared" si="98"/>
        <v>28320.000000000007</v>
      </c>
      <c r="Y68" s="204">
        <f t="shared" si="98"/>
        <v>28320.000000000007</v>
      </c>
      <c r="Z68" s="204">
        <f t="shared" si="98"/>
        <v>28320.000000000007</v>
      </c>
      <c r="AA68" s="204">
        <f t="shared" si="98"/>
        <v>28320.000000000007</v>
      </c>
      <c r="AB68" s="204">
        <f t="shared" si="98"/>
        <v>28320.000000000007</v>
      </c>
      <c r="AC68" s="204">
        <f t="shared" si="98"/>
        <v>28320.000000000007</v>
      </c>
      <c r="AD68" s="204">
        <f t="shared" si="98"/>
        <v>28320.000000000007</v>
      </c>
      <c r="AE68" s="204">
        <f t="shared" si="98"/>
        <v>28320.000000000007</v>
      </c>
      <c r="AF68" s="204">
        <f t="shared" si="98"/>
        <v>28320.000000000007</v>
      </c>
      <c r="AG68" s="204">
        <f t="shared" si="98"/>
        <v>28320.000000000007</v>
      </c>
      <c r="AH68" s="204">
        <f t="shared" si="98"/>
        <v>28320.000000000007</v>
      </c>
      <c r="AI68" s="204">
        <f t="shared" si="98"/>
        <v>28320.000000000007</v>
      </c>
      <c r="AJ68" s="204">
        <f t="shared" si="98"/>
        <v>28320.000000000007</v>
      </c>
      <c r="AK68" s="204">
        <f t="shared" si="98"/>
        <v>28320.000000000007</v>
      </c>
      <c r="AL68" s="204">
        <f t="shared" si="98"/>
        <v>28320.000000000007</v>
      </c>
      <c r="AM68" s="204">
        <f t="shared" si="98"/>
        <v>28320.000000000007</v>
      </c>
      <c r="AN68" s="204">
        <f t="shared" si="98"/>
        <v>28320.000000000007</v>
      </c>
      <c r="AO68" s="204">
        <f t="shared" si="98"/>
        <v>28320.000000000007</v>
      </c>
      <c r="AP68" s="204">
        <f t="shared" si="98"/>
        <v>28320.000000000007</v>
      </c>
      <c r="AQ68" s="204">
        <f t="shared" si="98"/>
        <v>28320.000000000007</v>
      </c>
      <c r="AR68" s="204">
        <f t="shared" si="98"/>
        <v>28320.000000000007</v>
      </c>
      <c r="AS68" s="204">
        <f t="shared" si="98"/>
        <v>28320.000000000007</v>
      </c>
      <c r="AT68" s="204">
        <f t="shared" si="98"/>
        <v>28320.000000000007</v>
      </c>
      <c r="AU68" s="204">
        <f t="shared" si="98"/>
        <v>28320.000000000007</v>
      </c>
      <c r="AV68" s="204">
        <f t="shared" si="98"/>
        <v>28320.000000000007</v>
      </c>
      <c r="AW68" s="204">
        <f t="shared" si="98"/>
        <v>28320.000000000007</v>
      </c>
      <c r="AX68" s="204">
        <f t="shared" si="98"/>
        <v>28320.000000000007</v>
      </c>
      <c r="AY68" s="204">
        <f t="shared" si="98"/>
        <v>28320.000000000007</v>
      </c>
      <c r="AZ68" s="204">
        <f t="shared" si="98"/>
        <v>28320.000000000007</v>
      </c>
      <c r="BA68" s="204">
        <f t="shared" si="98"/>
        <v>28320.000000000007</v>
      </c>
      <c r="BB68" s="204">
        <f t="shared" si="98"/>
        <v>28320.000000000007</v>
      </c>
      <c r="BC68" s="204">
        <f t="shared" si="98"/>
        <v>28320.000000000007</v>
      </c>
      <c r="BD68" s="204">
        <f t="shared" si="98"/>
        <v>28320.000000000007</v>
      </c>
      <c r="BE68" s="204">
        <f t="shared" si="98"/>
        <v>28320.000000000007</v>
      </c>
      <c r="BF68" s="204">
        <f t="shared" si="98"/>
        <v>28320.000000000007</v>
      </c>
      <c r="BG68" s="204">
        <f t="shared" si="98"/>
        <v>27960.000000000007</v>
      </c>
      <c r="BH68" s="204">
        <f t="shared" si="98"/>
        <v>27240.000000000007</v>
      </c>
      <c r="BI68" s="204">
        <f t="shared" si="98"/>
        <v>26520.000000000007</v>
      </c>
      <c r="BJ68" s="204">
        <f t="shared" si="98"/>
        <v>25800.000000000007</v>
      </c>
      <c r="BK68" s="204">
        <f t="shared" si="98"/>
        <v>25080.000000000007</v>
      </c>
      <c r="BL68" s="204">
        <f t="shared" si="98"/>
        <v>24360.000000000007</v>
      </c>
      <c r="BM68" s="204">
        <f t="shared" si="98"/>
        <v>23640.000000000007</v>
      </c>
      <c r="BN68" s="204">
        <f t="shared" si="98"/>
        <v>22920.000000000007</v>
      </c>
      <c r="BO68" s="204">
        <f t="shared" si="98"/>
        <v>22200.000000000007</v>
      </c>
      <c r="BP68" s="204">
        <f t="shared" si="98"/>
        <v>21480.000000000007</v>
      </c>
      <c r="BQ68" s="204">
        <f t="shared" si="98"/>
        <v>20760.000000000004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20040.000000000007</v>
      </c>
      <c r="BS68" s="204">
        <f t="shared" si="99"/>
        <v>19320.000000000004</v>
      </c>
      <c r="BT68" s="204">
        <f t="shared" si="99"/>
        <v>18600.000000000004</v>
      </c>
      <c r="BU68" s="204">
        <f t="shared" si="99"/>
        <v>17880.000000000004</v>
      </c>
      <c r="BV68" s="204">
        <f t="shared" si="99"/>
        <v>17160.000000000004</v>
      </c>
      <c r="BW68" s="204">
        <f t="shared" si="99"/>
        <v>16440.000000000004</v>
      </c>
      <c r="BX68" s="204">
        <f t="shared" si="99"/>
        <v>15720.000000000004</v>
      </c>
      <c r="BY68" s="204">
        <f t="shared" si="99"/>
        <v>15000.000000000004</v>
      </c>
      <c r="BZ68" s="204">
        <f t="shared" si="99"/>
        <v>14280.000000000004</v>
      </c>
      <c r="CA68" s="204">
        <f t="shared" si="99"/>
        <v>13560.000000000002</v>
      </c>
      <c r="CB68" s="204">
        <f t="shared" si="99"/>
        <v>12840.000000000002</v>
      </c>
      <c r="CC68" s="204">
        <f t="shared" si="99"/>
        <v>12120.000000000002</v>
      </c>
      <c r="CD68" s="204">
        <f t="shared" si="99"/>
        <v>11400.000000000004</v>
      </c>
      <c r="CE68" s="204">
        <f t="shared" si="99"/>
        <v>10680</v>
      </c>
      <c r="CF68" s="204">
        <f t="shared" si="99"/>
        <v>9960</v>
      </c>
      <c r="CG68" s="204">
        <f t="shared" si="99"/>
        <v>9240</v>
      </c>
      <c r="CH68" s="204">
        <f t="shared" si="99"/>
        <v>8520</v>
      </c>
      <c r="CI68" s="204">
        <f t="shared" si="99"/>
        <v>8662</v>
      </c>
      <c r="CJ68" s="204">
        <f t="shared" si="99"/>
        <v>8804</v>
      </c>
      <c r="CK68" s="204">
        <f t="shared" si="99"/>
        <v>8946</v>
      </c>
      <c r="CL68" s="204">
        <f t="shared" si="99"/>
        <v>9088</v>
      </c>
      <c r="CM68" s="204">
        <f t="shared" si="99"/>
        <v>9230</v>
      </c>
      <c r="CN68" s="204">
        <f t="shared" si="99"/>
        <v>9372</v>
      </c>
      <c r="CO68" s="204">
        <f t="shared" si="99"/>
        <v>9514</v>
      </c>
      <c r="CP68" s="204">
        <f t="shared" si="99"/>
        <v>9656</v>
      </c>
      <c r="CQ68" s="204">
        <f t="shared" si="99"/>
        <v>9798</v>
      </c>
      <c r="CR68" s="204">
        <f t="shared" si="99"/>
        <v>9940</v>
      </c>
      <c r="CS68" s="204">
        <f t="shared" si="99"/>
        <v>10082</v>
      </c>
      <c r="CT68" s="204">
        <f t="shared" si="99"/>
        <v>10224</v>
      </c>
      <c r="CU68" s="204">
        <f t="shared" si="99"/>
        <v>10366</v>
      </c>
      <c r="CV68" s="204">
        <f t="shared" si="99"/>
        <v>10508</v>
      </c>
      <c r="CW68" s="204">
        <f t="shared" si="99"/>
        <v>10650</v>
      </c>
      <c r="CX68" s="204">
        <f t="shared" si="99"/>
        <v>16853.5</v>
      </c>
      <c r="CY68" s="204">
        <f t="shared" si="99"/>
        <v>23057</v>
      </c>
      <c r="CZ68" s="204">
        <f t="shared" si="99"/>
        <v>29260.5</v>
      </c>
      <c r="DA68" s="204">
        <f t="shared" si="99"/>
        <v>35464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2450.3739801158836</v>
      </c>
      <c r="G69" s="204">
        <f t="shared" si="100"/>
        <v>2450.3739801158836</v>
      </c>
      <c r="H69" s="204">
        <f t="shared" si="100"/>
        <v>2450.3739801158836</v>
      </c>
      <c r="I69" s="204">
        <f t="shared" si="100"/>
        <v>2450.3739801158836</v>
      </c>
      <c r="J69" s="204">
        <f t="shared" si="100"/>
        <v>2450.3739801158836</v>
      </c>
      <c r="K69" s="204">
        <f t="shared" si="100"/>
        <v>2450.3739801158836</v>
      </c>
      <c r="L69" s="204">
        <f t="shared" si="88"/>
        <v>2450.3739801158836</v>
      </c>
      <c r="M69" s="204">
        <f t="shared" si="100"/>
        <v>2450.3739801158836</v>
      </c>
      <c r="N69" s="204">
        <f t="shared" si="100"/>
        <v>2450.3739801158836</v>
      </c>
      <c r="O69" s="204">
        <f t="shared" si="100"/>
        <v>2450.3739801158836</v>
      </c>
      <c r="P69" s="204">
        <f t="shared" si="100"/>
        <v>2450.3739801158836</v>
      </c>
      <c r="Q69" s="204">
        <f t="shared" si="100"/>
        <v>2450.3739801158836</v>
      </c>
      <c r="R69" s="204">
        <f t="shared" si="100"/>
        <v>2450.3739801158836</v>
      </c>
      <c r="S69" s="204">
        <f t="shared" si="100"/>
        <v>2450.3739801158836</v>
      </c>
      <c r="T69" s="204">
        <f t="shared" si="100"/>
        <v>2450.3739801158836</v>
      </c>
      <c r="U69" s="204">
        <f t="shared" si="100"/>
        <v>2450.3739801158836</v>
      </c>
      <c r="V69" s="204">
        <f t="shared" si="100"/>
        <v>2450.3739801158836</v>
      </c>
      <c r="W69" s="204">
        <f t="shared" si="100"/>
        <v>2450.3739801158836</v>
      </c>
      <c r="X69" s="204">
        <f t="shared" si="100"/>
        <v>2450.3739801158836</v>
      </c>
      <c r="Y69" s="204">
        <f t="shared" si="100"/>
        <v>2450.3739801158836</v>
      </c>
      <c r="Z69" s="204">
        <f t="shared" si="100"/>
        <v>2450.3739801158836</v>
      </c>
      <c r="AA69" s="204">
        <f t="shared" si="100"/>
        <v>2450.3739801158836</v>
      </c>
      <c r="AB69" s="204">
        <f t="shared" si="100"/>
        <v>2450.3739801158836</v>
      </c>
      <c r="AC69" s="204">
        <f t="shared" si="100"/>
        <v>2450.3739801158836</v>
      </c>
      <c r="AD69" s="204">
        <f t="shared" si="100"/>
        <v>2450.3739801158836</v>
      </c>
      <c r="AE69" s="204">
        <f t="shared" si="100"/>
        <v>2450.3739801158836</v>
      </c>
      <c r="AF69" s="204">
        <f t="shared" si="100"/>
        <v>2450.3739801158836</v>
      </c>
      <c r="AG69" s="204">
        <f t="shared" si="100"/>
        <v>2450.3739801158836</v>
      </c>
      <c r="AH69" s="204">
        <f t="shared" si="100"/>
        <v>2450.3739801158836</v>
      </c>
      <c r="AI69" s="204">
        <f t="shared" si="100"/>
        <v>2450.3739801158836</v>
      </c>
      <c r="AJ69" s="204">
        <f t="shared" si="100"/>
        <v>2450.3739801158836</v>
      </c>
      <c r="AK69" s="204">
        <f t="shared" si="100"/>
        <v>2450.3739801158836</v>
      </c>
      <c r="AL69" s="204">
        <f t="shared" si="100"/>
        <v>2450.3739801158836</v>
      </c>
      <c r="AM69" s="204">
        <f t="shared" si="100"/>
        <v>2450.3739801158836</v>
      </c>
      <c r="AN69" s="204">
        <f t="shared" si="100"/>
        <v>2450.3739801158836</v>
      </c>
      <c r="AO69" s="204">
        <f t="shared" si="100"/>
        <v>2450.3739801158836</v>
      </c>
      <c r="AP69" s="204">
        <f t="shared" si="100"/>
        <v>2450.3739801158836</v>
      </c>
      <c r="AQ69" s="204">
        <f t="shared" si="100"/>
        <v>2450.3739801158836</v>
      </c>
      <c r="AR69" s="204">
        <f t="shared" si="100"/>
        <v>2450.3739801158836</v>
      </c>
      <c r="AS69" s="204">
        <f t="shared" si="100"/>
        <v>2450.3739801158836</v>
      </c>
      <c r="AT69" s="204">
        <f t="shared" si="100"/>
        <v>2450.3739801158836</v>
      </c>
      <c r="AU69" s="204">
        <f t="shared" si="100"/>
        <v>2450.3739801158836</v>
      </c>
      <c r="AV69" s="204">
        <f t="shared" si="100"/>
        <v>2450.3739801158836</v>
      </c>
      <c r="AW69" s="204">
        <f t="shared" si="100"/>
        <v>2450.3739801158836</v>
      </c>
      <c r="AX69" s="204">
        <f t="shared" si="100"/>
        <v>2450.3739801158836</v>
      </c>
      <c r="AY69" s="204">
        <f t="shared" si="100"/>
        <v>2450.3739801158836</v>
      </c>
      <c r="AZ69" s="204">
        <f t="shared" si="100"/>
        <v>2450.3739801158836</v>
      </c>
      <c r="BA69" s="204">
        <f t="shared" si="100"/>
        <v>2450.3739801158836</v>
      </c>
      <c r="BB69" s="204">
        <f t="shared" si="100"/>
        <v>2450.3739801158836</v>
      </c>
      <c r="BC69" s="204">
        <f t="shared" si="100"/>
        <v>2450.3739801158836</v>
      </c>
      <c r="BD69" s="204">
        <f t="shared" si="100"/>
        <v>2450.3739801158836</v>
      </c>
      <c r="BE69" s="204">
        <f t="shared" si="100"/>
        <v>2450.3739801158836</v>
      </c>
      <c r="BF69" s="204">
        <f t="shared" si="100"/>
        <v>2450.3739801158836</v>
      </c>
      <c r="BG69" s="204">
        <f t="shared" si="100"/>
        <v>2446.323775190072</v>
      </c>
      <c r="BH69" s="204">
        <f t="shared" si="100"/>
        <v>2438.2233653384492</v>
      </c>
      <c r="BI69" s="204">
        <f t="shared" si="100"/>
        <v>2430.1229554868264</v>
      </c>
      <c r="BJ69" s="204">
        <f t="shared" si="100"/>
        <v>2422.0225456352036</v>
      </c>
      <c r="BK69" s="204">
        <f t="shared" si="100"/>
        <v>2413.9221357835809</v>
      </c>
      <c r="BL69" s="204">
        <f t="shared" si="100"/>
        <v>2405.8217259319581</v>
      </c>
      <c r="BM69" s="204">
        <f t="shared" si="100"/>
        <v>2397.7213160803353</v>
      </c>
      <c r="BN69" s="204">
        <f t="shared" si="100"/>
        <v>2389.6209062287126</v>
      </c>
      <c r="BO69" s="204">
        <f t="shared" si="100"/>
        <v>2381.5204963770898</v>
      </c>
      <c r="BP69" s="204">
        <f t="shared" si="100"/>
        <v>2373.420086525467</v>
      </c>
      <c r="BQ69" s="204">
        <f t="shared" si="100"/>
        <v>2365.3196766738442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2357.2192668222215</v>
      </c>
      <c r="BS69" s="204">
        <f t="shared" si="101"/>
        <v>2349.1188569705987</v>
      </c>
      <c r="BT69" s="204">
        <f t="shared" si="101"/>
        <v>2341.0184471189759</v>
      </c>
      <c r="BU69" s="204">
        <f t="shared" si="101"/>
        <v>2332.9180372673532</v>
      </c>
      <c r="BV69" s="204">
        <f t="shared" si="101"/>
        <v>2324.8176274157304</v>
      </c>
      <c r="BW69" s="204">
        <f t="shared" si="101"/>
        <v>2316.7172175641076</v>
      </c>
      <c r="BX69" s="204">
        <f t="shared" si="101"/>
        <v>2308.6168077124848</v>
      </c>
      <c r="BY69" s="204">
        <f t="shared" si="101"/>
        <v>2300.5163978608621</v>
      </c>
      <c r="BZ69" s="204">
        <f t="shared" si="101"/>
        <v>2292.4159880092393</v>
      </c>
      <c r="CA69" s="204">
        <f t="shared" si="101"/>
        <v>2284.3155781576165</v>
      </c>
      <c r="CB69" s="204">
        <f t="shared" si="101"/>
        <v>2276.2151683059938</v>
      </c>
      <c r="CC69" s="204">
        <f t="shared" si="101"/>
        <v>2268.114758454371</v>
      </c>
      <c r="CD69" s="204">
        <f t="shared" si="101"/>
        <v>2260.0143486027482</v>
      </c>
      <c r="CE69" s="204">
        <f t="shared" si="101"/>
        <v>2251.9139387511254</v>
      </c>
      <c r="CF69" s="204">
        <f t="shared" si="101"/>
        <v>2243.8135288995027</v>
      </c>
      <c r="CG69" s="204">
        <f t="shared" si="101"/>
        <v>2235.7131190478799</v>
      </c>
      <c r="CH69" s="204">
        <f t="shared" si="101"/>
        <v>2227.6127091962571</v>
      </c>
      <c r="CI69" s="204">
        <f t="shared" si="101"/>
        <v>2079.1051952498401</v>
      </c>
      <c r="CJ69" s="204">
        <f t="shared" si="101"/>
        <v>1930.5976813034229</v>
      </c>
      <c r="CK69" s="204">
        <f t="shared" si="101"/>
        <v>1782.0901673570056</v>
      </c>
      <c r="CL69" s="204">
        <f t="shared" si="101"/>
        <v>1633.5826534105886</v>
      </c>
      <c r="CM69" s="204">
        <f t="shared" si="101"/>
        <v>1485.0751394641716</v>
      </c>
      <c r="CN69" s="204">
        <f t="shared" si="101"/>
        <v>1336.5676255177543</v>
      </c>
      <c r="CO69" s="204">
        <f t="shared" si="101"/>
        <v>1188.0601115713371</v>
      </c>
      <c r="CP69" s="204">
        <f t="shared" si="101"/>
        <v>1039.5525976249201</v>
      </c>
      <c r="CQ69" s="204">
        <f t="shared" si="101"/>
        <v>891.04508367850303</v>
      </c>
      <c r="CR69" s="204">
        <f t="shared" si="101"/>
        <v>742.53756973208579</v>
      </c>
      <c r="CS69" s="204">
        <f t="shared" si="101"/>
        <v>594.03005578566854</v>
      </c>
      <c r="CT69" s="204">
        <f t="shared" si="101"/>
        <v>445.52254183925152</v>
      </c>
      <c r="CU69" s="204">
        <f t="shared" si="101"/>
        <v>297.0150278928345</v>
      </c>
      <c r="CV69" s="204">
        <f t="shared" si="101"/>
        <v>148.50751394641702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12480</v>
      </c>
      <c r="G70" s="204">
        <f t="shared" si="100"/>
        <v>12480</v>
      </c>
      <c r="H70" s="204">
        <f t="shared" si="100"/>
        <v>12480</v>
      </c>
      <c r="I70" s="204">
        <f t="shared" si="100"/>
        <v>12480</v>
      </c>
      <c r="J70" s="204">
        <f t="shared" si="100"/>
        <v>12480</v>
      </c>
      <c r="K70" s="204">
        <f t="shared" si="100"/>
        <v>12480</v>
      </c>
      <c r="L70" s="204">
        <f t="shared" si="100"/>
        <v>12480</v>
      </c>
      <c r="M70" s="204">
        <f t="shared" si="100"/>
        <v>12480</v>
      </c>
      <c r="N70" s="204">
        <f t="shared" si="100"/>
        <v>12480</v>
      </c>
      <c r="O70" s="204">
        <f t="shared" si="100"/>
        <v>12480</v>
      </c>
      <c r="P70" s="204">
        <f t="shared" si="100"/>
        <v>12480</v>
      </c>
      <c r="Q70" s="204">
        <f t="shared" si="100"/>
        <v>12480</v>
      </c>
      <c r="R70" s="204">
        <f t="shared" si="100"/>
        <v>12480</v>
      </c>
      <c r="S70" s="204">
        <f t="shared" si="100"/>
        <v>12480</v>
      </c>
      <c r="T70" s="204">
        <f t="shared" si="100"/>
        <v>12480</v>
      </c>
      <c r="U70" s="204">
        <f t="shared" si="100"/>
        <v>12480</v>
      </c>
      <c r="V70" s="204">
        <f t="shared" si="100"/>
        <v>12480</v>
      </c>
      <c r="W70" s="204">
        <f t="shared" si="100"/>
        <v>12480</v>
      </c>
      <c r="X70" s="204">
        <f t="shared" si="100"/>
        <v>12301.714285714286</v>
      </c>
      <c r="Y70" s="204">
        <f t="shared" si="100"/>
        <v>11945.142857142857</v>
      </c>
      <c r="Z70" s="204">
        <f t="shared" si="100"/>
        <v>11588.571428571429</v>
      </c>
      <c r="AA70" s="204">
        <f t="shared" si="100"/>
        <v>11232</v>
      </c>
      <c r="AB70" s="204">
        <f t="shared" si="100"/>
        <v>10875.428571428572</v>
      </c>
      <c r="AC70" s="204">
        <f t="shared" si="100"/>
        <v>10518.857142857143</v>
      </c>
      <c r="AD70" s="204">
        <f t="shared" si="100"/>
        <v>10162.285714285714</v>
      </c>
      <c r="AE70" s="204">
        <f t="shared" si="100"/>
        <v>9805.7142857142862</v>
      </c>
      <c r="AF70" s="204">
        <f t="shared" si="100"/>
        <v>9449.1428571428569</v>
      </c>
      <c r="AG70" s="204">
        <f t="shared" si="100"/>
        <v>9092.5714285714294</v>
      </c>
      <c r="AH70" s="204">
        <f t="shared" si="100"/>
        <v>8736</v>
      </c>
      <c r="AI70" s="204">
        <f t="shared" si="100"/>
        <v>8379.4285714285725</v>
      </c>
      <c r="AJ70" s="204">
        <f t="shared" si="100"/>
        <v>8022.8571428571431</v>
      </c>
      <c r="AK70" s="204">
        <f t="shared" si="100"/>
        <v>7666.2857142857147</v>
      </c>
      <c r="AL70" s="204">
        <f t="shared" si="100"/>
        <v>7309.7142857142862</v>
      </c>
      <c r="AM70" s="204">
        <f t="shared" si="100"/>
        <v>6953.1428571428578</v>
      </c>
      <c r="AN70" s="204">
        <f t="shared" si="100"/>
        <v>6596.5714285714284</v>
      </c>
      <c r="AO70" s="204">
        <f t="shared" si="100"/>
        <v>6240</v>
      </c>
      <c r="AP70" s="204">
        <f t="shared" si="100"/>
        <v>5883.4285714285716</v>
      </c>
      <c r="AQ70" s="204">
        <f t="shared" si="100"/>
        <v>5526.8571428571431</v>
      </c>
      <c r="AR70" s="204">
        <f t="shared" si="100"/>
        <v>5170.2857142857147</v>
      </c>
      <c r="AS70" s="204">
        <f t="shared" si="100"/>
        <v>4813.7142857142862</v>
      </c>
      <c r="AT70" s="204">
        <f t="shared" si="100"/>
        <v>4457.1428571428578</v>
      </c>
      <c r="AU70" s="204">
        <f t="shared" si="100"/>
        <v>4100.5714285714294</v>
      </c>
      <c r="AV70" s="204">
        <f t="shared" si="100"/>
        <v>3744</v>
      </c>
      <c r="AW70" s="204">
        <f t="shared" si="100"/>
        <v>3387.4285714285725</v>
      </c>
      <c r="AX70" s="204">
        <f t="shared" si="100"/>
        <v>3030.8571428571431</v>
      </c>
      <c r="AY70" s="204">
        <f t="shared" si="100"/>
        <v>2674.2857142857156</v>
      </c>
      <c r="AZ70" s="204">
        <f t="shared" si="100"/>
        <v>2317.7142857142862</v>
      </c>
      <c r="BA70" s="204">
        <f t="shared" si="100"/>
        <v>1961.1428571428569</v>
      </c>
      <c r="BB70" s="204">
        <f t="shared" si="100"/>
        <v>1604.5714285714294</v>
      </c>
      <c r="BC70" s="204">
        <f t="shared" si="100"/>
        <v>1248</v>
      </c>
      <c r="BD70" s="204">
        <f t="shared" si="100"/>
        <v>891.42857142857247</v>
      </c>
      <c r="BE70" s="204">
        <f t="shared" si="100"/>
        <v>534.85714285714312</v>
      </c>
      <c r="BF70" s="204">
        <f t="shared" si="100"/>
        <v>178.28571428571558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61587.004202227225</v>
      </c>
      <c r="G72" s="204">
        <f t="shared" ref="G72:BR72" si="105">SUM(G59:G71)</f>
        <v>61246.744202227223</v>
      </c>
      <c r="H72" s="204">
        <f t="shared" si="105"/>
        <v>60906.484202227221</v>
      </c>
      <c r="I72" s="204">
        <f t="shared" si="105"/>
        <v>60566.224202227218</v>
      </c>
      <c r="J72" s="204">
        <f t="shared" si="105"/>
        <v>60225.964202227224</v>
      </c>
      <c r="K72" s="204">
        <f t="shared" si="105"/>
        <v>59885.704202227222</v>
      </c>
      <c r="L72" s="204">
        <f t="shared" si="105"/>
        <v>59545.44420222722</v>
      </c>
      <c r="M72" s="204">
        <f t="shared" si="105"/>
        <v>59205.184202227218</v>
      </c>
      <c r="N72" s="204">
        <f t="shared" si="105"/>
        <v>58864.924202227223</v>
      </c>
      <c r="O72" s="204">
        <f t="shared" si="105"/>
        <v>58524.664202227221</v>
      </c>
      <c r="P72" s="204">
        <f t="shared" si="105"/>
        <v>58184.404202227219</v>
      </c>
      <c r="Q72" s="204">
        <f t="shared" si="105"/>
        <v>57844.144202227224</v>
      </c>
      <c r="R72" s="204">
        <f t="shared" si="105"/>
        <v>57503.884202227222</v>
      </c>
      <c r="S72" s="204">
        <f t="shared" si="105"/>
        <v>57163.62420222722</v>
      </c>
      <c r="T72" s="204">
        <f t="shared" si="105"/>
        <v>56823.364202227225</v>
      </c>
      <c r="U72" s="204">
        <f t="shared" si="105"/>
        <v>56483.104202227216</v>
      </c>
      <c r="V72" s="204">
        <f t="shared" si="105"/>
        <v>56142.844202227221</v>
      </c>
      <c r="W72" s="204">
        <f t="shared" si="105"/>
        <v>55802.584202227219</v>
      </c>
      <c r="X72" s="204">
        <f t="shared" si="105"/>
        <v>55659.783432281023</v>
      </c>
      <c r="Y72" s="204">
        <f t="shared" si="105"/>
        <v>55714.441892388604</v>
      </c>
      <c r="Z72" s="204">
        <f t="shared" si="105"/>
        <v>55769.100352496192</v>
      </c>
      <c r="AA72" s="204">
        <f t="shared" si="105"/>
        <v>55823.758812603781</v>
      </c>
      <c r="AB72" s="204">
        <f t="shared" si="105"/>
        <v>55878.417272711369</v>
      </c>
      <c r="AC72" s="204">
        <f t="shared" si="105"/>
        <v>55933.075732818965</v>
      </c>
      <c r="AD72" s="204">
        <f t="shared" si="105"/>
        <v>55987.734192926553</v>
      </c>
      <c r="AE72" s="204">
        <f t="shared" si="105"/>
        <v>56042.392653034141</v>
      </c>
      <c r="AF72" s="204">
        <f t="shared" si="105"/>
        <v>56097.051113141722</v>
      </c>
      <c r="AG72" s="204">
        <f t="shared" si="105"/>
        <v>56151.709573249311</v>
      </c>
      <c r="AH72" s="204">
        <f t="shared" si="105"/>
        <v>56206.368033356906</v>
      </c>
      <c r="AI72" s="204">
        <f t="shared" si="105"/>
        <v>56261.026493464495</v>
      </c>
      <c r="AJ72" s="204">
        <f t="shared" si="105"/>
        <v>56315.684953572083</v>
      </c>
      <c r="AK72" s="204">
        <f t="shared" si="105"/>
        <v>56370.343413679671</v>
      </c>
      <c r="AL72" s="204">
        <f t="shared" si="105"/>
        <v>56425.00187378726</v>
      </c>
      <c r="AM72" s="204">
        <f t="shared" si="105"/>
        <v>56479.660333894848</v>
      </c>
      <c r="AN72" s="204">
        <f t="shared" si="105"/>
        <v>56534.318794002436</v>
      </c>
      <c r="AO72" s="204">
        <f t="shared" si="105"/>
        <v>56588.977254110025</v>
      </c>
      <c r="AP72" s="204">
        <f t="shared" si="105"/>
        <v>56643.635714217613</v>
      </c>
      <c r="AQ72" s="204">
        <f t="shared" si="105"/>
        <v>56698.294174325201</v>
      </c>
      <c r="AR72" s="204">
        <f t="shared" si="105"/>
        <v>56752.952634432797</v>
      </c>
      <c r="AS72" s="204">
        <f t="shared" si="105"/>
        <v>56807.611094540378</v>
      </c>
      <c r="AT72" s="204">
        <f t="shared" si="105"/>
        <v>56862.269554647966</v>
      </c>
      <c r="AU72" s="204">
        <f t="shared" si="105"/>
        <v>56916.928014755562</v>
      </c>
      <c r="AV72" s="204">
        <f t="shared" si="105"/>
        <v>56971.58647486315</v>
      </c>
      <c r="AW72" s="204">
        <f t="shared" si="105"/>
        <v>57026.244934970739</v>
      </c>
      <c r="AX72" s="204">
        <f t="shared" si="105"/>
        <v>57080.903395078327</v>
      </c>
      <c r="AY72" s="204">
        <f t="shared" si="105"/>
        <v>57135.561855185922</v>
      </c>
      <c r="AZ72" s="204">
        <f t="shared" si="105"/>
        <v>57190.220315293511</v>
      </c>
      <c r="BA72" s="204">
        <f t="shared" si="105"/>
        <v>57244.878775401092</v>
      </c>
      <c r="BB72" s="204">
        <f t="shared" si="105"/>
        <v>57299.53723550868</v>
      </c>
      <c r="BC72" s="204">
        <f t="shared" si="105"/>
        <v>57354.195695616268</v>
      </c>
      <c r="BD72" s="204">
        <f t="shared" si="105"/>
        <v>57408.854155723864</v>
      </c>
      <c r="BE72" s="204">
        <f t="shared" si="105"/>
        <v>57463.512615831452</v>
      </c>
      <c r="BF72" s="204">
        <f t="shared" si="105"/>
        <v>57518.171075939041</v>
      </c>
      <c r="BG72" s="204">
        <f t="shared" si="105"/>
        <v>58554.646794627843</v>
      </c>
      <c r="BH72" s="204">
        <f t="shared" si="105"/>
        <v>60572.939771897843</v>
      </c>
      <c r="BI72" s="204">
        <f t="shared" si="105"/>
        <v>62591.232749167844</v>
      </c>
      <c r="BJ72" s="204">
        <f t="shared" si="105"/>
        <v>64609.52572643786</v>
      </c>
      <c r="BK72" s="204">
        <f t="shared" si="105"/>
        <v>66627.818703707861</v>
      </c>
      <c r="BL72" s="204">
        <f t="shared" si="105"/>
        <v>68646.111680977876</v>
      </c>
      <c r="BM72" s="204">
        <f t="shared" si="105"/>
        <v>70664.404658247877</v>
      </c>
      <c r="BN72" s="204">
        <f t="shared" si="105"/>
        <v>72682.697635517878</v>
      </c>
      <c r="BO72" s="204">
        <f t="shared" si="105"/>
        <v>74700.990612787878</v>
      </c>
      <c r="BP72" s="204">
        <f t="shared" si="105"/>
        <v>76719.283590057894</v>
      </c>
      <c r="BQ72" s="204">
        <f t="shared" si="105"/>
        <v>78737.576567327895</v>
      </c>
      <c r="BR72" s="204">
        <f t="shared" si="105"/>
        <v>80755.86954459791</v>
      </c>
      <c r="BS72" s="204">
        <f t="shared" ref="BS72:DA72" si="106">SUM(BS59:BS71)</f>
        <v>82774.162521867911</v>
      </c>
      <c r="BT72" s="204">
        <f t="shared" si="106"/>
        <v>84792.455499137912</v>
      </c>
      <c r="BU72" s="204">
        <f t="shared" si="106"/>
        <v>86810.748476407913</v>
      </c>
      <c r="BV72" s="204">
        <f t="shared" si="106"/>
        <v>88829.041453677928</v>
      </c>
      <c r="BW72" s="204">
        <f t="shared" si="106"/>
        <v>90847.334430947914</v>
      </c>
      <c r="BX72" s="204">
        <f t="shared" si="106"/>
        <v>92865.627408217944</v>
      </c>
      <c r="BY72" s="204">
        <f t="shared" si="106"/>
        <v>94883.920385487945</v>
      </c>
      <c r="BZ72" s="204">
        <f t="shared" si="106"/>
        <v>96902.213362757931</v>
      </c>
      <c r="CA72" s="204">
        <f t="shared" si="106"/>
        <v>98920.506340027947</v>
      </c>
      <c r="CB72" s="204">
        <f t="shared" si="106"/>
        <v>100938.79931729796</v>
      </c>
      <c r="CC72" s="204">
        <f t="shared" si="106"/>
        <v>102957.09229456795</v>
      </c>
      <c r="CD72" s="204">
        <f t="shared" si="106"/>
        <v>104975.38527183799</v>
      </c>
      <c r="CE72" s="204">
        <f t="shared" si="106"/>
        <v>106993.67824910798</v>
      </c>
      <c r="CF72" s="204">
        <f t="shared" si="106"/>
        <v>109011.97122637797</v>
      </c>
      <c r="CG72" s="204">
        <f t="shared" si="106"/>
        <v>111030.264203648</v>
      </c>
      <c r="CH72" s="204">
        <f t="shared" si="106"/>
        <v>113048.557180918</v>
      </c>
      <c r="CI72" s="204">
        <f t="shared" si="106"/>
        <v>131230.30491580465</v>
      </c>
      <c r="CJ72" s="204">
        <f t="shared" si="106"/>
        <v>149412.0526506913</v>
      </c>
      <c r="CK72" s="204">
        <f t="shared" si="106"/>
        <v>167593.80038557795</v>
      </c>
      <c r="CL72" s="204">
        <f t="shared" si="106"/>
        <v>185775.54812046461</v>
      </c>
      <c r="CM72" s="204">
        <f t="shared" si="106"/>
        <v>203957.29585535126</v>
      </c>
      <c r="CN72" s="204">
        <f t="shared" si="106"/>
        <v>222139.04359023794</v>
      </c>
      <c r="CO72" s="204">
        <f t="shared" si="106"/>
        <v>240320.79132512459</v>
      </c>
      <c r="CP72" s="204">
        <f t="shared" si="106"/>
        <v>258502.53906001124</v>
      </c>
      <c r="CQ72" s="204">
        <f t="shared" si="106"/>
        <v>276684.28679489793</v>
      </c>
      <c r="CR72" s="204">
        <f t="shared" si="106"/>
        <v>294866.03452978458</v>
      </c>
      <c r="CS72" s="204">
        <f t="shared" si="106"/>
        <v>313047.78226467117</v>
      </c>
      <c r="CT72" s="204">
        <f t="shared" si="106"/>
        <v>331229.52999955788</v>
      </c>
      <c r="CU72" s="204">
        <f t="shared" si="106"/>
        <v>349411.27773444453</v>
      </c>
      <c r="CV72" s="204">
        <f t="shared" si="106"/>
        <v>367593.02546933119</v>
      </c>
      <c r="CW72" s="204">
        <f t="shared" si="106"/>
        <v>385774.77320421778</v>
      </c>
      <c r="CX72" s="204">
        <f t="shared" si="106"/>
        <v>396682.40420421778</v>
      </c>
      <c r="CY72" s="204">
        <f t="shared" si="106"/>
        <v>407590.03520421777</v>
      </c>
      <c r="CZ72" s="204">
        <f t="shared" si="106"/>
        <v>418497.66620421782</v>
      </c>
      <c r="DA72" s="204">
        <f t="shared" si="106"/>
        <v>429405.29720421776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5.5440195937656558</v>
      </c>
      <c r="D108" s="212">
        <f>BU42</f>
        <v>62.85126456264755</v>
      </c>
      <c r="E108" s="212">
        <f>CR42</f>
        <v>462.854045544879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38.6</v>
      </c>
      <c r="D109" s="212">
        <f t="shared" ref="D109:D120" si="108">BU43</f>
        <v>487.0181818181818</v>
      </c>
      <c r="E109" s="212">
        <f t="shared" ref="E109:E120" si="109">CR43</f>
        <v>1220.9166666666667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19.148515350159773</v>
      </c>
      <c r="D110" s="212">
        <f t="shared" si="108"/>
        <v>14.944894835420953</v>
      </c>
      <c r="E110" s="212">
        <f t="shared" si="109"/>
        <v>29.714152587194484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183909.14650099527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200</v>
      </c>
      <c r="E111" s="212">
        <f t="shared" si="109"/>
        <v>466.66666666666669</v>
      </c>
      <c r="F111" s="212">
        <v>0</v>
      </c>
      <c r="AD111" s="217" t="s">
        <v>119</v>
      </c>
      <c r="AE111" s="212">
        <f>AE109/AE110</f>
        <v>7.2593679428238966E-2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100.01428571428572</v>
      </c>
      <c r="D112" s="212">
        <f t="shared" si="108"/>
        <v>379.61818181818171</v>
      </c>
      <c r="E112" s="212">
        <f t="shared" si="109"/>
        <v>571.0833333333336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329.14285714285717</v>
      </c>
      <c r="D113" s="212">
        <f t="shared" si="108"/>
        <v>-367.39576793928381</v>
      </c>
      <c r="E113" s="212">
        <f t="shared" si="109"/>
        <v>-94.441092111312997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-81.219789122050855</v>
      </c>
      <c r="D114" s="212">
        <f t="shared" si="108"/>
        <v>922.08390475375347</v>
      </c>
      <c r="E114" s="212">
        <f t="shared" si="109"/>
        <v>5651.4614761456442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741.81818181818187</v>
      </c>
      <c r="E115" s="212">
        <f t="shared" si="109"/>
        <v>-1360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305.45454545454544</v>
      </c>
      <c r="E116" s="212">
        <f t="shared" si="109"/>
        <v>11240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-720.00000000000023</v>
      </c>
      <c r="E117" s="212">
        <f t="shared" si="109"/>
        <v>142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-8.1004098516227803</v>
      </c>
      <c r="E118" s="212">
        <f t="shared" si="109"/>
        <v>-148.50751394641713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-356.57142857142856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2016-05-07T14:19:54Z</dcterms:modified>
  <cp:category/>
</cp:coreProperties>
</file>